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75" windowWidth="21840" windowHeight="11970" activeTab="2"/>
  </bookViews>
  <sheets>
    <sheet name="MonthlyData" sheetId="1" r:id="rId1"/>
    <sheet name="Shocks" sheetId="6" r:id="rId2"/>
    <sheet name="Figure6" sheetId="15" r:id="rId3"/>
    <sheet name="dataFigure6" sheetId="7" r:id="rId4"/>
    <sheet name="AppendixFigure3" sheetId="12" r:id="rId5"/>
    <sheet name="AppendixFigure6" sheetId="14" r:id="rId6"/>
    <sheet name="AppendixFigure8" sheetId="13" r:id="rId7"/>
  </sheets>
  <calcPr calcId="125725"/>
</workbook>
</file>

<file path=xl/calcChain.xml><?xml version="1.0" encoding="utf-8"?>
<calcChain xmlns="http://schemas.openxmlformats.org/spreadsheetml/2006/main">
  <c r="J166" i="6"/>
  <c r="J167" s="1"/>
  <c r="J168" s="1"/>
  <c r="D344"/>
  <c r="D343"/>
  <c r="D10" i="7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9"/>
  <c r="N8" i="14"/>
  <c r="N9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7"/>
  <c r="L3"/>
  <c r="K3"/>
  <c r="J3"/>
  <c r="G3"/>
  <c r="E3"/>
  <c r="D3"/>
  <c r="C3"/>
  <c r="G2"/>
  <c r="E2"/>
  <c r="D2"/>
  <c r="C2"/>
  <c r="AF1" i="12"/>
  <c r="AG1"/>
  <c r="AH1"/>
  <c r="AE1"/>
  <c r="AG11"/>
  <c r="AM11" s="1"/>
  <c r="AM12" s="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2"/>
  <c r="AG43"/>
  <c r="AG44"/>
  <c r="AG45"/>
  <c r="AG46"/>
  <c r="AG47"/>
  <c r="AG48"/>
  <c r="AG49"/>
  <c r="AG50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30"/>
  <c r="AG131"/>
  <c r="AG132"/>
  <c r="AG133"/>
  <c r="AG135"/>
  <c r="AG136"/>
  <c r="AG137"/>
  <c r="AG139"/>
  <c r="AG141"/>
  <c r="AG142"/>
  <c r="AG143"/>
  <c r="AG144"/>
  <c r="AG145"/>
  <c r="AG147"/>
  <c r="AG148"/>
  <c r="AG149"/>
  <c r="AG150"/>
  <c r="AG151"/>
  <c r="AG152"/>
  <c r="AG154"/>
  <c r="AG155"/>
  <c r="AG157"/>
  <c r="AG159"/>
  <c r="AG160"/>
  <c r="AG162"/>
  <c r="AG163"/>
  <c r="AG164"/>
  <c r="AG166"/>
  <c r="AG167"/>
  <c r="AG169"/>
  <c r="AG171"/>
  <c r="AG172"/>
  <c r="AG174"/>
  <c r="AG175"/>
  <c r="AG176"/>
  <c r="AG178"/>
  <c r="AG179"/>
  <c r="AG181"/>
  <c r="AG183"/>
  <c r="AG184"/>
  <c r="AG186"/>
  <c r="AG187"/>
  <c r="AG188"/>
  <c r="AG189"/>
  <c r="AG191"/>
  <c r="AG193"/>
  <c r="AG195"/>
  <c r="AG196"/>
  <c r="AG198"/>
  <c r="AG199"/>
  <c r="AG200"/>
  <c r="AG202"/>
  <c r="AG203"/>
  <c r="AG205"/>
  <c r="AG207"/>
  <c r="AG208"/>
  <c r="AG210"/>
  <c r="AG211"/>
  <c r="AG212"/>
  <c r="AG214"/>
  <c r="AG216"/>
  <c r="AG217"/>
  <c r="AG219"/>
  <c r="AG220"/>
  <c r="AG221"/>
  <c r="AG223"/>
  <c r="AG224"/>
  <c r="AG226"/>
  <c r="AG227"/>
  <c r="AG229"/>
  <c r="AG231"/>
  <c r="AG232"/>
  <c r="AG233"/>
  <c r="AG235"/>
  <c r="AG236"/>
  <c r="AG238"/>
  <c r="AG239"/>
  <c r="AG241"/>
  <c r="AG242"/>
  <c r="AG244"/>
  <c r="AG245"/>
  <c r="AG247"/>
  <c r="AG248"/>
  <c r="AG250"/>
  <c r="AG251"/>
  <c r="AG253"/>
  <c r="AG255"/>
  <c r="AG256"/>
  <c r="AG258"/>
  <c r="AG259"/>
  <c r="AG260"/>
  <c r="AG262"/>
  <c r="AG263"/>
  <c r="AG265"/>
  <c r="AG267"/>
  <c r="AG268"/>
  <c r="AG270"/>
  <c r="AG271"/>
  <c r="AG272"/>
  <c r="AG274"/>
  <c r="AG275"/>
  <c r="AG277"/>
  <c r="AG279"/>
  <c r="AG280"/>
  <c r="AG282"/>
  <c r="AG283"/>
  <c r="AG284"/>
  <c r="AG286"/>
  <c r="AG287"/>
  <c r="AG289"/>
  <c r="AG291"/>
  <c r="AG292"/>
  <c r="AG294"/>
  <c r="AG295"/>
  <c r="AG296"/>
  <c r="AG298"/>
  <c r="AG299"/>
  <c r="AG301"/>
  <c r="AG303"/>
  <c r="AG304"/>
  <c r="AG305"/>
  <c r="AG307"/>
  <c r="AG308"/>
  <c r="AG310"/>
  <c r="AG311"/>
  <c r="AG313"/>
  <c r="AG315"/>
  <c r="AG316"/>
  <c r="AG317"/>
  <c r="AG319"/>
  <c r="AG320"/>
  <c r="AG322"/>
  <c r="AG323"/>
  <c r="AG325"/>
  <c r="AG327"/>
  <c r="AG328"/>
  <c r="AG329"/>
  <c r="AG331"/>
  <c r="AG332"/>
  <c r="AG333"/>
  <c r="AG335"/>
  <c r="AG337"/>
  <c r="AG339"/>
  <c r="AG340"/>
  <c r="AG341"/>
  <c r="AG343"/>
  <c r="AG344"/>
  <c r="D345" i="6" l="1"/>
  <c r="N10" i="14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N304" s="1"/>
  <c r="N305" s="1"/>
  <c r="N306" s="1"/>
  <c r="N307" s="1"/>
  <c r="N308" s="1"/>
  <c r="N309" s="1"/>
  <c r="N310" s="1"/>
  <c r="N311" s="1"/>
  <c r="N312" s="1"/>
  <c r="N313" s="1"/>
  <c r="N314" s="1"/>
  <c r="N315" s="1"/>
  <c r="N316" s="1"/>
  <c r="N317" s="1"/>
  <c r="N318" s="1"/>
  <c r="N319" s="1"/>
  <c r="N320" s="1"/>
  <c r="N321" s="1"/>
  <c r="N322" s="1"/>
  <c r="N323" s="1"/>
  <c r="N324" s="1"/>
  <c r="N325" s="1"/>
  <c r="N326" s="1"/>
  <c r="N327" s="1"/>
  <c r="N328" s="1"/>
  <c r="N329" s="1"/>
  <c r="N330" s="1"/>
  <c r="N331" s="1"/>
  <c r="N332" s="1"/>
  <c r="N333" s="1"/>
  <c r="N334" s="1"/>
  <c r="N335" s="1"/>
  <c r="N336" s="1"/>
  <c r="N337" s="1"/>
  <c r="N338" s="1"/>
  <c r="N339" s="1"/>
  <c r="N340" s="1"/>
  <c r="N341" s="1"/>
  <c r="AG6" i="12"/>
  <c r="AM13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28" i="13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27"/>
  <c r="K2" i="14" l="1"/>
  <c r="J2"/>
  <c r="N3"/>
  <c r="L2"/>
  <c r="AK13" i="12"/>
  <c r="AL13"/>
  <c r="AL11"/>
  <c r="AL12" s="1"/>
  <c r="AK11"/>
  <c r="AK12" s="1"/>
  <c r="AH11"/>
  <c r="AH12"/>
  <c r="AH13"/>
  <c r="AH14"/>
  <c r="AK14" s="1"/>
  <c r="AK15" s="1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2"/>
  <c r="AH43"/>
  <c r="AH44"/>
  <c r="AH45"/>
  <c r="AH46"/>
  <c r="AH47"/>
  <c r="AH48"/>
  <c r="AH49"/>
  <c r="AH50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30"/>
  <c r="AH131"/>
  <c r="AH132"/>
  <c r="AH133"/>
  <c r="AH135"/>
  <c r="AH136"/>
  <c r="AH137"/>
  <c r="AH139"/>
  <c r="AH141"/>
  <c r="AH142"/>
  <c r="AH143"/>
  <c r="AH144"/>
  <c r="AH145"/>
  <c r="AH147"/>
  <c r="AH148"/>
  <c r="AH149"/>
  <c r="AH150"/>
  <c r="AH151"/>
  <c r="AH152"/>
  <c r="AH154"/>
  <c r="AH155"/>
  <c r="AH157"/>
  <c r="AH159"/>
  <c r="AH160"/>
  <c r="AH162"/>
  <c r="AH163"/>
  <c r="AH164"/>
  <c r="AH166"/>
  <c r="AH167"/>
  <c r="AH169"/>
  <c r="AH171"/>
  <c r="AH172"/>
  <c r="AH174"/>
  <c r="AH175"/>
  <c r="AH176"/>
  <c r="AH178"/>
  <c r="AH179"/>
  <c r="AH181"/>
  <c r="AH183"/>
  <c r="AH184"/>
  <c r="AH186"/>
  <c r="AH187"/>
  <c r="AH188"/>
  <c r="AH189"/>
  <c r="AH191"/>
  <c r="AH193"/>
  <c r="AH195"/>
  <c r="AH196"/>
  <c r="AH198"/>
  <c r="AH199"/>
  <c r="AH200"/>
  <c r="AH202"/>
  <c r="AH203"/>
  <c r="AH205"/>
  <c r="AH207"/>
  <c r="AH208"/>
  <c r="AH210"/>
  <c r="AH211"/>
  <c r="AH212"/>
  <c r="AH214"/>
  <c r="AH216"/>
  <c r="AH217"/>
  <c r="AH219"/>
  <c r="AH220"/>
  <c r="AH221"/>
  <c r="AH223"/>
  <c r="AH224"/>
  <c r="AH226"/>
  <c r="AH227"/>
  <c r="AH229"/>
  <c r="AH231"/>
  <c r="AH232"/>
  <c r="AH233"/>
  <c r="AH235"/>
  <c r="AH236"/>
  <c r="AH238"/>
  <c r="AH239"/>
  <c r="AH241"/>
  <c r="AH242"/>
  <c r="AH244"/>
  <c r="AH245"/>
  <c r="AH247"/>
  <c r="AH248"/>
  <c r="AH250"/>
  <c r="AH251"/>
  <c r="AH253"/>
  <c r="AH255"/>
  <c r="AH256"/>
  <c r="AH258"/>
  <c r="AH259"/>
  <c r="AH260"/>
  <c r="AH262"/>
  <c r="AH263"/>
  <c r="AH265"/>
  <c r="AH267"/>
  <c r="AH268"/>
  <c r="AH270"/>
  <c r="AH271"/>
  <c r="AH272"/>
  <c r="AH274"/>
  <c r="AH275"/>
  <c r="AH277"/>
  <c r="AH279"/>
  <c r="AH280"/>
  <c r="AH282"/>
  <c r="AH283"/>
  <c r="AH284"/>
  <c r="AH286"/>
  <c r="AH287"/>
  <c r="AH289"/>
  <c r="AH291"/>
  <c r="AH292"/>
  <c r="AH294"/>
  <c r="AH295"/>
  <c r="AH296"/>
  <c r="AH298"/>
  <c r="AH299"/>
  <c r="AH301"/>
  <c r="AH303"/>
  <c r="AH304"/>
  <c r="AH305"/>
  <c r="AH307"/>
  <c r="AH308"/>
  <c r="AH310"/>
  <c r="AH311"/>
  <c r="AH313"/>
  <c r="AH315"/>
  <c r="AH316"/>
  <c r="AH317"/>
  <c r="AH319"/>
  <c r="AH320"/>
  <c r="AH322"/>
  <c r="AH323"/>
  <c r="AH325"/>
  <c r="AH327"/>
  <c r="AH328"/>
  <c r="AH329"/>
  <c r="AH331"/>
  <c r="AH332"/>
  <c r="AH333"/>
  <c r="AH335"/>
  <c r="AH337"/>
  <c r="AH339"/>
  <c r="AH340"/>
  <c r="AH341"/>
  <c r="AH343"/>
  <c r="AH344"/>
  <c r="AJ10"/>
  <c r="AD10"/>
  <c r="I26" i="13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E6"/>
  <c r="E2"/>
  <c r="E3"/>
  <c r="E4"/>
  <c r="E5"/>
  <c r="D2"/>
  <c r="C2"/>
  <c r="G26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D6"/>
  <c r="D5"/>
  <c r="C5"/>
  <c r="D4"/>
  <c r="C4"/>
  <c r="D3"/>
  <c r="C3"/>
  <c r="G3" s="1"/>
  <c r="B170"/>
  <c r="B171" s="1"/>
  <c r="B172" s="1"/>
  <c r="V8"/>
  <c r="H26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X200" i="1"/>
  <c r="X206"/>
  <c r="X203"/>
  <c r="AK16" i="12" l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K208" s="1"/>
  <c r="AK209" s="1"/>
  <c r="AK210" s="1"/>
  <c r="AK211" s="1"/>
  <c r="AK212" s="1"/>
  <c r="AK213" s="1"/>
  <c r="AK214" s="1"/>
  <c r="AK215" s="1"/>
  <c r="AK216" s="1"/>
  <c r="AK217" s="1"/>
  <c r="AK218" s="1"/>
  <c r="AK219" s="1"/>
  <c r="AK220" s="1"/>
  <c r="AK221" s="1"/>
  <c r="AK222" s="1"/>
  <c r="AK223" s="1"/>
  <c r="AK224" s="1"/>
  <c r="AK225" s="1"/>
  <c r="AK226" s="1"/>
  <c r="AK227" s="1"/>
  <c r="AK228" s="1"/>
  <c r="AK229" s="1"/>
  <c r="AK230" s="1"/>
  <c r="AK231" s="1"/>
  <c r="AK232" s="1"/>
  <c r="AK233" s="1"/>
  <c r="AK234" s="1"/>
  <c r="AK235" s="1"/>
  <c r="AK236" s="1"/>
  <c r="AK237" s="1"/>
  <c r="AK238" s="1"/>
  <c r="AK239" s="1"/>
  <c r="AK240" s="1"/>
  <c r="AK241" s="1"/>
  <c r="AK242" s="1"/>
  <c r="AK243" s="1"/>
  <c r="AK244" s="1"/>
  <c r="AK245" s="1"/>
  <c r="AK246" s="1"/>
  <c r="AK247" s="1"/>
  <c r="AK248" s="1"/>
  <c r="AK249" s="1"/>
  <c r="AK250" s="1"/>
  <c r="AK251" s="1"/>
  <c r="AK252" s="1"/>
  <c r="AK253" s="1"/>
  <c r="AK254" s="1"/>
  <c r="AK255" s="1"/>
  <c r="AK256" s="1"/>
  <c r="AK257" s="1"/>
  <c r="AK258" s="1"/>
  <c r="AK259" s="1"/>
  <c r="AK260" s="1"/>
  <c r="AK261" s="1"/>
  <c r="AK262" s="1"/>
  <c r="AK263" s="1"/>
  <c r="AK264" s="1"/>
  <c r="AK265" s="1"/>
  <c r="AK266" s="1"/>
  <c r="AK267" s="1"/>
  <c r="AK268" s="1"/>
  <c r="AK269" s="1"/>
  <c r="AK270" s="1"/>
  <c r="AK271" s="1"/>
  <c r="AK272" s="1"/>
  <c r="AK273" s="1"/>
  <c r="AK274" s="1"/>
  <c r="AK275" s="1"/>
  <c r="AK276" s="1"/>
  <c r="AK277" s="1"/>
  <c r="AK278" s="1"/>
  <c r="AK279" s="1"/>
  <c r="AK280" s="1"/>
  <c r="AK281" s="1"/>
  <c r="AK282" s="1"/>
  <c r="AK283" s="1"/>
  <c r="AK284" s="1"/>
  <c r="AK285" s="1"/>
  <c r="AK286" s="1"/>
  <c r="AK287" s="1"/>
  <c r="AK288" s="1"/>
  <c r="AK289" s="1"/>
  <c r="AK290" s="1"/>
  <c r="AK291" s="1"/>
  <c r="AK292" s="1"/>
  <c r="AK293" s="1"/>
  <c r="AK294" s="1"/>
  <c r="AK295" s="1"/>
  <c r="AK296" s="1"/>
  <c r="AK297" s="1"/>
  <c r="AK298" s="1"/>
  <c r="AK299" s="1"/>
  <c r="AK300" s="1"/>
  <c r="AK301" s="1"/>
  <c r="AK302" s="1"/>
  <c r="AK303" s="1"/>
  <c r="AK304" s="1"/>
  <c r="AK305" s="1"/>
  <c r="AK306" s="1"/>
  <c r="AK307" s="1"/>
  <c r="AK308" s="1"/>
  <c r="AK309" s="1"/>
  <c r="AK310" s="1"/>
  <c r="AK311" s="1"/>
  <c r="AK312" s="1"/>
  <c r="AK313" s="1"/>
  <c r="AK314" s="1"/>
  <c r="AK315" s="1"/>
  <c r="AK316" s="1"/>
  <c r="AK317" s="1"/>
  <c r="AK318" s="1"/>
  <c r="AK319" s="1"/>
  <c r="AK320" s="1"/>
  <c r="AK321" s="1"/>
  <c r="AK322" s="1"/>
  <c r="AK323" s="1"/>
  <c r="AK324" s="1"/>
  <c r="AK325" s="1"/>
  <c r="AK326" s="1"/>
  <c r="AK327" s="1"/>
  <c r="AK328" s="1"/>
  <c r="AK329" s="1"/>
  <c r="AK330" s="1"/>
  <c r="AK331" s="1"/>
  <c r="AK332" s="1"/>
  <c r="AK333" s="1"/>
  <c r="AK334" s="1"/>
  <c r="AK335" s="1"/>
  <c r="AK336" s="1"/>
  <c r="AK337" s="1"/>
  <c r="AK338" s="1"/>
  <c r="AK339" s="1"/>
  <c r="AK340" s="1"/>
  <c r="AK341" s="1"/>
  <c r="AK342" s="1"/>
  <c r="AK343" s="1"/>
  <c r="AK344" s="1"/>
  <c r="AD11"/>
  <c r="Y277"/>
  <c r="AF344" s="1"/>
  <c r="X277"/>
  <c r="Y276"/>
  <c r="AF343" s="1"/>
  <c r="X276"/>
  <c r="Y275"/>
  <c r="AF341" s="1"/>
  <c r="X275"/>
  <c r="Y274"/>
  <c r="AF340" s="1"/>
  <c r="X274"/>
  <c r="Y273"/>
  <c r="AF339" s="1"/>
  <c r="X273"/>
  <c r="Y272"/>
  <c r="AF337" s="1"/>
  <c r="X272"/>
  <c r="Y271"/>
  <c r="AF335" s="1"/>
  <c r="X271"/>
  <c r="Y270"/>
  <c r="AF333" s="1"/>
  <c r="X270"/>
  <c r="Y269"/>
  <c r="AF332" s="1"/>
  <c r="X269"/>
  <c r="Y268"/>
  <c r="AF331" s="1"/>
  <c r="X268"/>
  <c r="Y267"/>
  <c r="AF329" s="1"/>
  <c r="X267"/>
  <c r="Y266"/>
  <c r="AF328" s="1"/>
  <c r="X266"/>
  <c r="Y265"/>
  <c r="AF327" s="1"/>
  <c r="X265"/>
  <c r="Y264"/>
  <c r="AF325" s="1"/>
  <c r="X264"/>
  <c r="Y263"/>
  <c r="AF323" s="1"/>
  <c r="X263"/>
  <c r="Y262"/>
  <c r="AF322" s="1"/>
  <c r="X262"/>
  <c r="Y261"/>
  <c r="AF320" s="1"/>
  <c r="X261"/>
  <c r="Y260"/>
  <c r="AF319" s="1"/>
  <c r="X260"/>
  <c r="Y259"/>
  <c r="AF317" s="1"/>
  <c r="X259"/>
  <c r="Y258"/>
  <c r="AF316" s="1"/>
  <c r="X258"/>
  <c r="Y257"/>
  <c r="AF315" s="1"/>
  <c r="X257"/>
  <c r="Y256"/>
  <c r="AF313" s="1"/>
  <c r="X256"/>
  <c r="Y255"/>
  <c r="AF311" s="1"/>
  <c r="X255"/>
  <c r="Y254"/>
  <c r="AF310" s="1"/>
  <c r="X254"/>
  <c r="Y253"/>
  <c r="AF308" s="1"/>
  <c r="X253"/>
  <c r="Y252"/>
  <c r="AF307" s="1"/>
  <c r="X252"/>
  <c r="Y251"/>
  <c r="AF305" s="1"/>
  <c r="X251"/>
  <c r="Y250"/>
  <c r="AF304" s="1"/>
  <c r="X250"/>
  <c r="Y249"/>
  <c r="AF303" s="1"/>
  <c r="X249"/>
  <c r="Y248"/>
  <c r="AF301" s="1"/>
  <c r="X248"/>
  <c r="Y247"/>
  <c r="AF299" s="1"/>
  <c r="X247"/>
  <c r="Y246"/>
  <c r="AF298" s="1"/>
  <c r="X246"/>
  <c r="Y245"/>
  <c r="AF296" s="1"/>
  <c r="X245"/>
  <c r="Y244"/>
  <c r="AF295" s="1"/>
  <c r="X244"/>
  <c r="Y243"/>
  <c r="AF294" s="1"/>
  <c r="X243"/>
  <c r="Y242"/>
  <c r="AF292" s="1"/>
  <c r="X242"/>
  <c r="Y241"/>
  <c r="AF291" s="1"/>
  <c r="X241"/>
  <c r="Y240"/>
  <c r="AF289" s="1"/>
  <c r="X240"/>
  <c r="Y239"/>
  <c r="AF287" s="1"/>
  <c r="X239"/>
  <c r="Y238"/>
  <c r="AF286" s="1"/>
  <c r="X238"/>
  <c r="Y237"/>
  <c r="AF284" s="1"/>
  <c r="X237"/>
  <c r="Y236"/>
  <c r="AF283" s="1"/>
  <c r="X236"/>
  <c r="Y235"/>
  <c r="AF282" s="1"/>
  <c r="X235"/>
  <c r="Y234"/>
  <c r="AF280" s="1"/>
  <c r="X234"/>
  <c r="Y233"/>
  <c r="AF279" s="1"/>
  <c r="X233"/>
  <c r="Y232"/>
  <c r="AF277" s="1"/>
  <c r="X232"/>
  <c r="Y231"/>
  <c r="AF275" s="1"/>
  <c r="X231"/>
  <c r="Y230"/>
  <c r="AF274" s="1"/>
  <c r="X230"/>
  <c r="Y229"/>
  <c r="AF272" s="1"/>
  <c r="X229"/>
  <c r="Y228"/>
  <c r="AF271" s="1"/>
  <c r="X228"/>
  <c r="Y227"/>
  <c r="AF270" s="1"/>
  <c r="X227"/>
  <c r="Y226"/>
  <c r="AF268" s="1"/>
  <c r="X226"/>
  <c r="Y225"/>
  <c r="AF267" s="1"/>
  <c r="X225"/>
  <c r="Y224"/>
  <c r="AF265" s="1"/>
  <c r="X224"/>
  <c r="Y223"/>
  <c r="AF263" s="1"/>
  <c r="X223"/>
  <c r="Y222"/>
  <c r="AF262" s="1"/>
  <c r="X222"/>
  <c r="Y221"/>
  <c r="AF260" s="1"/>
  <c r="X221"/>
  <c r="Y220"/>
  <c r="AF259" s="1"/>
  <c r="X220"/>
  <c r="Y219"/>
  <c r="AF258" s="1"/>
  <c r="X219"/>
  <c r="Y218"/>
  <c r="AF256" s="1"/>
  <c r="X218"/>
  <c r="Y217"/>
  <c r="AF255" s="1"/>
  <c r="X217"/>
  <c r="Y216"/>
  <c r="AF253" s="1"/>
  <c r="X216"/>
  <c r="Y215"/>
  <c r="AF251" s="1"/>
  <c r="X215"/>
  <c r="Y214"/>
  <c r="AF250" s="1"/>
  <c r="X214"/>
  <c r="Y213"/>
  <c r="AF248" s="1"/>
  <c r="X213"/>
  <c r="Y212"/>
  <c r="AF247" s="1"/>
  <c r="X212"/>
  <c r="Y211"/>
  <c r="AF245" s="1"/>
  <c r="X211"/>
  <c r="Y210"/>
  <c r="AF244" s="1"/>
  <c r="X210"/>
  <c r="Y209"/>
  <c r="AF242" s="1"/>
  <c r="X209"/>
  <c r="Y208"/>
  <c r="AF241" s="1"/>
  <c r="X208"/>
  <c r="Y207"/>
  <c r="AF239" s="1"/>
  <c r="X207"/>
  <c r="Y206"/>
  <c r="AF238" s="1"/>
  <c r="X206"/>
  <c r="Y205"/>
  <c r="AF236" s="1"/>
  <c r="X205"/>
  <c r="Y204"/>
  <c r="AF235" s="1"/>
  <c r="X204"/>
  <c r="Y203"/>
  <c r="AF233" s="1"/>
  <c r="X203"/>
  <c r="Y202"/>
  <c r="AF232" s="1"/>
  <c r="X202"/>
  <c r="Y201"/>
  <c r="AF231" s="1"/>
  <c r="X201"/>
  <c r="Y200"/>
  <c r="AF229" s="1"/>
  <c r="X200"/>
  <c r="Y199"/>
  <c r="AF227" s="1"/>
  <c r="X199"/>
  <c r="Y198"/>
  <c r="AF226" s="1"/>
  <c r="X198"/>
  <c r="Y197"/>
  <c r="AF224" s="1"/>
  <c r="X197"/>
  <c r="Y196"/>
  <c r="AF223" s="1"/>
  <c r="X196"/>
  <c r="Y195"/>
  <c r="AF221" s="1"/>
  <c r="X195"/>
  <c r="Y194"/>
  <c r="AF220" s="1"/>
  <c r="X194"/>
  <c r="Y193"/>
  <c r="AF219" s="1"/>
  <c r="X193"/>
  <c r="Y192"/>
  <c r="AF217" s="1"/>
  <c r="X192"/>
  <c r="Y191"/>
  <c r="AF216" s="1"/>
  <c r="X191"/>
  <c r="Y190"/>
  <c r="AF214" s="1"/>
  <c r="X190"/>
  <c r="Y189"/>
  <c r="AF212" s="1"/>
  <c r="X189"/>
  <c r="Y188"/>
  <c r="AF211" s="1"/>
  <c r="X188"/>
  <c r="Y187"/>
  <c r="AF210" s="1"/>
  <c r="X187"/>
  <c r="Y186"/>
  <c r="AF208" s="1"/>
  <c r="X186"/>
  <c r="Y185"/>
  <c r="AF207" s="1"/>
  <c r="X185"/>
  <c r="Y184"/>
  <c r="AF205" s="1"/>
  <c r="X184"/>
  <c r="Y183"/>
  <c r="AF203" s="1"/>
  <c r="X183"/>
  <c r="Y182"/>
  <c r="AF202" s="1"/>
  <c r="X182"/>
  <c r="Y181"/>
  <c r="AF200" s="1"/>
  <c r="X181"/>
  <c r="Y180"/>
  <c r="AF199" s="1"/>
  <c r="X180"/>
  <c r="Y179"/>
  <c r="AF198" s="1"/>
  <c r="X179"/>
  <c r="Y178"/>
  <c r="AF196" s="1"/>
  <c r="X178"/>
  <c r="Y177"/>
  <c r="AF195" s="1"/>
  <c r="X177"/>
  <c r="Y176"/>
  <c r="AF193" s="1"/>
  <c r="X176"/>
  <c r="Y175"/>
  <c r="AF191" s="1"/>
  <c r="X175"/>
  <c r="Y174"/>
  <c r="AF189" s="1"/>
  <c r="X174"/>
  <c r="Y173"/>
  <c r="AF188" s="1"/>
  <c r="X173"/>
  <c r="Y172"/>
  <c r="AF187" s="1"/>
  <c r="X172"/>
  <c r="Y171"/>
  <c r="AF186" s="1"/>
  <c r="X171"/>
  <c r="Y170"/>
  <c r="AF184" s="1"/>
  <c r="X170"/>
  <c r="Y169"/>
  <c r="AF183" s="1"/>
  <c r="X169"/>
  <c r="Y168"/>
  <c r="AF181" s="1"/>
  <c r="X168"/>
  <c r="Y167"/>
  <c r="AF179" s="1"/>
  <c r="X167"/>
  <c r="Y166"/>
  <c r="AF178" s="1"/>
  <c r="X166"/>
  <c r="Y165"/>
  <c r="AF176" s="1"/>
  <c r="X165"/>
  <c r="Y164"/>
  <c r="AF175" s="1"/>
  <c r="X164"/>
  <c r="Y163"/>
  <c r="AF174" s="1"/>
  <c r="X163"/>
  <c r="Y162"/>
  <c r="AF172" s="1"/>
  <c r="X162"/>
  <c r="Y161"/>
  <c r="AF171" s="1"/>
  <c r="X161"/>
  <c r="Y160"/>
  <c r="AF169" s="1"/>
  <c r="X160"/>
  <c r="Y159"/>
  <c r="AF167" s="1"/>
  <c r="X159"/>
  <c r="Y158"/>
  <c r="AF166" s="1"/>
  <c r="X158"/>
  <c r="Y157"/>
  <c r="AF164" s="1"/>
  <c r="X157"/>
  <c r="Y156"/>
  <c r="AF163" s="1"/>
  <c r="X156"/>
  <c r="Y155"/>
  <c r="AF162" s="1"/>
  <c r="X155"/>
  <c r="Y154"/>
  <c r="AF160" s="1"/>
  <c r="X154"/>
  <c r="Y153"/>
  <c r="AF159" s="1"/>
  <c r="X153"/>
  <c r="Y152"/>
  <c r="AF157" s="1"/>
  <c r="X152"/>
  <c r="Y151"/>
  <c r="AF155" s="1"/>
  <c r="X151"/>
  <c r="Y150"/>
  <c r="AF154" s="1"/>
  <c r="X150"/>
  <c r="Y149"/>
  <c r="AF152" s="1"/>
  <c r="X149"/>
  <c r="Y148"/>
  <c r="AF151" s="1"/>
  <c r="X148"/>
  <c r="Y147"/>
  <c r="AF150" s="1"/>
  <c r="X147"/>
  <c r="Y146"/>
  <c r="AF149" s="1"/>
  <c r="X146"/>
  <c r="Y145"/>
  <c r="AF148" s="1"/>
  <c r="X145"/>
  <c r="Y144"/>
  <c r="AF147" s="1"/>
  <c r="X144"/>
  <c r="Y143"/>
  <c r="AF145" s="1"/>
  <c r="X143"/>
  <c r="Y142"/>
  <c r="AF144" s="1"/>
  <c r="X142"/>
  <c r="Y141"/>
  <c r="AF143" s="1"/>
  <c r="X141"/>
  <c r="Y140"/>
  <c r="AF142" s="1"/>
  <c r="X140"/>
  <c r="Y139"/>
  <c r="AF141" s="1"/>
  <c r="X139"/>
  <c r="Y138"/>
  <c r="AF139" s="1"/>
  <c r="X138"/>
  <c r="Y137"/>
  <c r="AF137" s="1"/>
  <c r="X137"/>
  <c r="Y136"/>
  <c r="AF136" s="1"/>
  <c r="X136"/>
  <c r="Y135"/>
  <c r="AF135" s="1"/>
  <c r="X135"/>
  <c r="Y134"/>
  <c r="AF133" s="1"/>
  <c r="X134"/>
  <c r="Y133"/>
  <c r="AF132" s="1"/>
  <c r="X133"/>
  <c r="Y132"/>
  <c r="AF131" s="1"/>
  <c r="X132"/>
  <c r="Y131"/>
  <c r="AF130" s="1"/>
  <c r="X131"/>
  <c r="Y130"/>
  <c r="AF128" s="1"/>
  <c r="X130"/>
  <c r="Y129"/>
  <c r="AF127" s="1"/>
  <c r="X129"/>
  <c r="Y128"/>
  <c r="AF126" s="1"/>
  <c r="X128"/>
  <c r="Y127"/>
  <c r="AF125" s="1"/>
  <c r="X127"/>
  <c r="Y126"/>
  <c r="AF124" s="1"/>
  <c r="X126"/>
  <c r="Y125"/>
  <c r="AF123" s="1"/>
  <c r="X125"/>
  <c r="Y124"/>
  <c r="AF122" s="1"/>
  <c r="X124"/>
  <c r="Y123"/>
  <c r="AF121" s="1"/>
  <c r="X123"/>
  <c r="Y122"/>
  <c r="AF120" s="1"/>
  <c r="X122"/>
  <c r="Y121"/>
  <c r="AF119" s="1"/>
  <c r="X121"/>
  <c r="Y120"/>
  <c r="AF118" s="1"/>
  <c r="X120"/>
  <c r="Y119"/>
  <c r="AF117" s="1"/>
  <c r="X119"/>
  <c r="Y118"/>
  <c r="AF116" s="1"/>
  <c r="X118"/>
  <c r="Y117"/>
  <c r="AF115" s="1"/>
  <c r="X117"/>
  <c r="Y116"/>
  <c r="AF114" s="1"/>
  <c r="X116"/>
  <c r="Y115"/>
  <c r="AF113" s="1"/>
  <c r="X115"/>
  <c r="Y114"/>
  <c r="AF112" s="1"/>
  <c r="X114"/>
  <c r="Y113"/>
  <c r="AF111" s="1"/>
  <c r="X113"/>
  <c r="Y112"/>
  <c r="AF110" s="1"/>
  <c r="X112"/>
  <c r="Y111"/>
  <c r="AF109" s="1"/>
  <c r="X111"/>
  <c r="Y110"/>
  <c r="AF108" s="1"/>
  <c r="X110"/>
  <c r="Y109"/>
  <c r="AF107" s="1"/>
  <c r="X109"/>
  <c r="Y108"/>
  <c r="AF106" s="1"/>
  <c r="X108"/>
  <c r="Y107"/>
  <c r="AF105" s="1"/>
  <c r="X107"/>
  <c r="Y106"/>
  <c r="AF104" s="1"/>
  <c r="X106"/>
  <c r="Y105"/>
  <c r="AF103" s="1"/>
  <c r="X105"/>
  <c r="Y104"/>
  <c r="AF102" s="1"/>
  <c r="X104"/>
  <c r="Y103"/>
  <c r="AF101" s="1"/>
  <c r="X103"/>
  <c r="Y102"/>
  <c r="AF100" s="1"/>
  <c r="X102"/>
  <c r="Y101"/>
  <c r="AF99" s="1"/>
  <c r="X101"/>
  <c r="Y100"/>
  <c r="AF98" s="1"/>
  <c r="X100"/>
  <c r="Y99"/>
  <c r="AF97" s="1"/>
  <c r="X99"/>
  <c r="Y98"/>
  <c r="AF96" s="1"/>
  <c r="X98"/>
  <c r="Y97"/>
  <c r="AF95" s="1"/>
  <c r="X97"/>
  <c r="Y96"/>
  <c r="AF94" s="1"/>
  <c r="X96"/>
  <c r="Y95"/>
  <c r="AF93" s="1"/>
  <c r="X95"/>
  <c r="Y94"/>
  <c r="AF92" s="1"/>
  <c r="X94"/>
  <c r="Y93"/>
  <c r="AF91" s="1"/>
  <c r="X93"/>
  <c r="Y92"/>
  <c r="AF90" s="1"/>
  <c r="X92"/>
  <c r="Y91"/>
  <c r="AF89" s="1"/>
  <c r="X91"/>
  <c r="Y90"/>
  <c r="AF88" s="1"/>
  <c r="X90"/>
  <c r="Y89"/>
  <c r="AF87" s="1"/>
  <c r="X89"/>
  <c r="Y88"/>
  <c r="AF86" s="1"/>
  <c r="X88"/>
  <c r="Y87"/>
  <c r="AF85" s="1"/>
  <c r="X87"/>
  <c r="Y86"/>
  <c r="AF84" s="1"/>
  <c r="X86"/>
  <c r="Y85"/>
  <c r="AF83" s="1"/>
  <c r="X85"/>
  <c r="Y84"/>
  <c r="AF82" s="1"/>
  <c r="X84"/>
  <c r="Y83"/>
  <c r="AF81" s="1"/>
  <c r="X83"/>
  <c r="Y82"/>
  <c r="AF80" s="1"/>
  <c r="X82"/>
  <c r="Y81"/>
  <c r="AF79" s="1"/>
  <c r="X81"/>
  <c r="Y80"/>
  <c r="AF78" s="1"/>
  <c r="X80"/>
  <c r="Y79"/>
  <c r="AF77" s="1"/>
  <c r="X79"/>
  <c r="Y78"/>
  <c r="AF76" s="1"/>
  <c r="X78"/>
  <c r="Y77"/>
  <c r="AF75" s="1"/>
  <c r="X77"/>
  <c r="Y76"/>
  <c r="AF74" s="1"/>
  <c r="X76"/>
  <c r="Y75"/>
  <c r="AF73" s="1"/>
  <c r="X75"/>
  <c r="Y74"/>
  <c r="AF72" s="1"/>
  <c r="X74"/>
  <c r="Y73"/>
  <c r="AF71" s="1"/>
  <c r="X73"/>
  <c r="Y72"/>
  <c r="AF70" s="1"/>
  <c r="X72"/>
  <c r="Y71"/>
  <c r="AF69" s="1"/>
  <c r="X71"/>
  <c r="Y70"/>
  <c r="AF68" s="1"/>
  <c r="X70"/>
  <c r="Y69"/>
  <c r="AF67" s="1"/>
  <c r="X69"/>
  <c r="Y68"/>
  <c r="AF66" s="1"/>
  <c r="X68"/>
  <c r="Y67"/>
  <c r="AF65" s="1"/>
  <c r="X67"/>
  <c r="Y66"/>
  <c r="AF64" s="1"/>
  <c r="X66"/>
  <c r="Y65"/>
  <c r="AF63" s="1"/>
  <c r="X65"/>
  <c r="Y64"/>
  <c r="AF62" s="1"/>
  <c r="X64"/>
  <c r="Y63"/>
  <c r="AF61" s="1"/>
  <c r="X63"/>
  <c r="Y62"/>
  <c r="AF60" s="1"/>
  <c r="X62"/>
  <c r="Y61"/>
  <c r="AF59" s="1"/>
  <c r="X61"/>
  <c r="Y60"/>
  <c r="AF58" s="1"/>
  <c r="X60"/>
  <c r="Y59"/>
  <c r="AF57" s="1"/>
  <c r="X59"/>
  <c r="Y58"/>
  <c r="AF56" s="1"/>
  <c r="X58"/>
  <c r="Y57"/>
  <c r="AF55" s="1"/>
  <c r="X57"/>
  <c r="Y52"/>
  <c r="AF50" s="1"/>
  <c r="X52"/>
  <c r="Y51"/>
  <c r="AF49" s="1"/>
  <c r="X51"/>
  <c r="Y50"/>
  <c r="AF48" s="1"/>
  <c r="X50"/>
  <c r="Y49"/>
  <c r="AF47" s="1"/>
  <c r="X49"/>
  <c r="Y48"/>
  <c r="AF46" s="1"/>
  <c r="X48"/>
  <c r="Y47"/>
  <c r="AF45" s="1"/>
  <c r="X47"/>
  <c r="Y46"/>
  <c r="AF44" s="1"/>
  <c r="X46"/>
  <c r="Y45"/>
  <c r="AF43" s="1"/>
  <c r="X45"/>
  <c r="Y44"/>
  <c r="AF42" s="1"/>
  <c r="X44"/>
  <c r="Y41"/>
  <c r="AF39" s="1"/>
  <c r="X41"/>
  <c r="Y40"/>
  <c r="X40"/>
  <c r="Y39"/>
  <c r="AF38" s="1"/>
  <c r="X39"/>
  <c r="Y38"/>
  <c r="AF37" s="1"/>
  <c r="X38"/>
  <c r="Y37"/>
  <c r="AF36" s="1"/>
  <c r="X37"/>
  <c r="Y36"/>
  <c r="AF35" s="1"/>
  <c r="X36"/>
  <c r="Y35"/>
  <c r="AF34" s="1"/>
  <c r="X35"/>
  <c r="Y34"/>
  <c r="AF33" s="1"/>
  <c r="X34"/>
  <c r="Y33"/>
  <c r="AF32" s="1"/>
  <c r="X33"/>
  <c r="Y32"/>
  <c r="AF31" s="1"/>
  <c r="X32"/>
  <c r="Y31"/>
  <c r="AF30" s="1"/>
  <c r="X31"/>
  <c r="Y30"/>
  <c r="AF29" s="1"/>
  <c r="X30"/>
  <c r="Y29"/>
  <c r="AF28" s="1"/>
  <c r="X29"/>
  <c r="Y28"/>
  <c r="AF27" s="1"/>
  <c r="X28"/>
  <c r="Y27"/>
  <c r="AF26" s="1"/>
  <c r="X27"/>
  <c r="Y26"/>
  <c r="X26"/>
  <c r="Y25"/>
  <c r="AF25" s="1"/>
  <c r="X25"/>
  <c r="Y24"/>
  <c r="AF24" s="1"/>
  <c r="X24"/>
  <c r="Y23"/>
  <c r="AF23" s="1"/>
  <c r="X23"/>
  <c r="Y22"/>
  <c r="AF22" s="1"/>
  <c r="X22"/>
  <c r="Y21"/>
  <c r="AF21" s="1"/>
  <c r="X21"/>
  <c r="Y20"/>
  <c r="AF20" s="1"/>
  <c r="X20"/>
  <c r="Y19"/>
  <c r="AF19" s="1"/>
  <c r="X19"/>
  <c r="Y18"/>
  <c r="X18"/>
  <c r="Y17"/>
  <c r="AF18" s="1"/>
  <c r="X17"/>
  <c r="Y16"/>
  <c r="AF17" s="1"/>
  <c r="X16"/>
  <c r="Y15"/>
  <c r="AF16" s="1"/>
  <c r="X15"/>
  <c r="Y14"/>
  <c r="AF15" s="1"/>
  <c r="X14"/>
  <c r="Y13"/>
  <c r="AF14" s="1"/>
  <c r="X13"/>
  <c r="Y12"/>
  <c r="AF13" s="1"/>
  <c r="X12"/>
  <c r="AE13" s="1"/>
  <c r="Y11"/>
  <c r="X11"/>
  <c r="Y10"/>
  <c r="AF12" s="1"/>
  <c r="X10"/>
  <c r="Y9"/>
  <c r="AF11" s="1"/>
  <c r="X9"/>
  <c r="V7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L2" i="7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6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6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78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6" i="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V10" i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V350" s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V368" s="1"/>
  <c r="V369" s="1"/>
  <c r="V370" s="1"/>
  <c r="V371" s="1"/>
  <c r="V372" s="1"/>
  <c r="V373" s="1"/>
  <c r="V374" s="1"/>
  <c r="V375" s="1"/>
  <c r="V376" s="1"/>
  <c r="V377" s="1"/>
  <c r="V378" s="1"/>
  <c r="V379" s="1"/>
  <c r="V380" s="1"/>
  <c r="V381" s="1"/>
  <c r="V382" s="1"/>
  <c r="V383" s="1"/>
  <c r="V384" s="1"/>
  <c r="V385" s="1"/>
  <c r="V386" s="1"/>
  <c r="V387" s="1"/>
  <c r="V388" s="1"/>
  <c r="V389" s="1"/>
  <c r="V390" s="1"/>
  <c r="V391" s="1"/>
  <c r="V9"/>
  <c r="V8"/>
  <c r="K8"/>
  <c r="L8"/>
  <c r="M8"/>
  <c r="N8"/>
  <c r="O8"/>
  <c r="P8"/>
  <c r="Q8"/>
  <c r="R8"/>
  <c r="S8"/>
  <c r="T8"/>
  <c r="K9"/>
  <c r="L9"/>
  <c r="M9"/>
  <c r="N9"/>
  <c r="O9"/>
  <c r="P9"/>
  <c r="Q9"/>
  <c r="R9"/>
  <c r="S9"/>
  <c r="T9"/>
  <c r="K10"/>
  <c r="L10"/>
  <c r="M10"/>
  <c r="N10"/>
  <c r="O10"/>
  <c r="P10"/>
  <c r="Q10"/>
  <c r="R10"/>
  <c r="S10"/>
  <c r="T10"/>
  <c r="K11"/>
  <c r="L11"/>
  <c r="M11"/>
  <c r="N11"/>
  <c r="O11"/>
  <c r="P11"/>
  <c r="Q11"/>
  <c r="R11"/>
  <c r="S11"/>
  <c r="T11"/>
  <c r="K12"/>
  <c r="L12"/>
  <c r="M12"/>
  <c r="N12"/>
  <c r="O12"/>
  <c r="P12"/>
  <c r="Q12"/>
  <c r="R12"/>
  <c r="S12"/>
  <c r="T12"/>
  <c r="K13"/>
  <c r="L13"/>
  <c r="M13"/>
  <c r="N13"/>
  <c r="O13"/>
  <c r="P13"/>
  <c r="Q13"/>
  <c r="R13"/>
  <c r="S13"/>
  <c r="T13"/>
  <c r="K14"/>
  <c r="L14"/>
  <c r="M14"/>
  <c r="N14"/>
  <c r="O14"/>
  <c r="P14"/>
  <c r="Q14"/>
  <c r="R14"/>
  <c r="S14"/>
  <c r="T14"/>
  <c r="K15"/>
  <c r="L15"/>
  <c r="M15"/>
  <c r="N15"/>
  <c r="O15"/>
  <c r="P15"/>
  <c r="Q15"/>
  <c r="R15"/>
  <c r="S15"/>
  <c r="T15"/>
  <c r="K16"/>
  <c r="L16"/>
  <c r="M16"/>
  <c r="N16"/>
  <c r="O16"/>
  <c r="P16"/>
  <c r="Q16"/>
  <c r="R16"/>
  <c r="S16"/>
  <c r="T16"/>
  <c r="K17"/>
  <c r="L17"/>
  <c r="M17"/>
  <c r="N17"/>
  <c r="O17"/>
  <c r="P17"/>
  <c r="Q17"/>
  <c r="R17"/>
  <c r="S17"/>
  <c r="T17"/>
  <c r="K18"/>
  <c r="L18"/>
  <c r="M18"/>
  <c r="N18"/>
  <c r="O18"/>
  <c r="P18"/>
  <c r="Q18"/>
  <c r="R18"/>
  <c r="S18"/>
  <c r="T18"/>
  <c r="K19"/>
  <c r="L19"/>
  <c r="M19"/>
  <c r="N19"/>
  <c r="O19"/>
  <c r="P19"/>
  <c r="Q19"/>
  <c r="R19"/>
  <c r="S19"/>
  <c r="T19"/>
  <c r="K20"/>
  <c r="L20"/>
  <c r="M20"/>
  <c r="N20"/>
  <c r="O20"/>
  <c r="P20"/>
  <c r="Q20"/>
  <c r="R20"/>
  <c r="S20"/>
  <c r="T20"/>
  <c r="K21"/>
  <c r="L21"/>
  <c r="M21"/>
  <c r="N21"/>
  <c r="O21"/>
  <c r="P21"/>
  <c r="Q21"/>
  <c r="R21"/>
  <c r="S21"/>
  <c r="T21"/>
  <c r="K22"/>
  <c r="L22"/>
  <c r="M22"/>
  <c r="N22"/>
  <c r="O22"/>
  <c r="P22"/>
  <c r="Q22"/>
  <c r="R22"/>
  <c r="S22"/>
  <c r="T22"/>
  <c r="K23"/>
  <c r="L23"/>
  <c r="M23"/>
  <c r="N23"/>
  <c r="O23"/>
  <c r="P23"/>
  <c r="Q23"/>
  <c r="R23"/>
  <c r="S23"/>
  <c r="T23"/>
  <c r="K24"/>
  <c r="L24"/>
  <c r="M24"/>
  <c r="N24"/>
  <c r="O24"/>
  <c r="P24"/>
  <c r="Q24"/>
  <c r="R24"/>
  <c r="S24"/>
  <c r="T24"/>
  <c r="K25"/>
  <c r="L25"/>
  <c r="M25"/>
  <c r="N25"/>
  <c r="O25"/>
  <c r="P25"/>
  <c r="Q25"/>
  <c r="R25"/>
  <c r="S25"/>
  <c r="T25"/>
  <c r="K26"/>
  <c r="L26"/>
  <c r="M26"/>
  <c r="N26"/>
  <c r="O26"/>
  <c r="P26"/>
  <c r="Q26"/>
  <c r="R26"/>
  <c r="S26"/>
  <c r="T26"/>
  <c r="K27"/>
  <c r="L27"/>
  <c r="M27"/>
  <c r="N27"/>
  <c r="O27"/>
  <c r="P27"/>
  <c r="Q27"/>
  <c r="R27"/>
  <c r="S27"/>
  <c r="T27"/>
  <c r="K28"/>
  <c r="L28"/>
  <c r="M28"/>
  <c r="N28"/>
  <c r="O28"/>
  <c r="P28"/>
  <c r="Q28"/>
  <c r="R28"/>
  <c r="S28"/>
  <c r="T28"/>
  <c r="K29"/>
  <c r="L29"/>
  <c r="M29"/>
  <c r="N29"/>
  <c r="O29"/>
  <c r="P29"/>
  <c r="Q29"/>
  <c r="R29"/>
  <c r="S29"/>
  <c r="T29"/>
  <c r="K30"/>
  <c r="L30"/>
  <c r="M30"/>
  <c r="N30"/>
  <c r="O30"/>
  <c r="P30"/>
  <c r="Q30"/>
  <c r="R30"/>
  <c r="S30"/>
  <c r="T30"/>
  <c r="K31"/>
  <c r="L31"/>
  <c r="M31"/>
  <c r="N31"/>
  <c r="O31"/>
  <c r="P31"/>
  <c r="Q31"/>
  <c r="R31"/>
  <c r="S31"/>
  <c r="T31"/>
  <c r="K32"/>
  <c r="L32"/>
  <c r="M32"/>
  <c r="N32"/>
  <c r="O32"/>
  <c r="P32"/>
  <c r="Q32"/>
  <c r="R32"/>
  <c r="S32"/>
  <c r="T32"/>
  <c r="K33"/>
  <c r="L33"/>
  <c r="M33"/>
  <c r="N33"/>
  <c r="O33"/>
  <c r="P33"/>
  <c r="Q33"/>
  <c r="R33"/>
  <c r="S33"/>
  <c r="T33"/>
  <c r="K34"/>
  <c r="L34"/>
  <c r="M34"/>
  <c r="N34"/>
  <c r="O34"/>
  <c r="P34"/>
  <c r="Q34"/>
  <c r="R34"/>
  <c r="S34"/>
  <c r="T34"/>
  <c r="K35"/>
  <c r="L35"/>
  <c r="M35"/>
  <c r="N35"/>
  <c r="O35"/>
  <c r="P35"/>
  <c r="Q35"/>
  <c r="R35"/>
  <c r="S35"/>
  <c r="T35"/>
  <c r="K36"/>
  <c r="L36"/>
  <c r="M36"/>
  <c r="N36"/>
  <c r="O36"/>
  <c r="P36"/>
  <c r="Q36"/>
  <c r="R36"/>
  <c r="S36"/>
  <c r="T36"/>
  <c r="K37"/>
  <c r="L37"/>
  <c r="M37"/>
  <c r="N37"/>
  <c r="O37"/>
  <c r="P37"/>
  <c r="Q37"/>
  <c r="R37"/>
  <c r="S37"/>
  <c r="T37"/>
  <c r="K38"/>
  <c r="L38"/>
  <c r="M38"/>
  <c r="N38"/>
  <c r="O38"/>
  <c r="P38"/>
  <c r="Q38"/>
  <c r="R38"/>
  <c r="S38"/>
  <c r="T38"/>
  <c r="K39"/>
  <c r="L39"/>
  <c r="M39"/>
  <c r="N39"/>
  <c r="O39"/>
  <c r="P39"/>
  <c r="Q39"/>
  <c r="R39"/>
  <c r="S39"/>
  <c r="T39"/>
  <c r="K40"/>
  <c r="L40"/>
  <c r="M40"/>
  <c r="N40"/>
  <c r="O40"/>
  <c r="P40"/>
  <c r="Q40"/>
  <c r="R40"/>
  <c r="S40"/>
  <c r="T40"/>
  <c r="K41"/>
  <c r="L41"/>
  <c r="M41"/>
  <c r="N41"/>
  <c r="O41"/>
  <c r="P41"/>
  <c r="Q41"/>
  <c r="R41"/>
  <c r="S41"/>
  <c r="T41"/>
  <c r="K42"/>
  <c r="L42"/>
  <c r="M42"/>
  <c r="N42"/>
  <c r="O42"/>
  <c r="P42"/>
  <c r="Q42"/>
  <c r="R42"/>
  <c r="S42"/>
  <c r="T42"/>
  <c r="K43"/>
  <c r="L43"/>
  <c r="M43"/>
  <c r="N43"/>
  <c r="O43"/>
  <c r="P43"/>
  <c r="Q43"/>
  <c r="R43"/>
  <c r="S43"/>
  <c r="T43"/>
  <c r="K44"/>
  <c r="L44"/>
  <c r="M44"/>
  <c r="N44"/>
  <c r="O44"/>
  <c r="P44"/>
  <c r="Q44"/>
  <c r="R44"/>
  <c r="S44"/>
  <c r="T44"/>
  <c r="K45"/>
  <c r="L45"/>
  <c r="M45"/>
  <c r="N45"/>
  <c r="O45"/>
  <c r="P45"/>
  <c r="Q45"/>
  <c r="R45"/>
  <c r="S45"/>
  <c r="T45"/>
  <c r="K46"/>
  <c r="L46"/>
  <c r="M46"/>
  <c r="N46"/>
  <c r="O46"/>
  <c r="P46"/>
  <c r="Q46"/>
  <c r="R46"/>
  <c r="S46"/>
  <c r="T46"/>
  <c r="K47"/>
  <c r="L47"/>
  <c r="M47"/>
  <c r="N47"/>
  <c r="O47"/>
  <c r="P47"/>
  <c r="Q47"/>
  <c r="R47"/>
  <c r="S47"/>
  <c r="T47"/>
  <c r="K48"/>
  <c r="L48"/>
  <c r="M48"/>
  <c r="N48"/>
  <c r="O48"/>
  <c r="P48"/>
  <c r="Q48"/>
  <c r="R48"/>
  <c r="S48"/>
  <c r="T48"/>
  <c r="K49"/>
  <c r="L49"/>
  <c r="M49"/>
  <c r="N49"/>
  <c r="O49"/>
  <c r="P49"/>
  <c r="Q49"/>
  <c r="R49"/>
  <c r="S49"/>
  <c r="T49"/>
  <c r="K50"/>
  <c r="L50"/>
  <c r="M50"/>
  <c r="N50"/>
  <c r="O50"/>
  <c r="P50"/>
  <c r="Q50"/>
  <c r="R50"/>
  <c r="S50"/>
  <c r="T50"/>
  <c r="K51"/>
  <c r="L51"/>
  <c r="M51"/>
  <c r="N51"/>
  <c r="O51"/>
  <c r="P51"/>
  <c r="Q51"/>
  <c r="R51"/>
  <c r="S51"/>
  <c r="T51"/>
  <c r="K52"/>
  <c r="L52"/>
  <c r="M52"/>
  <c r="N52"/>
  <c r="O52"/>
  <c r="P52"/>
  <c r="Q52"/>
  <c r="R52"/>
  <c r="S52"/>
  <c r="T52"/>
  <c r="K53"/>
  <c r="L53"/>
  <c r="M53"/>
  <c r="N53"/>
  <c r="O53"/>
  <c r="P53"/>
  <c r="Q53"/>
  <c r="R53"/>
  <c r="S53"/>
  <c r="T53"/>
  <c r="K54"/>
  <c r="L54"/>
  <c r="M54"/>
  <c r="N54"/>
  <c r="O54"/>
  <c r="P54"/>
  <c r="Q54"/>
  <c r="R54"/>
  <c r="S54"/>
  <c r="T54"/>
  <c r="K55"/>
  <c r="L55"/>
  <c r="M55"/>
  <c r="N55"/>
  <c r="O55"/>
  <c r="P55"/>
  <c r="Q55"/>
  <c r="R55"/>
  <c r="S55"/>
  <c r="T55"/>
  <c r="K56"/>
  <c r="L56"/>
  <c r="M56"/>
  <c r="N56"/>
  <c r="O56"/>
  <c r="P56"/>
  <c r="Q56"/>
  <c r="R56"/>
  <c r="S56"/>
  <c r="T56"/>
  <c r="K57"/>
  <c r="L57"/>
  <c r="M57"/>
  <c r="N57"/>
  <c r="O57"/>
  <c r="P57"/>
  <c r="Q57"/>
  <c r="R57"/>
  <c r="S57"/>
  <c r="T57"/>
  <c r="K58"/>
  <c r="L58"/>
  <c r="M58"/>
  <c r="N58"/>
  <c r="O58"/>
  <c r="P58"/>
  <c r="Q58"/>
  <c r="R58"/>
  <c r="S58"/>
  <c r="T58"/>
  <c r="K59"/>
  <c r="L59"/>
  <c r="M59"/>
  <c r="N59"/>
  <c r="O59"/>
  <c r="P59"/>
  <c r="Q59"/>
  <c r="R59"/>
  <c r="S59"/>
  <c r="T59"/>
  <c r="K60"/>
  <c r="L60"/>
  <c r="M60"/>
  <c r="N60"/>
  <c r="O60"/>
  <c r="P60"/>
  <c r="Q60"/>
  <c r="R60"/>
  <c r="S60"/>
  <c r="T60"/>
  <c r="K61"/>
  <c r="L61"/>
  <c r="M61"/>
  <c r="N61"/>
  <c r="O61"/>
  <c r="P61"/>
  <c r="Q61"/>
  <c r="R61"/>
  <c r="S61"/>
  <c r="T61"/>
  <c r="K62"/>
  <c r="L62"/>
  <c r="M62"/>
  <c r="N62"/>
  <c r="O62"/>
  <c r="P62"/>
  <c r="Q62"/>
  <c r="R62"/>
  <c r="S62"/>
  <c r="T62"/>
  <c r="K63"/>
  <c r="L63"/>
  <c r="M63"/>
  <c r="N63"/>
  <c r="O63"/>
  <c r="P63"/>
  <c r="Q63"/>
  <c r="R63"/>
  <c r="S63"/>
  <c r="T63"/>
  <c r="K64"/>
  <c r="L64"/>
  <c r="M64"/>
  <c r="N64"/>
  <c r="O64"/>
  <c r="P64"/>
  <c r="Q64"/>
  <c r="R64"/>
  <c r="S64"/>
  <c r="T64"/>
  <c r="K65"/>
  <c r="L65"/>
  <c r="M65"/>
  <c r="N65"/>
  <c r="O65"/>
  <c r="P65"/>
  <c r="Q65"/>
  <c r="R65"/>
  <c r="S65"/>
  <c r="T65"/>
  <c r="K66"/>
  <c r="L66"/>
  <c r="M66"/>
  <c r="N66"/>
  <c r="O66"/>
  <c r="P66"/>
  <c r="Q66"/>
  <c r="R66"/>
  <c r="S66"/>
  <c r="T66"/>
  <c r="K67"/>
  <c r="L67"/>
  <c r="M67"/>
  <c r="N67"/>
  <c r="O67"/>
  <c r="P67"/>
  <c r="Q67"/>
  <c r="R67"/>
  <c r="S67"/>
  <c r="T67"/>
  <c r="K68"/>
  <c r="L68"/>
  <c r="M68"/>
  <c r="N68"/>
  <c r="O68"/>
  <c r="P68"/>
  <c r="Q68"/>
  <c r="R68"/>
  <c r="S68"/>
  <c r="T68"/>
  <c r="K69"/>
  <c r="L69"/>
  <c r="M69"/>
  <c r="N69"/>
  <c r="O69"/>
  <c r="P69"/>
  <c r="Q69"/>
  <c r="R69"/>
  <c r="S69"/>
  <c r="T69"/>
  <c r="K70"/>
  <c r="L70"/>
  <c r="M70"/>
  <c r="N70"/>
  <c r="O70"/>
  <c r="P70"/>
  <c r="Q70"/>
  <c r="R70"/>
  <c r="S70"/>
  <c r="T70"/>
  <c r="K71"/>
  <c r="L71"/>
  <c r="M71"/>
  <c r="N71"/>
  <c r="O71"/>
  <c r="P71"/>
  <c r="Q71"/>
  <c r="R71"/>
  <c r="S71"/>
  <c r="T71"/>
  <c r="K72"/>
  <c r="L72"/>
  <c r="M72"/>
  <c r="N72"/>
  <c r="O72"/>
  <c r="P72"/>
  <c r="Q72"/>
  <c r="R72"/>
  <c r="S72"/>
  <c r="T72"/>
  <c r="K73"/>
  <c r="L73"/>
  <c r="M73"/>
  <c r="N73"/>
  <c r="O73"/>
  <c r="P73"/>
  <c r="Q73"/>
  <c r="R73"/>
  <c r="S73"/>
  <c r="T73"/>
  <c r="K74"/>
  <c r="L74"/>
  <c r="M74"/>
  <c r="N74"/>
  <c r="O74"/>
  <c r="P74"/>
  <c r="Q74"/>
  <c r="R74"/>
  <c r="S74"/>
  <c r="T74"/>
  <c r="K75"/>
  <c r="L75"/>
  <c r="M75"/>
  <c r="N75"/>
  <c r="O75"/>
  <c r="P75"/>
  <c r="Q75"/>
  <c r="R75"/>
  <c r="S75"/>
  <c r="T75"/>
  <c r="K76"/>
  <c r="L76"/>
  <c r="M76"/>
  <c r="N76"/>
  <c r="O76"/>
  <c r="P76"/>
  <c r="Q76"/>
  <c r="R76"/>
  <c r="S76"/>
  <c r="T76"/>
  <c r="K77"/>
  <c r="L77"/>
  <c r="M77"/>
  <c r="N77"/>
  <c r="O77"/>
  <c r="P77"/>
  <c r="Q77"/>
  <c r="R77"/>
  <c r="S77"/>
  <c r="T77"/>
  <c r="K78"/>
  <c r="L78"/>
  <c r="M78"/>
  <c r="N78"/>
  <c r="O78"/>
  <c r="P78"/>
  <c r="Q78"/>
  <c r="R78"/>
  <c r="S78"/>
  <c r="T78"/>
  <c r="K79"/>
  <c r="L79"/>
  <c r="M79"/>
  <c r="N79"/>
  <c r="O79"/>
  <c r="P79"/>
  <c r="Q79"/>
  <c r="R79"/>
  <c r="S79"/>
  <c r="T79"/>
  <c r="K80"/>
  <c r="L80"/>
  <c r="M80"/>
  <c r="N80"/>
  <c r="O80"/>
  <c r="P80"/>
  <c r="Q80"/>
  <c r="R80"/>
  <c r="S80"/>
  <c r="T80"/>
  <c r="K81"/>
  <c r="L81"/>
  <c r="M81"/>
  <c r="N81"/>
  <c r="O81"/>
  <c r="P81"/>
  <c r="Q81"/>
  <c r="R81"/>
  <c r="S81"/>
  <c r="T81"/>
  <c r="K82"/>
  <c r="L82"/>
  <c r="M82"/>
  <c r="N82"/>
  <c r="O82"/>
  <c r="P82"/>
  <c r="Q82"/>
  <c r="R82"/>
  <c r="S82"/>
  <c r="T82"/>
  <c r="K83"/>
  <c r="L83"/>
  <c r="M83"/>
  <c r="N83"/>
  <c r="O83"/>
  <c r="P83"/>
  <c r="Q83"/>
  <c r="R83"/>
  <c r="S83"/>
  <c r="T83"/>
  <c r="K84"/>
  <c r="L84"/>
  <c r="M84"/>
  <c r="N84"/>
  <c r="O84"/>
  <c r="P84"/>
  <c r="Q84"/>
  <c r="R84"/>
  <c r="S84"/>
  <c r="T84"/>
  <c r="K85"/>
  <c r="L85"/>
  <c r="M85"/>
  <c r="N85"/>
  <c r="O85"/>
  <c r="P85"/>
  <c r="Q85"/>
  <c r="R85"/>
  <c r="S85"/>
  <c r="T85"/>
  <c r="K86"/>
  <c r="L86"/>
  <c r="M86"/>
  <c r="N86"/>
  <c r="O86"/>
  <c r="P86"/>
  <c r="Q86"/>
  <c r="R86"/>
  <c r="S86"/>
  <c r="T86"/>
  <c r="K87"/>
  <c r="L87"/>
  <c r="M87"/>
  <c r="N87"/>
  <c r="O87"/>
  <c r="P87"/>
  <c r="Q87"/>
  <c r="R87"/>
  <c r="S87"/>
  <c r="T87"/>
  <c r="K88"/>
  <c r="L88"/>
  <c r="M88"/>
  <c r="N88"/>
  <c r="O88"/>
  <c r="P88"/>
  <c r="Q88"/>
  <c r="R88"/>
  <c r="S88"/>
  <c r="T88"/>
  <c r="K89"/>
  <c r="L89"/>
  <c r="M89"/>
  <c r="N89"/>
  <c r="O89"/>
  <c r="P89"/>
  <c r="Q89"/>
  <c r="R89"/>
  <c r="S89"/>
  <c r="T89"/>
  <c r="K90"/>
  <c r="L90"/>
  <c r="M90"/>
  <c r="N90"/>
  <c r="O90"/>
  <c r="P90"/>
  <c r="Q90"/>
  <c r="R90"/>
  <c r="S90"/>
  <c r="T90"/>
  <c r="K91"/>
  <c r="L91"/>
  <c r="M91"/>
  <c r="N91"/>
  <c r="O91"/>
  <c r="P91"/>
  <c r="Q91"/>
  <c r="R91"/>
  <c r="S91"/>
  <c r="T91"/>
  <c r="K92"/>
  <c r="L92"/>
  <c r="M92"/>
  <c r="N92"/>
  <c r="O92"/>
  <c r="P92"/>
  <c r="Q92"/>
  <c r="R92"/>
  <c r="S92"/>
  <c r="T92"/>
  <c r="K93"/>
  <c r="L93"/>
  <c r="M93"/>
  <c r="N93"/>
  <c r="O93"/>
  <c r="P93"/>
  <c r="Q93"/>
  <c r="R93"/>
  <c r="S93"/>
  <c r="T93"/>
  <c r="K94"/>
  <c r="L94"/>
  <c r="M94"/>
  <c r="N94"/>
  <c r="O94"/>
  <c r="P94"/>
  <c r="Q94"/>
  <c r="R94"/>
  <c r="S94"/>
  <c r="T94"/>
  <c r="K95"/>
  <c r="L95"/>
  <c r="M95"/>
  <c r="N95"/>
  <c r="O95"/>
  <c r="P95"/>
  <c r="Q95"/>
  <c r="R95"/>
  <c r="S95"/>
  <c r="T95"/>
  <c r="K96"/>
  <c r="L96"/>
  <c r="M96"/>
  <c r="N96"/>
  <c r="O96"/>
  <c r="P96"/>
  <c r="Q96"/>
  <c r="R96"/>
  <c r="S96"/>
  <c r="T96"/>
  <c r="K97"/>
  <c r="L97"/>
  <c r="M97"/>
  <c r="N97"/>
  <c r="O97"/>
  <c r="P97"/>
  <c r="Q97"/>
  <c r="R97"/>
  <c r="S97"/>
  <c r="T97"/>
  <c r="K98"/>
  <c r="L98"/>
  <c r="M98"/>
  <c r="N98"/>
  <c r="O98"/>
  <c r="P98"/>
  <c r="Q98"/>
  <c r="R98"/>
  <c r="S98"/>
  <c r="T98"/>
  <c r="K99"/>
  <c r="L99"/>
  <c r="M99"/>
  <c r="N99"/>
  <c r="O99"/>
  <c r="P99"/>
  <c r="Q99"/>
  <c r="R99"/>
  <c r="S99"/>
  <c r="T99"/>
  <c r="K100"/>
  <c r="L100"/>
  <c r="M100"/>
  <c r="N100"/>
  <c r="O100"/>
  <c r="P100"/>
  <c r="Q100"/>
  <c r="R100"/>
  <c r="S100"/>
  <c r="T100"/>
  <c r="K101"/>
  <c r="L101"/>
  <c r="M101"/>
  <c r="N101"/>
  <c r="O101"/>
  <c r="P101"/>
  <c r="Q101"/>
  <c r="R101"/>
  <c r="S101"/>
  <c r="T101"/>
  <c r="K102"/>
  <c r="L102"/>
  <c r="M102"/>
  <c r="N102"/>
  <c r="O102"/>
  <c r="P102"/>
  <c r="Q102"/>
  <c r="R102"/>
  <c r="S102"/>
  <c r="T102"/>
  <c r="K103"/>
  <c r="L103"/>
  <c r="M103"/>
  <c r="N103"/>
  <c r="O103"/>
  <c r="P103"/>
  <c r="Q103"/>
  <c r="R103"/>
  <c r="S103"/>
  <c r="T103"/>
  <c r="K104"/>
  <c r="L104"/>
  <c r="M104"/>
  <c r="N104"/>
  <c r="O104"/>
  <c r="P104"/>
  <c r="Q104"/>
  <c r="R104"/>
  <c r="S104"/>
  <c r="T104"/>
  <c r="K105"/>
  <c r="L105"/>
  <c r="M105"/>
  <c r="N105"/>
  <c r="O105"/>
  <c r="P105"/>
  <c r="Q105"/>
  <c r="R105"/>
  <c r="S105"/>
  <c r="T105"/>
  <c r="K106"/>
  <c r="L106"/>
  <c r="M106"/>
  <c r="N106"/>
  <c r="O106"/>
  <c r="P106"/>
  <c r="Q106"/>
  <c r="R106"/>
  <c r="S106"/>
  <c r="T106"/>
  <c r="K107"/>
  <c r="L107"/>
  <c r="M107"/>
  <c r="N107"/>
  <c r="O107"/>
  <c r="P107"/>
  <c r="Q107"/>
  <c r="R107"/>
  <c r="S107"/>
  <c r="T107"/>
  <c r="K108"/>
  <c r="L108"/>
  <c r="M108"/>
  <c r="N108"/>
  <c r="O108"/>
  <c r="P108"/>
  <c r="Q108"/>
  <c r="R108"/>
  <c r="S108"/>
  <c r="T108"/>
  <c r="K109"/>
  <c r="L109"/>
  <c r="M109"/>
  <c r="N109"/>
  <c r="O109"/>
  <c r="P109"/>
  <c r="Q109"/>
  <c r="R109"/>
  <c r="S109"/>
  <c r="T109"/>
  <c r="K110"/>
  <c r="L110"/>
  <c r="M110"/>
  <c r="N110"/>
  <c r="O110"/>
  <c r="P110"/>
  <c r="Q110"/>
  <c r="R110"/>
  <c r="S110"/>
  <c r="T110"/>
  <c r="K111"/>
  <c r="L111"/>
  <c r="M111"/>
  <c r="N111"/>
  <c r="O111"/>
  <c r="P111"/>
  <c r="Q111"/>
  <c r="R111"/>
  <c r="S111"/>
  <c r="T111"/>
  <c r="K112"/>
  <c r="L112"/>
  <c r="M112"/>
  <c r="N112"/>
  <c r="O112"/>
  <c r="P112"/>
  <c r="Q112"/>
  <c r="R112"/>
  <c r="S112"/>
  <c r="T112"/>
  <c r="K113"/>
  <c r="L113"/>
  <c r="M113"/>
  <c r="N113"/>
  <c r="O113"/>
  <c r="P113"/>
  <c r="Q113"/>
  <c r="R113"/>
  <c r="S113"/>
  <c r="T113"/>
  <c r="K114"/>
  <c r="L114"/>
  <c r="M114"/>
  <c r="N114"/>
  <c r="O114"/>
  <c r="P114"/>
  <c r="Q114"/>
  <c r="R114"/>
  <c r="S114"/>
  <c r="T114"/>
  <c r="K115"/>
  <c r="L115"/>
  <c r="M115"/>
  <c r="N115"/>
  <c r="O115"/>
  <c r="P115"/>
  <c r="Q115"/>
  <c r="R115"/>
  <c r="S115"/>
  <c r="T115"/>
  <c r="K116"/>
  <c r="L116"/>
  <c r="M116"/>
  <c r="N116"/>
  <c r="O116"/>
  <c r="P116"/>
  <c r="Q116"/>
  <c r="R116"/>
  <c r="S116"/>
  <c r="T116"/>
  <c r="K117"/>
  <c r="L117"/>
  <c r="M117"/>
  <c r="N117"/>
  <c r="O117"/>
  <c r="P117"/>
  <c r="Q117"/>
  <c r="R117"/>
  <c r="S117"/>
  <c r="T117"/>
  <c r="K118"/>
  <c r="L118"/>
  <c r="M118"/>
  <c r="N118"/>
  <c r="O118"/>
  <c r="P118"/>
  <c r="Q118"/>
  <c r="R118"/>
  <c r="S118"/>
  <c r="T118"/>
  <c r="K119"/>
  <c r="L119"/>
  <c r="M119"/>
  <c r="N119"/>
  <c r="O119"/>
  <c r="P119"/>
  <c r="Q119"/>
  <c r="R119"/>
  <c r="S119"/>
  <c r="T119"/>
  <c r="K120"/>
  <c r="L120"/>
  <c r="M120"/>
  <c r="N120"/>
  <c r="O120"/>
  <c r="P120"/>
  <c r="Q120"/>
  <c r="R120"/>
  <c r="S120"/>
  <c r="T120"/>
  <c r="K121"/>
  <c r="L121"/>
  <c r="M121"/>
  <c r="N121"/>
  <c r="O121"/>
  <c r="P121"/>
  <c r="Q121"/>
  <c r="R121"/>
  <c r="S121"/>
  <c r="T121"/>
  <c r="K122"/>
  <c r="L122"/>
  <c r="M122"/>
  <c r="N122"/>
  <c r="O122"/>
  <c r="P122"/>
  <c r="Q122"/>
  <c r="R122"/>
  <c r="S122"/>
  <c r="T122"/>
  <c r="K123"/>
  <c r="L123"/>
  <c r="M123"/>
  <c r="N123"/>
  <c r="O123"/>
  <c r="P123"/>
  <c r="Q123"/>
  <c r="R123"/>
  <c r="S123"/>
  <c r="T123"/>
  <c r="K124"/>
  <c r="L124"/>
  <c r="M124"/>
  <c r="N124"/>
  <c r="O124"/>
  <c r="P124"/>
  <c r="Q124"/>
  <c r="R124"/>
  <c r="S124"/>
  <c r="T124"/>
  <c r="K125"/>
  <c r="L125"/>
  <c r="M125"/>
  <c r="N125"/>
  <c r="O125"/>
  <c r="P125"/>
  <c r="Q125"/>
  <c r="R125"/>
  <c r="S125"/>
  <c r="T125"/>
  <c r="K126"/>
  <c r="L126"/>
  <c r="M126"/>
  <c r="N126"/>
  <c r="O126"/>
  <c r="P126"/>
  <c r="Q126"/>
  <c r="R126"/>
  <c r="S126"/>
  <c r="T126"/>
  <c r="K127"/>
  <c r="L127"/>
  <c r="M127"/>
  <c r="N127"/>
  <c r="O127"/>
  <c r="P127"/>
  <c r="Q127"/>
  <c r="R127"/>
  <c r="S127"/>
  <c r="T127"/>
  <c r="K128"/>
  <c r="L128"/>
  <c r="M128"/>
  <c r="N128"/>
  <c r="O128"/>
  <c r="P128"/>
  <c r="Q128"/>
  <c r="R128"/>
  <c r="S128"/>
  <c r="T128"/>
  <c r="K129"/>
  <c r="L129"/>
  <c r="M129"/>
  <c r="N129"/>
  <c r="O129"/>
  <c r="P129"/>
  <c r="Q129"/>
  <c r="R129"/>
  <c r="S129"/>
  <c r="T129"/>
  <c r="K130"/>
  <c r="L130"/>
  <c r="M130"/>
  <c r="N130"/>
  <c r="O130"/>
  <c r="P130"/>
  <c r="Q130"/>
  <c r="R130"/>
  <c r="S130"/>
  <c r="T130"/>
  <c r="K131"/>
  <c r="L131"/>
  <c r="M131"/>
  <c r="N131"/>
  <c r="O131"/>
  <c r="P131"/>
  <c r="Q131"/>
  <c r="R131"/>
  <c r="S131"/>
  <c r="T131"/>
  <c r="K132"/>
  <c r="L132"/>
  <c r="M132"/>
  <c r="N132"/>
  <c r="O132"/>
  <c r="P132"/>
  <c r="Q132"/>
  <c r="R132"/>
  <c r="S132"/>
  <c r="T132"/>
  <c r="K133"/>
  <c r="L133"/>
  <c r="M133"/>
  <c r="N133"/>
  <c r="O133"/>
  <c r="P133"/>
  <c r="Q133"/>
  <c r="R133"/>
  <c r="S133"/>
  <c r="T133"/>
  <c r="K134"/>
  <c r="L134"/>
  <c r="M134"/>
  <c r="N134"/>
  <c r="O134"/>
  <c r="P134"/>
  <c r="Q134"/>
  <c r="R134"/>
  <c r="S134"/>
  <c r="T134"/>
  <c r="K135"/>
  <c r="L135"/>
  <c r="M135"/>
  <c r="N135"/>
  <c r="O135"/>
  <c r="P135"/>
  <c r="Q135"/>
  <c r="R135"/>
  <c r="S135"/>
  <c r="T135"/>
  <c r="K136"/>
  <c r="L136"/>
  <c r="M136"/>
  <c r="N136"/>
  <c r="O136"/>
  <c r="P136"/>
  <c r="Q136"/>
  <c r="R136"/>
  <c r="S136"/>
  <c r="T136"/>
  <c r="K137"/>
  <c r="L137"/>
  <c r="M137"/>
  <c r="N137"/>
  <c r="O137"/>
  <c r="P137"/>
  <c r="Q137"/>
  <c r="R137"/>
  <c r="S137"/>
  <c r="T137"/>
  <c r="K138"/>
  <c r="L138"/>
  <c r="M138"/>
  <c r="N138"/>
  <c r="O138"/>
  <c r="P138"/>
  <c r="Q138"/>
  <c r="R138"/>
  <c r="S138"/>
  <c r="T138"/>
  <c r="K139"/>
  <c r="L139"/>
  <c r="M139"/>
  <c r="N139"/>
  <c r="O139"/>
  <c r="P139"/>
  <c r="Q139"/>
  <c r="R139"/>
  <c r="S139"/>
  <c r="T139"/>
  <c r="K140"/>
  <c r="L140"/>
  <c r="M140"/>
  <c r="N140"/>
  <c r="O140"/>
  <c r="P140"/>
  <c r="Q140"/>
  <c r="R140"/>
  <c r="S140"/>
  <c r="T140"/>
  <c r="K141"/>
  <c r="L141"/>
  <c r="M141"/>
  <c r="N141"/>
  <c r="O141"/>
  <c r="P141"/>
  <c r="Q141"/>
  <c r="R141"/>
  <c r="S141"/>
  <c r="T141"/>
  <c r="K142"/>
  <c r="L142"/>
  <c r="M142"/>
  <c r="N142"/>
  <c r="O142"/>
  <c r="P142"/>
  <c r="Q142"/>
  <c r="R142"/>
  <c r="S142"/>
  <c r="T142"/>
  <c r="K143"/>
  <c r="L143"/>
  <c r="M143"/>
  <c r="N143"/>
  <c r="O143"/>
  <c r="P143"/>
  <c r="Q143"/>
  <c r="R143"/>
  <c r="S143"/>
  <c r="T143"/>
  <c r="K144"/>
  <c r="L144"/>
  <c r="M144"/>
  <c r="N144"/>
  <c r="O144"/>
  <c r="P144"/>
  <c r="Q144"/>
  <c r="R144"/>
  <c r="S144"/>
  <c r="T144"/>
  <c r="K145"/>
  <c r="L145"/>
  <c r="M145"/>
  <c r="N145"/>
  <c r="O145"/>
  <c r="P145"/>
  <c r="Q145"/>
  <c r="R145"/>
  <c r="S145"/>
  <c r="T145"/>
  <c r="K146"/>
  <c r="L146"/>
  <c r="M146"/>
  <c r="N146"/>
  <c r="O146"/>
  <c r="P146"/>
  <c r="Q146"/>
  <c r="R146"/>
  <c r="S146"/>
  <c r="T146"/>
  <c r="K147"/>
  <c r="L147"/>
  <c r="M147"/>
  <c r="N147"/>
  <c r="O147"/>
  <c r="P147"/>
  <c r="Q147"/>
  <c r="R147"/>
  <c r="S147"/>
  <c r="T147"/>
  <c r="K148"/>
  <c r="L148"/>
  <c r="M148"/>
  <c r="N148"/>
  <c r="O148"/>
  <c r="P148"/>
  <c r="Q148"/>
  <c r="R148"/>
  <c r="S148"/>
  <c r="T148"/>
  <c r="K149"/>
  <c r="L149"/>
  <c r="M149"/>
  <c r="N149"/>
  <c r="O149"/>
  <c r="P149"/>
  <c r="Q149"/>
  <c r="R149"/>
  <c r="S149"/>
  <c r="T149"/>
  <c r="K150"/>
  <c r="L150"/>
  <c r="M150"/>
  <c r="N150"/>
  <c r="O150"/>
  <c r="P150"/>
  <c r="Q150"/>
  <c r="R150"/>
  <c r="S150"/>
  <c r="T150"/>
  <c r="K151"/>
  <c r="L151"/>
  <c r="M151"/>
  <c r="N151"/>
  <c r="O151"/>
  <c r="P151"/>
  <c r="Q151"/>
  <c r="R151"/>
  <c r="S151"/>
  <c r="T151"/>
  <c r="K152"/>
  <c r="L152"/>
  <c r="M152"/>
  <c r="N152"/>
  <c r="O152"/>
  <c r="P152"/>
  <c r="Q152"/>
  <c r="R152"/>
  <c r="S152"/>
  <c r="T152"/>
  <c r="K153"/>
  <c r="L153"/>
  <c r="M153"/>
  <c r="N153"/>
  <c r="O153"/>
  <c r="P153"/>
  <c r="Q153"/>
  <c r="R153"/>
  <c r="S153"/>
  <c r="T153"/>
  <c r="K154"/>
  <c r="L154"/>
  <c r="M154"/>
  <c r="N154"/>
  <c r="O154"/>
  <c r="P154"/>
  <c r="Q154"/>
  <c r="R154"/>
  <c r="S154"/>
  <c r="T154"/>
  <c r="K155"/>
  <c r="L155"/>
  <c r="M155"/>
  <c r="N155"/>
  <c r="O155"/>
  <c r="P155"/>
  <c r="Q155"/>
  <c r="R155"/>
  <c r="S155"/>
  <c r="T155"/>
  <c r="K156"/>
  <c r="L156"/>
  <c r="M156"/>
  <c r="N156"/>
  <c r="O156"/>
  <c r="P156"/>
  <c r="Q156"/>
  <c r="R156"/>
  <c r="S156"/>
  <c r="T156"/>
  <c r="K157"/>
  <c r="L157"/>
  <c r="M157"/>
  <c r="N157"/>
  <c r="O157"/>
  <c r="P157"/>
  <c r="Q157"/>
  <c r="R157"/>
  <c r="S157"/>
  <c r="T157"/>
  <c r="K158"/>
  <c r="L158"/>
  <c r="M158"/>
  <c r="N158"/>
  <c r="O158"/>
  <c r="P158"/>
  <c r="Q158"/>
  <c r="R158"/>
  <c r="S158"/>
  <c r="T158"/>
  <c r="K159"/>
  <c r="L159"/>
  <c r="M159"/>
  <c r="N159"/>
  <c r="O159"/>
  <c r="P159"/>
  <c r="Q159"/>
  <c r="R159"/>
  <c r="S159"/>
  <c r="T159"/>
  <c r="K160"/>
  <c r="L160"/>
  <c r="M160"/>
  <c r="N160"/>
  <c r="O160"/>
  <c r="P160"/>
  <c r="Q160"/>
  <c r="R160"/>
  <c r="S160"/>
  <c r="T160"/>
  <c r="K161"/>
  <c r="L161"/>
  <c r="M161"/>
  <c r="N161"/>
  <c r="O161"/>
  <c r="P161"/>
  <c r="Q161"/>
  <c r="R161"/>
  <c r="S161"/>
  <c r="T161"/>
  <c r="K162"/>
  <c r="L162"/>
  <c r="M162"/>
  <c r="N162"/>
  <c r="O162"/>
  <c r="P162"/>
  <c r="Q162"/>
  <c r="R162"/>
  <c r="S162"/>
  <c r="T162"/>
  <c r="K163"/>
  <c r="L163"/>
  <c r="M163"/>
  <c r="N163"/>
  <c r="O163"/>
  <c r="P163"/>
  <c r="Q163"/>
  <c r="R163"/>
  <c r="S163"/>
  <c r="T163"/>
  <c r="K164"/>
  <c r="L164"/>
  <c r="M164"/>
  <c r="N164"/>
  <c r="O164"/>
  <c r="P164"/>
  <c r="Q164"/>
  <c r="R164"/>
  <c r="S164"/>
  <c r="T164"/>
  <c r="K165"/>
  <c r="L165"/>
  <c r="M165"/>
  <c r="N165"/>
  <c r="O165"/>
  <c r="P165"/>
  <c r="Q165"/>
  <c r="R165"/>
  <c r="S165"/>
  <c r="T165"/>
  <c r="K166"/>
  <c r="L166"/>
  <c r="M166"/>
  <c r="N166"/>
  <c r="O166"/>
  <c r="P166"/>
  <c r="Q166"/>
  <c r="R166"/>
  <c r="S166"/>
  <c r="T166"/>
  <c r="K167"/>
  <c r="L167"/>
  <c r="M167"/>
  <c r="N167"/>
  <c r="O167"/>
  <c r="P167"/>
  <c r="Q167"/>
  <c r="R167"/>
  <c r="S167"/>
  <c r="T167"/>
  <c r="K168"/>
  <c r="L168"/>
  <c r="M168"/>
  <c r="N168"/>
  <c r="O168"/>
  <c r="P168"/>
  <c r="Q168"/>
  <c r="R168"/>
  <c r="S168"/>
  <c r="T168"/>
  <c r="K169"/>
  <c r="L169"/>
  <c r="M169"/>
  <c r="N169"/>
  <c r="O169"/>
  <c r="P169"/>
  <c r="Q169"/>
  <c r="R169"/>
  <c r="S169"/>
  <c r="T169"/>
  <c r="K170"/>
  <c r="L170"/>
  <c r="M170"/>
  <c r="N170"/>
  <c r="O170"/>
  <c r="P170"/>
  <c r="Q170"/>
  <c r="R170"/>
  <c r="S170"/>
  <c r="T170"/>
  <c r="K171"/>
  <c r="L171"/>
  <c r="M171"/>
  <c r="N171"/>
  <c r="O171"/>
  <c r="P171"/>
  <c r="Q171"/>
  <c r="R171"/>
  <c r="S171"/>
  <c r="T171"/>
  <c r="K172"/>
  <c r="L172"/>
  <c r="M172"/>
  <c r="N172"/>
  <c r="O172"/>
  <c r="P172"/>
  <c r="Q172"/>
  <c r="R172"/>
  <c r="S172"/>
  <c r="T172"/>
  <c r="K173"/>
  <c r="L173"/>
  <c r="M173"/>
  <c r="N173"/>
  <c r="O173"/>
  <c r="P173"/>
  <c r="Q173"/>
  <c r="R173"/>
  <c r="S173"/>
  <c r="T173"/>
  <c r="K174"/>
  <c r="L174"/>
  <c r="M174"/>
  <c r="N174"/>
  <c r="O174"/>
  <c r="P174"/>
  <c r="Q174"/>
  <c r="R174"/>
  <c r="S174"/>
  <c r="T174"/>
  <c r="K175"/>
  <c r="L175"/>
  <c r="M175"/>
  <c r="N175"/>
  <c r="O175"/>
  <c r="P175"/>
  <c r="Q175"/>
  <c r="R175"/>
  <c r="S175"/>
  <c r="T175"/>
  <c r="K176"/>
  <c r="L176"/>
  <c r="M176"/>
  <c r="N176"/>
  <c r="O176"/>
  <c r="P176"/>
  <c r="Q176"/>
  <c r="R176"/>
  <c r="S176"/>
  <c r="T176"/>
  <c r="K177"/>
  <c r="L177"/>
  <c r="M177"/>
  <c r="N177"/>
  <c r="O177"/>
  <c r="P177"/>
  <c r="Q177"/>
  <c r="R177"/>
  <c r="S177"/>
  <c r="T177"/>
  <c r="K178"/>
  <c r="L178"/>
  <c r="M178"/>
  <c r="N178"/>
  <c r="O178"/>
  <c r="P178"/>
  <c r="Q178"/>
  <c r="R178"/>
  <c r="S178"/>
  <c r="T178"/>
  <c r="K179"/>
  <c r="L179"/>
  <c r="M179"/>
  <c r="N179"/>
  <c r="O179"/>
  <c r="P179"/>
  <c r="Q179"/>
  <c r="R179"/>
  <c r="S179"/>
  <c r="T179"/>
  <c r="K180"/>
  <c r="L180"/>
  <c r="M180"/>
  <c r="N180"/>
  <c r="O180"/>
  <c r="P180"/>
  <c r="Q180"/>
  <c r="R180"/>
  <c r="S180"/>
  <c r="T180"/>
  <c r="K181"/>
  <c r="L181"/>
  <c r="M181"/>
  <c r="N181"/>
  <c r="O181"/>
  <c r="P181"/>
  <c r="Q181"/>
  <c r="R181"/>
  <c r="S181"/>
  <c r="T181"/>
  <c r="K182"/>
  <c r="L182"/>
  <c r="M182"/>
  <c r="N182"/>
  <c r="O182"/>
  <c r="P182"/>
  <c r="Q182"/>
  <c r="R182"/>
  <c r="S182"/>
  <c r="T182"/>
  <c r="K183"/>
  <c r="L183"/>
  <c r="M183"/>
  <c r="N183"/>
  <c r="O183"/>
  <c r="P183"/>
  <c r="Q183"/>
  <c r="R183"/>
  <c r="S183"/>
  <c r="T183"/>
  <c r="K184"/>
  <c r="L184"/>
  <c r="M184"/>
  <c r="N184"/>
  <c r="O184"/>
  <c r="P184"/>
  <c r="Q184"/>
  <c r="R184"/>
  <c r="S184"/>
  <c r="T184"/>
  <c r="K185"/>
  <c r="L185"/>
  <c r="M185"/>
  <c r="N185"/>
  <c r="O185"/>
  <c r="P185"/>
  <c r="Q185"/>
  <c r="R185"/>
  <c r="S185"/>
  <c r="T185"/>
  <c r="K186"/>
  <c r="L186"/>
  <c r="M186"/>
  <c r="N186"/>
  <c r="O186"/>
  <c r="P186"/>
  <c r="Q186"/>
  <c r="R186"/>
  <c r="S186"/>
  <c r="T186"/>
  <c r="K187"/>
  <c r="L187"/>
  <c r="M187"/>
  <c r="N187"/>
  <c r="O187"/>
  <c r="P187"/>
  <c r="Q187"/>
  <c r="R187"/>
  <c r="S187"/>
  <c r="T187"/>
  <c r="K188"/>
  <c r="L188"/>
  <c r="M188"/>
  <c r="N188"/>
  <c r="O188"/>
  <c r="P188"/>
  <c r="Q188"/>
  <c r="R188"/>
  <c r="S188"/>
  <c r="T188"/>
  <c r="K189"/>
  <c r="L189"/>
  <c r="M189"/>
  <c r="N189"/>
  <c r="O189"/>
  <c r="P189"/>
  <c r="Q189"/>
  <c r="R189"/>
  <c r="S189"/>
  <c r="T189"/>
  <c r="K190"/>
  <c r="L190"/>
  <c r="M190"/>
  <c r="N190"/>
  <c r="O190"/>
  <c r="P190"/>
  <c r="Q190"/>
  <c r="R190"/>
  <c r="S190"/>
  <c r="T190"/>
  <c r="K191"/>
  <c r="L191"/>
  <c r="M191"/>
  <c r="N191"/>
  <c r="O191"/>
  <c r="P191"/>
  <c r="Q191"/>
  <c r="R191"/>
  <c r="S191"/>
  <c r="T191"/>
  <c r="K192"/>
  <c r="L192"/>
  <c r="M192"/>
  <c r="N192"/>
  <c r="O192"/>
  <c r="P192"/>
  <c r="Q192"/>
  <c r="R192"/>
  <c r="S192"/>
  <c r="T192"/>
  <c r="K193"/>
  <c r="L193"/>
  <c r="M193"/>
  <c r="N193"/>
  <c r="O193"/>
  <c r="P193"/>
  <c r="Q193"/>
  <c r="R193"/>
  <c r="S193"/>
  <c r="T193"/>
  <c r="K194"/>
  <c r="L194"/>
  <c r="M194"/>
  <c r="N194"/>
  <c r="O194"/>
  <c r="P194"/>
  <c r="Q194"/>
  <c r="R194"/>
  <c r="S194"/>
  <c r="T194"/>
  <c r="K195"/>
  <c r="L195"/>
  <c r="M195"/>
  <c r="N195"/>
  <c r="O195"/>
  <c r="P195"/>
  <c r="Q195"/>
  <c r="R195"/>
  <c r="S195"/>
  <c r="T195"/>
  <c r="K196"/>
  <c r="L196"/>
  <c r="M196"/>
  <c r="N196"/>
  <c r="O196"/>
  <c r="P196"/>
  <c r="Q196"/>
  <c r="R196"/>
  <c r="S196"/>
  <c r="T196"/>
  <c r="K197"/>
  <c r="L197"/>
  <c r="M197"/>
  <c r="N197"/>
  <c r="O197"/>
  <c r="P197"/>
  <c r="Q197"/>
  <c r="R197"/>
  <c r="S197"/>
  <c r="T197"/>
  <c r="K198"/>
  <c r="L198"/>
  <c r="M198"/>
  <c r="N198"/>
  <c r="O198"/>
  <c r="P198"/>
  <c r="Q198"/>
  <c r="R198"/>
  <c r="S198"/>
  <c r="T198"/>
  <c r="K199"/>
  <c r="L199"/>
  <c r="M199"/>
  <c r="N199"/>
  <c r="O199"/>
  <c r="P199"/>
  <c r="Q199"/>
  <c r="R199"/>
  <c r="S199"/>
  <c r="T199"/>
  <c r="K200"/>
  <c r="L200"/>
  <c r="M200"/>
  <c r="N200"/>
  <c r="O200"/>
  <c r="P200"/>
  <c r="Q200"/>
  <c r="R200"/>
  <c r="S200"/>
  <c r="T200"/>
  <c r="K201"/>
  <c r="L201"/>
  <c r="M201"/>
  <c r="N201"/>
  <c r="O201"/>
  <c r="P201"/>
  <c r="Q201"/>
  <c r="R201"/>
  <c r="S201"/>
  <c r="T201"/>
  <c r="K202"/>
  <c r="L202"/>
  <c r="M202"/>
  <c r="N202"/>
  <c r="O202"/>
  <c r="P202"/>
  <c r="Q202"/>
  <c r="R202"/>
  <c r="S202"/>
  <c r="T202"/>
  <c r="K203"/>
  <c r="L203"/>
  <c r="M203"/>
  <c r="N203"/>
  <c r="O203"/>
  <c r="P203"/>
  <c r="Q203"/>
  <c r="R203"/>
  <c r="S203"/>
  <c r="T203"/>
  <c r="K204"/>
  <c r="L204"/>
  <c r="M204"/>
  <c r="N204"/>
  <c r="O204"/>
  <c r="P204"/>
  <c r="Q204"/>
  <c r="R204"/>
  <c r="S204"/>
  <c r="T204"/>
  <c r="K205"/>
  <c r="L205"/>
  <c r="M205"/>
  <c r="N205"/>
  <c r="O205"/>
  <c r="P205"/>
  <c r="Q205"/>
  <c r="R205"/>
  <c r="S205"/>
  <c r="T205"/>
  <c r="K206"/>
  <c r="L206"/>
  <c r="M206"/>
  <c r="N206"/>
  <c r="O206"/>
  <c r="P206"/>
  <c r="Q206"/>
  <c r="R206"/>
  <c r="S206"/>
  <c r="T206"/>
  <c r="K207"/>
  <c r="L207"/>
  <c r="M207"/>
  <c r="N207"/>
  <c r="O207"/>
  <c r="P207"/>
  <c r="Q207"/>
  <c r="R207"/>
  <c r="S207"/>
  <c r="T207"/>
  <c r="K208"/>
  <c r="L208"/>
  <c r="M208"/>
  <c r="N208"/>
  <c r="O208"/>
  <c r="P208"/>
  <c r="Q208"/>
  <c r="R208"/>
  <c r="S208"/>
  <c r="T208"/>
  <c r="K209"/>
  <c r="L209"/>
  <c r="M209"/>
  <c r="N209"/>
  <c r="O209"/>
  <c r="P209"/>
  <c r="Q209"/>
  <c r="R209"/>
  <c r="S209"/>
  <c r="T209"/>
  <c r="K210"/>
  <c r="L210"/>
  <c r="M210"/>
  <c r="N210"/>
  <c r="O210"/>
  <c r="P210"/>
  <c r="Q210"/>
  <c r="R210"/>
  <c r="S210"/>
  <c r="T210"/>
  <c r="K211"/>
  <c r="L211"/>
  <c r="M211"/>
  <c r="N211"/>
  <c r="O211"/>
  <c r="P211"/>
  <c r="Q211"/>
  <c r="R211"/>
  <c r="S211"/>
  <c r="T211"/>
  <c r="K212"/>
  <c r="L212"/>
  <c r="M212"/>
  <c r="N212"/>
  <c r="O212"/>
  <c r="P212"/>
  <c r="Q212"/>
  <c r="R212"/>
  <c r="S212"/>
  <c r="T212"/>
  <c r="K213"/>
  <c r="L213"/>
  <c r="M213"/>
  <c r="N213"/>
  <c r="O213"/>
  <c r="P213"/>
  <c r="Q213"/>
  <c r="R213"/>
  <c r="S213"/>
  <c r="T213"/>
  <c r="K214"/>
  <c r="L214"/>
  <c r="M214"/>
  <c r="N214"/>
  <c r="O214"/>
  <c r="P214"/>
  <c r="Q214"/>
  <c r="R214"/>
  <c r="S214"/>
  <c r="T214"/>
  <c r="K215"/>
  <c r="L215"/>
  <c r="M215"/>
  <c r="N215"/>
  <c r="O215"/>
  <c r="P215"/>
  <c r="Q215"/>
  <c r="R215"/>
  <c r="S215"/>
  <c r="T215"/>
  <c r="K216"/>
  <c r="L216"/>
  <c r="M216"/>
  <c r="N216"/>
  <c r="O216"/>
  <c r="P216"/>
  <c r="Q216"/>
  <c r="R216"/>
  <c r="S216"/>
  <c r="T216"/>
  <c r="K217"/>
  <c r="L217"/>
  <c r="M217"/>
  <c r="N217"/>
  <c r="O217"/>
  <c r="P217"/>
  <c r="Q217"/>
  <c r="R217"/>
  <c r="S217"/>
  <c r="T217"/>
  <c r="K218"/>
  <c r="L218"/>
  <c r="M218"/>
  <c r="N218"/>
  <c r="O218"/>
  <c r="P218"/>
  <c r="Q218"/>
  <c r="R218"/>
  <c r="S218"/>
  <c r="T218"/>
  <c r="K219"/>
  <c r="L219"/>
  <c r="M219"/>
  <c r="N219"/>
  <c r="O219"/>
  <c r="P219"/>
  <c r="Q219"/>
  <c r="R219"/>
  <c r="S219"/>
  <c r="T219"/>
  <c r="K220"/>
  <c r="L220"/>
  <c r="M220"/>
  <c r="N220"/>
  <c r="O220"/>
  <c r="P220"/>
  <c r="Q220"/>
  <c r="R220"/>
  <c r="S220"/>
  <c r="T220"/>
  <c r="K221"/>
  <c r="L221"/>
  <c r="M221"/>
  <c r="N221"/>
  <c r="O221"/>
  <c r="P221"/>
  <c r="Q221"/>
  <c r="R221"/>
  <c r="S221"/>
  <c r="T221"/>
  <c r="K222"/>
  <c r="L222"/>
  <c r="M222"/>
  <c r="N222"/>
  <c r="O222"/>
  <c r="P222"/>
  <c r="Q222"/>
  <c r="R222"/>
  <c r="S222"/>
  <c r="T222"/>
  <c r="K223"/>
  <c r="L223"/>
  <c r="M223"/>
  <c r="N223"/>
  <c r="O223"/>
  <c r="P223"/>
  <c r="Q223"/>
  <c r="R223"/>
  <c r="S223"/>
  <c r="T223"/>
  <c r="K224"/>
  <c r="L224"/>
  <c r="M224"/>
  <c r="N224"/>
  <c r="O224"/>
  <c r="P224"/>
  <c r="Q224"/>
  <c r="R224"/>
  <c r="S224"/>
  <c r="T224"/>
  <c r="K225"/>
  <c r="L225"/>
  <c r="M225"/>
  <c r="N225"/>
  <c r="O225"/>
  <c r="P225"/>
  <c r="Q225"/>
  <c r="R225"/>
  <c r="S225"/>
  <c r="T225"/>
  <c r="K226"/>
  <c r="L226"/>
  <c r="M226"/>
  <c r="N226"/>
  <c r="O226"/>
  <c r="P226"/>
  <c r="Q226"/>
  <c r="R226"/>
  <c r="S226"/>
  <c r="T226"/>
  <c r="K227"/>
  <c r="L227"/>
  <c r="M227"/>
  <c r="N227"/>
  <c r="O227"/>
  <c r="P227"/>
  <c r="Q227"/>
  <c r="R227"/>
  <c r="S227"/>
  <c r="T227"/>
  <c r="K228"/>
  <c r="L228"/>
  <c r="M228"/>
  <c r="N228"/>
  <c r="O228"/>
  <c r="P228"/>
  <c r="Q228"/>
  <c r="R228"/>
  <c r="S228"/>
  <c r="T228"/>
  <c r="K229"/>
  <c r="L229"/>
  <c r="M229"/>
  <c r="N229"/>
  <c r="O229"/>
  <c r="P229"/>
  <c r="Q229"/>
  <c r="R229"/>
  <c r="S229"/>
  <c r="T229"/>
  <c r="K230"/>
  <c r="L230"/>
  <c r="M230"/>
  <c r="N230"/>
  <c r="O230"/>
  <c r="P230"/>
  <c r="Q230"/>
  <c r="R230"/>
  <c r="S230"/>
  <c r="T230"/>
  <c r="K231"/>
  <c r="L231"/>
  <c r="M231"/>
  <c r="N231"/>
  <c r="O231"/>
  <c r="P231"/>
  <c r="Q231"/>
  <c r="R231"/>
  <c r="S231"/>
  <c r="T231"/>
  <c r="K232"/>
  <c r="L232"/>
  <c r="M232"/>
  <c r="N232"/>
  <c r="O232"/>
  <c r="P232"/>
  <c r="Q232"/>
  <c r="R232"/>
  <c r="S232"/>
  <c r="T232"/>
  <c r="K233"/>
  <c r="L233"/>
  <c r="M233"/>
  <c r="N233"/>
  <c r="O233"/>
  <c r="P233"/>
  <c r="Q233"/>
  <c r="R233"/>
  <c r="S233"/>
  <c r="T233"/>
  <c r="K234"/>
  <c r="L234"/>
  <c r="M234"/>
  <c r="N234"/>
  <c r="O234"/>
  <c r="P234"/>
  <c r="Q234"/>
  <c r="R234"/>
  <c r="S234"/>
  <c r="T234"/>
  <c r="K235"/>
  <c r="L235"/>
  <c r="M235"/>
  <c r="N235"/>
  <c r="O235"/>
  <c r="P235"/>
  <c r="Q235"/>
  <c r="R235"/>
  <c r="S235"/>
  <c r="T235"/>
  <c r="K236"/>
  <c r="L236"/>
  <c r="M236"/>
  <c r="N236"/>
  <c r="O236"/>
  <c r="P236"/>
  <c r="Q236"/>
  <c r="R236"/>
  <c r="S236"/>
  <c r="T236"/>
  <c r="K237"/>
  <c r="L237"/>
  <c r="M237"/>
  <c r="N237"/>
  <c r="O237"/>
  <c r="P237"/>
  <c r="Q237"/>
  <c r="R237"/>
  <c r="S237"/>
  <c r="T237"/>
  <c r="K238"/>
  <c r="L238"/>
  <c r="M238"/>
  <c r="N238"/>
  <c r="O238"/>
  <c r="P238"/>
  <c r="Q238"/>
  <c r="R238"/>
  <c r="S238"/>
  <c r="T238"/>
  <c r="K239"/>
  <c r="L239"/>
  <c r="M239"/>
  <c r="N239"/>
  <c r="O239"/>
  <c r="P239"/>
  <c r="Q239"/>
  <c r="R239"/>
  <c r="S239"/>
  <c r="T239"/>
  <c r="K240"/>
  <c r="L240"/>
  <c r="M240"/>
  <c r="N240"/>
  <c r="O240"/>
  <c r="P240"/>
  <c r="Q240"/>
  <c r="R240"/>
  <c r="S240"/>
  <c r="T240"/>
  <c r="K241"/>
  <c r="L241"/>
  <c r="M241"/>
  <c r="N241"/>
  <c r="O241"/>
  <c r="P241"/>
  <c r="Q241"/>
  <c r="R241"/>
  <c r="S241"/>
  <c r="T241"/>
  <c r="K242"/>
  <c r="L242"/>
  <c r="M242"/>
  <c r="N242"/>
  <c r="O242"/>
  <c r="P242"/>
  <c r="Q242"/>
  <c r="R242"/>
  <c r="S242"/>
  <c r="T242"/>
  <c r="K243"/>
  <c r="L243"/>
  <c r="M243"/>
  <c r="N243"/>
  <c r="O243"/>
  <c r="P243"/>
  <c r="Q243"/>
  <c r="R243"/>
  <c r="S243"/>
  <c r="T243"/>
  <c r="K244"/>
  <c r="L244"/>
  <c r="M244"/>
  <c r="N244"/>
  <c r="O244"/>
  <c r="P244"/>
  <c r="Q244"/>
  <c r="R244"/>
  <c r="S244"/>
  <c r="T244"/>
  <c r="K245"/>
  <c r="L245"/>
  <c r="M245"/>
  <c r="N245"/>
  <c r="O245"/>
  <c r="P245"/>
  <c r="Q245"/>
  <c r="R245"/>
  <c r="S245"/>
  <c r="T245"/>
  <c r="K246"/>
  <c r="L246"/>
  <c r="M246"/>
  <c r="N246"/>
  <c r="O246"/>
  <c r="P246"/>
  <c r="Q246"/>
  <c r="R246"/>
  <c r="S246"/>
  <c r="T246"/>
  <c r="K247"/>
  <c r="L247"/>
  <c r="M247"/>
  <c r="N247"/>
  <c r="O247"/>
  <c r="P247"/>
  <c r="Q247"/>
  <c r="R247"/>
  <c r="S247"/>
  <c r="T247"/>
  <c r="K248"/>
  <c r="L248"/>
  <c r="M248"/>
  <c r="N248"/>
  <c r="O248"/>
  <c r="P248"/>
  <c r="Q248"/>
  <c r="R248"/>
  <c r="S248"/>
  <c r="T248"/>
  <c r="K249"/>
  <c r="L249"/>
  <c r="M249"/>
  <c r="N249"/>
  <c r="O249"/>
  <c r="P249"/>
  <c r="Q249"/>
  <c r="R249"/>
  <c r="S249"/>
  <c r="T249"/>
  <c r="K250"/>
  <c r="L250"/>
  <c r="M250"/>
  <c r="N250"/>
  <c r="O250"/>
  <c r="P250"/>
  <c r="Q250"/>
  <c r="R250"/>
  <c r="S250"/>
  <c r="T250"/>
  <c r="K251"/>
  <c r="L251"/>
  <c r="M251"/>
  <c r="N251"/>
  <c r="O251"/>
  <c r="P251"/>
  <c r="Q251"/>
  <c r="R251"/>
  <c r="S251"/>
  <c r="T251"/>
  <c r="K252"/>
  <c r="L252"/>
  <c r="M252"/>
  <c r="N252"/>
  <c r="O252"/>
  <c r="P252"/>
  <c r="Q252"/>
  <c r="R252"/>
  <c r="S252"/>
  <c r="T252"/>
  <c r="K253"/>
  <c r="L253"/>
  <c r="M253"/>
  <c r="N253"/>
  <c r="O253"/>
  <c r="P253"/>
  <c r="Q253"/>
  <c r="R253"/>
  <c r="S253"/>
  <c r="T253"/>
  <c r="K254"/>
  <c r="L254"/>
  <c r="M254"/>
  <c r="N254"/>
  <c r="O254"/>
  <c r="P254"/>
  <c r="Q254"/>
  <c r="R254"/>
  <c r="S254"/>
  <c r="T254"/>
  <c r="K255"/>
  <c r="L255"/>
  <c r="M255"/>
  <c r="N255"/>
  <c r="O255"/>
  <c r="P255"/>
  <c r="Q255"/>
  <c r="R255"/>
  <c r="S255"/>
  <c r="T255"/>
  <c r="K256"/>
  <c r="L256"/>
  <c r="M256"/>
  <c r="N256"/>
  <c r="O256"/>
  <c r="P256"/>
  <c r="Q256"/>
  <c r="R256"/>
  <c r="S256"/>
  <c r="T256"/>
  <c r="K257"/>
  <c r="L257"/>
  <c r="M257"/>
  <c r="N257"/>
  <c r="O257"/>
  <c r="P257"/>
  <c r="Q257"/>
  <c r="R257"/>
  <c r="S257"/>
  <c r="T257"/>
  <c r="K258"/>
  <c r="L258"/>
  <c r="M258"/>
  <c r="N258"/>
  <c r="O258"/>
  <c r="P258"/>
  <c r="Q258"/>
  <c r="R258"/>
  <c r="S258"/>
  <c r="T258"/>
  <c r="K259"/>
  <c r="L259"/>
  <c r="M259"/>
  <c r="N259"/>
  <c r="O259"/>
  <c r="P259"/>
  <c r="Q259"/>
  <c r="R259"/>
  <c r="S259"/>
  <c r="T259"/>
  <c r="K260"/>
  <c r="L260"/>
  <c r="M260"/>
  <c r="N260"/>
  <c r="O260"/>
  <c r="P260"/>
  <c r="Q260"/>
  <c r="R260"/>
  <c r="S260"/>
  <c r="T260"/>
  <c r="K261"/>
  <c r="L261"/>
  <c r="M261"/>
  <c r="N261"/>
  <c r="O261"/>
  <c r="P261"/>
  <c r="Q261"/>
  <c r="R261"/>
  <c r="S261"/>
  <c r="T261"/>
  <c r="K262"/>
  <c r="L262"/>
  <c r="M262"/>
  <c r="N262"/>
  <c r="O262"/>
  <c r="P262"/>
  <c r="Q262"/>
  <c r="R262"/>
  <c r="S262"/>
  <c r="T262"/>
  <c r="K263"/>
  <c r="L263"/>
  <c r="M263"/>
  <c r="N263"/>
  <c r="O263"/>
  <c r="P263"/>
  <c r="Q263"/>
  <c r="R263"/>
  <c r="S263"/>
  <c r="T263"/>
  <c r="K264"/>
  <c r="L264"/>
  <c r="M264"/>
  <c r="N264"/>
  <c r="O264"/>
  <c r="P264"/>
  <c r="Q264"/>
  <c r="R264"/>
  <c r="S264"/>
  <c r="T264"/>
  <c r="K265"/>
  <c r="L265"/>
  <c r="M265"/>
  <c r="N265"/>
  <c r="O265"/>
  <c r="P265"/>
  <c r="Q265"/>
  <c r="R265"/>
  <c r="S265"/>
  <c r="T265"/>
  <c r="K266"/>
  <c r="L266"/>
  <c r="M266"/>
  <c r="N266"/>
  <c r="O266"/>
  <c r="P266"/>
  <c r="Q266"/>
  <c r="R266"/>
  <c r="S266"/>
  <c r="T266"/>
  <c r="K267"/>
  <c r="L267"/>
  <c r="M267"/>
  <c r="N267"/>
  <c r="O267"/>
  <c r="P267"/>
  <c r="Q267"/>
  <c r="R267"/>
  <c r="S267"/>
  <c r="T267"/>
  <c r="K268"/>
  <c r="L268"/>
  <c r="M268"/>
  <c r="N268"/>
  <c r="O268"/>
  <c r="P268"/>
  <c r="Q268"/>
  <c r="R268"/>
  <c r="S268"/>
  <c r="T268"/>
  <c r="K269"/>
  <c r="L269"/>
  <c r="M269"/>
  <c r="N269"/>
  <c r="O269"/>
  <c r="P269"/>
  <c r="Q269"/>
  <c r="R269"/>
  <c r="S269"/>
  <c r="T269"/>
  <c r="K270"/>
  <c r="L270"/>
  <c r="M270"/>
  <c r="N270"/>
  <c r="O270"/>
  <c r="P270"/>
  <c r="Q270"/>
  <c r="R270"/>
  <c r="S270"/>
  <c r="T270"/>
  <c r="K271"/>
  <c r="L271"/>
  <c r="M271"/>
  <c r="N271"/>
  <c r="O271"/>
  <c r="P271"/>
  <c r="Q271"/>
  <c r="R271"/>
  <c r="S271"/>
  <c r="T271"/>
  <c r="K272"/>
  <c r="L272"/>
  <c r="M272"/>
  <c r="N272"/>
  <c r="O272"/>
  <c r="P272"/>
  <c r="Q272"/>
  <c r="R272"/>
  <c r="S272"/>
  <c r="T272"/>
  <c r="K273"/>
  <c r="L273"/>
  <c r="M273"/>
  <c r="N273"/>
  <c r="O273"/>
  <c r="P273"/>
  <c r="Q273"/>
  <c r="R273"/>
  <c r="S273"/>
  <c r="T273"/>
  <c r="K274"/>
  <c r="L274"/>
  <c r="M274"/>
  <c r="N274"/>
  <c r="O274"/>
  <c r="P274"/>
  <c r="Q274"/>
  <c r="R274"/>
  <c r="S274"/>
  <c r="T274"/>
  <c r="K275"/>
  <c r="L275"/>
  <c r="M275"/>
  <c r="N275"/>
  <c r="O275"/>
  <c r="P275"/>
  <c r="Q275"/>
  <c r="R275"/>
  <c r="S275"/>
  <c r="T275"/>
  <c r="K276"/>
  <c r="L276"/>
  <c r="M276"/>
  <c r="N276"/>
  <c r="O276"/>
  <c r="P276"/>
  <c r="Q276"/>
  <c r="R276"/>
  <c r="S276"/>
  <c r="T276"/>
  <c r="K277"/>
  <c r="L277"/>
  <c r="M277"/>
  <c r="N277"/>
  <c r="O277"/>
  <c r="P277"/>
  <c r="Q277"/>
  <c r="R277"/>
  <c r="S277"/>
  <c r="T277"/>
  <c r="K278"/>
  <c r="L278"/>
  <c r="M278"/>
  <c r="N278"/>
  <c r="O278"/>
  <c r="P278"/>
  <c r="Q278"/>
  <c r="R278"/>
  <c r="S278"/>
  <c r="T278"/>
  <c r="K279"/>
  <c r="L279"/>
  <c r="M279"/>
  <c r="N279"/>
  <c r="O279"/>
  <c r="P279"/>
  <c r="Q279"/>
  <c r="R279"/>
  <c r="S279"/>
  <c r="T279"/>
  <c r="K280"/>
  <c r="L280"/>
  <c r="M280"/>
  <c r="N280"/>
  <c r="O280"/>
  <c r="P280"/>
  <c r="Q280"/>
  <c r="R280"/>
  <c r="S280"/>
  <c r="T280"/>
  <c r="K281"/>
  <c r="L281"/>
  <c r="M281"/>
  <c r="N281"/>
  <c r="O281"/>
  <c r="P281"/>
  <c r="Q281"/>
  <c r="R281"/>
  <c r="S281"/>
  <c r="T281"/>
  <c r="K282"/>
  <c r="L282"/>
  <c r="M282"/>
  <c r="N282"/>
  <c r="O282"/>
  <c r="P282"/>
  <c r="Q282"/>
  <c r="R282"/>
  <c r="S282"/>
  <c r="T282"/>
  <c r="K283"/>
  <c r="L283"/>
  <c r="M283"/>
  <c r="N283"/>
  <c r="O283"/>
  <c r="P283"/>
  <c r="Q283"/>
  <c r="R283"/>
  <c r="S283"/>
  <c r="T283"/>
  <c r="K284"/>
  <c r="L284"/>
  <c r="M284"/>
  <c r="N284"/>
  <c r="O284"/>
  <c r="P284"/>
  <c r="Q284"/>
  <c r="R284"/>
  <c r="S284"/>
  <c r="T284"/>
  <c r="K285"/>
  <c r="L285"/>
  <c r="M285"/>
  <c r="N285"/>
  <c r="O285"/>
  <c r="P285"/>
  <c r="Q285"/>
  <c r="R285"/>
  <c r="S285"/>
  <c r="T285"/>
  <c r="K286"/>
  <c r="L286"/>
  <c r="M286"/>
  <c r="N286"/>
  <c r="O286"/>
  <c r="P286"/>
  <c r="Q286"/>
  <c r="R286"/>
  <c r="S286"/>
  <c r="T286"/>
  <c r="K287"/>
  <c r="L287"/>
  <c r="M287"/>
  <c r="N287"/>
  <c r="O287"/>
  <c r="P287"/>
  <c r="Q287"/>
  <c r="R287"/>
  <c r="S287"/>
  <c r="T287"/>
  <c r="K288"/>
  <c r="L288"/>
  <c r="M288"/>
  <c r="N288"/>
  <c r="O288"/>
  <c r="P288"/>
  <c r="Q288"/>
  <c r="R288"/>
  <c r="S288"/>
  <c r="T288"/>
  <c r="K289"/>
  <c r="L289"/>
  <c r="M289"/>
  <c r="N289"/>
  <c r="O289"/>
  <c r="P289"/>
  <c r="Q289"/>
  <c r="R289"/>
  <c r="S289"/>
  <c r="T289"/>
  <c r="K290"/>
  <c r="L290"/>
  <c r="M290"/>
  <c r="N290"/>
  <c r="O290"/>
  <c r="P290"/>
  <c r="Q290"/>
  <c r="R290"/>
  <c r="S290"/>
  <c r="T290"/>
  <c r="K291"/>
  <c r="L291"/>
  <c r="M291"/>
  <c r="N291"/>
  <c r="O291"/>
  <c r="P291"/>
  <c r="Q291"/>
  <c r="R291"/>
  <c r="S291"/>
  <c r="T291"/>
  <c r="K292"/>
  <c r="L292"/>
  <c r="M292"/>
  <c r="N292"/>
  <c r="O292"/>
  <c r="P292"/>
  <c r="Q292"/>
  <c r="R292"/>
  <c r="S292"/>
  <c r="T292"/>
  <c r="K293"/>
  <c r="L293"/>
  <c r="M293"/>
  <c r="N293"/>
  <c r="O293"/>
  <c r="P293"/>
  <c r="Q293"/>
  <c r="R293"/>
  <c r="S293"/>
  <c r="T293"/>
  <c r="K294"/>
  <c r="L294"/>
  <c r="M294"/>
  <c r="N294"/>
  <c r="O294"/>
  <c r="P294"/>
  <c r="Q294"/>
  <c r="R294"/>
  <c r="S294"/>
  <c r="T294"/>
  <c r="K295"/>
  <c r="L295"/>
  <c r="M295"/>
  <c r="N295"/>
  <c r="O295"/>
  <c r="P295"/>
  <c r="Q295"/>
  <c r="R295"/>
  <c r="S295"/>
  <c r="T295"/>
  <c r="K296"/>
  <c r="L296"/>
  <c r="M296"/>
  <c r="N296"/>
  <c r="O296"/>
  <c r="P296"/>
  <c r="Q296"/>
  <c r="R296"/>
  <c r="S296"/>
  <c r="T296"/>
  <c r="K297"/>
  <c r="L297"/>
  <c r="M297"/>
  <c r="N297"/>
  <c r="O297"/>
  <c r="P297"/>
  <c r="Q297"/>
  <c r="R297"/>
  <c r="S297"/>
  <c r="T297"/>
  <c r="K298"/>
  <c r="L298"/>
  <c r="M298"/>
  <c r="N298"/>
  <c r="O298"/>
  <c r="P298"/>
  <c r="Q298"/>
  <c r="R298"/>
  <c r="S298"/>
  <c r="T298"/>
  <c r="K299"/>
  <c r="L299"/>
  <c r="M299"/>
  <c r="N299"/>
  <c r="O299"/>
  <c r="P299"/>
  <c r="Q299"/>
  <c r="R299"/>
  <c r="S299"/>
  <c r="T299"/>
  <c r="K300"/>
  <c r="L300"/>
  <c r="M300"/>
  <c r="N300"/>
  <c r="O300"/>
  <c r="P300"/>
  <c r="Q300"/>
  <c r="R300"/>
  <c r="S300"/>
  <c r="T300"/>
  <c r="K301"/>
  <c r="L301"/>
  <c r="M301"/>
  <c r="N301"/>
  <c r="O301"/>
  <c r="P301"/>
  <c r="Q301"/>
  <c r="R301"/>
  <c r="S301"/>
  <c r="T301"/>
  <c r="K302"/>
  <c r="L302"/>
  <c r="M302"/>
  <c r="N302"/>
  <c r="O302"/>
  <c r="P302"/>
  <c r="Q302"/>
  <c r="R302"/>
  <c r="S302"/>
  <c r="T302"/>
  <c r="K303"/>
  <c r="L303"/>
  <c r="M303"/>
  <c r="N303"/>
  <c r="O303"/>
  <c r="P303"/>
  <c r="Q303"/>
  <c r="R303"/>
  <c r="S303"/>
  <c r="T303"/>
  <c r="K304"/>
  <c r="L304"/>
  <c r="M304"/>
  <c r="N304"/>
  <c r="O304"/>
  <c r="P304"/>
  <c r="Q304"/>
  <c r="R304"/>
  <c r="S304"/>
  <c r="T304"/>
  <c r="K305"/>
  <c r="L305"/>
  <c r="M305"/>
  <c r="N305"/>
  <c r="O305"/>
  <c r="P305"/>
  <c r="Q305"/>
  <c r="R305"/>
  <c r="S305"/>
  <c r="T305"/>
  <c r="K306"/>
  <c r="L306"/>
  <c r="M306"/>
  <c r="N306"/>
  <c r="O306"/>
  <c r="P306"/>
  <c r="Q306"/>
  <c r="R306"/>
  <c r="S306"/>
  <c r="T306"/>
  <c r="K307"/>
  <c r="L307"/>
  <c r="M307"/>
  <c r="N307"/>
  <c r="O307"/>
  <c r="P307"/>
  <c r="Q307"/>
  <c r="R307"/>
  <c r="S307"/>
  <c r="T307"/>
  <c r="K308"/>
  <c r="L308"/>
  <c r="M308"/>
  <c r="N308"/>
  <c r="O308"/>
  <c r="P308"/>
  <c r="Q308"/>
  <c r="R308"/>
  <c r="S308"/>
  <c r="T308"/>
  <c r="K309"/>
  <c r="L309"/>
  <c r="M309"/>
  <c r="N309"/>
  <c r="O309"/>
  <c r="P309"/>
  <c r="Q309"/>
  <c r="R309"/>
  <c r="S309"/>
  <c r="T309"/>
  <c r="K310"/>
  <c r="L310"/>
  <c r="M310"/>
  <c r="N310"/>
  <c r="O310"/>
  <c r="P310"/>
  <c r="Q310"/>
  <c r="R310"/>
  <c r="S310"/>
  <c r="T310"/>
  <c r="K311"/>
  <c r="L311"/>
  <c r="M311"/>
  <c r="N311"/>
  <c r="O311"/>
  <c r="P311"/>
  <c r="Q311"/>
  <c r="R311"/>
  <c r="S311"/>
  <c r="T311"/>
  <c r="K312"/>
  <c r="L312"/>
  <c r="M312"/>
  <c r="N312"/>
  <c r="O312"/>
  <c r="P312"/>
  <c r="Q312"/>
  <c r="R312"/>
  <c r="S312"/>
  <c r="T312"/>
  <c r="K313"/>
  <c r="L313"/>
  <c r="M313"/>
  <c r="N313"/>
  <c r="O313"/>
  <c r="P313"/>
  <c r="Q313"/>
  <c r="R313"/>
  <c r="S313"/>
  <c r="T313"/>
  <c r="K314"/>
  <c r="L314"/>
  <c r="M314"/>
  <c r="N314"/>
  <c r="O314"/>
  <c r="P314"/>
  <c r="Q314"/>
  <c r="R314"/>
  <c r="S314"/>
  <c r="T314"/>
  <c r="K315"/>
  <c r="L315"/>
  <c r="M315"/>
  <c r="N315"/>
  <c r="O315"/>
  <c r="P315"/>
  <c r="Q315"/>
  <c r="R315"/>
  <c r="S315"/>
  <c r="T315"/>
  <c r="K316"/>
  <c r="L316"/>
  <c r="M316"/>
  <c r="N316"/>
  <c r="O316"/>
  <c r="P316"/>
  <c r="Q316"/>
  <c r="R316"/>
  <c r="S316"/>
  <c r="T316"/>
  <c r="K317"/>
  <c r="L317"/>
  <c r="M317"/>
  <c r="N317"/>
  <c r="O317"/>
  <c r="P317"/>
  <c r="Q317"/>
  <c r="R317"/>
  <c r="S317"/>
  <c r="T317"/>
  <c r="K318"/>
  <c r="L318"/>
  <c r="M318"/>
  <c r="N318"/>
  <c r="O318"/>
  <c r="P318"/>
  <c r="Q318"/>
  <c r="R318"/>
  <c r="S318"/>
  <c r="T318"/>
  <c r="K319"/>
  <c r="L319"/>
  <c r="M319"/>
  <c r="N319"/>
  <c r="O319"/>
  <c r="P319"/>
  <c r="Q319"/>
  <c r="R319"/>
  <c r="S319"/>
  <c r="T319"/>
  <c r="K320"/>
  <c r="L320"/>
  <c r="M320"/>
  <c r="N320"/>
  <c r="O320"/>
  <c r="P320"/>
  <c r="Q320"/>
  <c r="R320"/>
  <c r="S320"/>
  <c r="T320"/>
  <c r="K321"/>
  <c r="L321"/>
  <c r="M321"/>
  <c r="N321"/>
  <c r="O321"/>
  <c r="P321"/>
  <c r="Q321"/>
  <c r="R321"/>
  <c r="S321"/>
  <c r="T321"/>
  <c r="K322"/>
  <c r="L322"/>
  <c r="M322"/>
  <c r="N322"/>
  <c r="O322"/>
  <c r="P322"/>
  <c r="Q322"/>
  <c r="R322"/>
  <c r="S322"/>
  <c r="T322"/>
  <c r="K323"/>
  <c r="L323"/>
  <c r="M323"/>
  <c r="N323"/>
  <c r="O323"/>
  <c r="P323"/>
  <c r="Q323"/>
  <c r="R323"/>
  <c r="S323"/>
  <c r="T323"/>
  <c r="K324"/>
  <c r="L324"/>
  <c r="M324"/>
  <c r="N324"/>
  <c r="O324"/>
  <c r="P324"/>
  <c r="Q324"/>
  <c r="R324"/>
  <c r="S324"/>
  <c r="T324"/>
  <c r="K325"/>
  <c r="L325"/>
  <c r="M325"/>
  <c r="N325"/>
  <c r="O325"/>
  <c r="P325"/>
  <c r="Q325"/>
  <c r="R325"/>
  <c r="S325"/>
  <c r="T325"/>
  <c r="K326"/>
  <c r="L326"/>
  <c r="M326"/>
  <c r="N326"/>
  <c r="O326"/>
  <c r="P326"/>
  <c r="Q326"/>
  <c r="R326"/>
  <c r="S326"/>
  <c r="T326"/>
  <c r="K327"/>
  <c r="L327"/>
  <c r="M327"/>
  <c r="N327"/>
  <c r="O327"/>
  <c r="P327"/>
  <c r="Q327"/>
  <c r="R327"/>
  <c r="S327"/>
  <c r="T327"/>
  <c r="K328"/>
  <c r="L328"/>
  <c r="M328"/>
  <c r="N328"/>
  <c r="O328"/>
  <c r="P328"/>
  <c r="Q328"/>
  <c r="R328"/>
  <c r="S328"/>
  <c r="T328"/>
  <c r="K329"/>
  <c r="L329"/>
  <c r="M329"/>
  <c r="N329"/>
  <c r="O329"/>
  <c r="P329"/>
  <c r="Q329"/>
  <c r="R329"/>
  <c r="S329"/>
  <c r="T329"/>
  <c r="K330"/>
  <c r="L330"/>
  <c r="M330"/>
  <c r="N330"/>
  <c r="O330"/>
  <c r="P330"/>
  <c r="Q330"/>
  <c r="R330"/>
  <c r="S330"/>
  <c r="T330"/>
  <c r="K331"/>
  <c r="L331"/>
  <c r="M331"/>
  <c r="N331"/>
  <c r="O331"/>
  <c r="P331"/>
  <c r="Q331"/>
  <c r="R331"/>
  <c r="S331"/>
  <c r="T331"/>
  <c r="K332"/>
  <c r="L332"/>
  <c r="M332"/>
  <c r="N332"/>
  <c r="O332"/>
  <c r="P332"/>
  <c r="Q332"/>
  <c r="R332"/>
  <c r="S332"/>
  <c r="T332"/>
  <c r="K333"/>
  <c r="L333"/>
  <c r="M333"/>
  <c r="N333"/>
  <c r="O333"/>
  <c r="P333"/>
  <c r="Q333"/>
  <c r="R333"/>
  <c r="S333"/>
  <c r="T333"/>
  <c r="K334"/>
  <c r="L334"/>
  <c r="M334"/>
  <c r="N334"/>
  <c r="O334"/>
  <c r="P334"/>
  <c r="Q334"/>
  <c r="R334"/>
  <c r="S334"/>
  <c r="T334"/>
  <c r="K335"/>
  <c r="L335"/>
  <c r="M335"/>
  <c r="N335"/>
  <c r="O335"/>
  <c r="P335"/>
  <c r="Q335"/>
  <c r="R335"/>
  <c r="S335"/>
  <c r="T335"/>
  <c r="K336"/>
  <c r="L336"/>
  <c r="M336"/>
  <c r="N336"/>
  <c r="O336"/>
  <c r="P336"/>
  <c r="Q336"/>
  <c r="R336"/>
  <c r="S336"/>
  <c r="T336"/>
  <c r="K337"/>
  <c r="L337"/>
  <c r="M337"/>
  <c r="N337"/>
  <c r="O337"/>
  <c r="P337"/>
  <c r="Q337"/>
  <c r="R337"/>
  <c r="S337"/>
  <c r="T337"/>
  <c r="K338"/>
  <c r="L338"/>
  <c r="M338"/>
  <c r="N338"/>
  <c r="O338"/>
  <c r="P338"/>
  <c r="Q338"/>
  <c r="R338"/>
  <c r="S338"/>
  <c r="T338"/>
  <c r="K339"/>
  <c r="L339"/>
  <c r="M339"/>
  <c r="N339"/>
  <c r="O339"/>
  <c r="P339"/>
  <c r="Q339"/>
  <c r="R339"/>
  <c r="S339"/>
  <c r="T339"/>
  <c r="K340"/>
  <c r="L340"/>
  <c r="M340"/>
  <c r="N340"/>
  <c r="O340"/>
  <c r="P340"/>
  <c r="Q340"/>
  <c r="R340"/>
  <c r="S340"/>
  <c r="T340"/>
  <c r="K341"/>
  <c r="L341"/>
  <c r="M341"/>
  <c r="N341"/>
  <c r="O341"/>
  <c r="P341"/>
  <c r="Q341"/>
  <c r="R341"/>
  <c r="S341"/>
  <c r="T341"/>
  <c r="K342"/>
  <c r="L342"/>
  <c r="M342"/>
  <c r="N342"/>
  <c r="O342"/>
  <c r="P342"/>
  <c r="Q342"/>
  <c r="R342"/>
  <c r="S342"/>
  <c r="T342"/>
  <c r="K343"/>
  <c r="L343"/>
  <c r="M343"/>
  <c r="N343"/>
  <c r="O343"/>
  <c r="P343"/>
  <c r="Q343"/>
  <c r="R343"/>
  <c r="S343"/>
  <c r="T343"/>
  <c r="K344"/>
  <c r="L344"/>
  <c r="M344"/>
  <c r="N344"/>
  <c r="O344"/>
  <c r="P344"/>
  <c r="Q344"/>
  <c r="R344"/>
  <c r="S344"/>
  <c r="T344"/>
  <c r="K345"/>
  <c r="L345"/>
  <c r="M345"/>
  <c r="N345"/>
  <c r="O345"/>
  <c r="P345"/>
  <c r="Q345"/>
  <c r="R345"/>
  <c r="S345"/>
  <c r="T345"/>
  <c r="K346"/>
  <c r="L346"/>
  <c r="M346"/>
  <c r="N346"/>
  <c r="O346"/>
  <c r="P346"/>
  <c r="Q346"/>
  <c r="R346"/>
  <c r="S346"/>
  <c r="T346"/>
  <c r="K347"/>
  <c r="L347"/>
  <c r="M347"/>
  <c r="N347"/>
  <c r="O347"/>
  <c r="P347"/>
  <c r="Q347"/>
  <c r="R347"/>
  <c r="S347"/>
  <c r="T347"/>
  <c r="K348"/>
  <c r="L348"/>
  <c r="M348"/>
  <c r="N348"/>
  <c r="O348"/>
  <c r="P348"/>
  <c r="Q348"/>
  <c r="R348"/>
  <c r="S348"/>
  <c r="T348"/>
  <c r="K349"/>
  <c r="L349"/>
  <c r="M349"/>
  <c r="N349"/>
  <c r="O349"/>
  <c r="P349"/>
  <c r="Q349"/>
  <c r="R349"/>
  <c r="S349"/>
  <c r="T349"/>
  <c r="K350"/>
  <c r="L350"/>
  <c r="M350"/>
  <c r="N350"/>
  <c r="O350"/>
  <c r="P350"/>
  <c r="Q350"/>
  <c r="R350"/>
  <c r="S350"/>
  <c r="T350"/>
  <c r="K351"/>
  <c r="L351"/>
  <c r="M351"/>
  <c r="N351"/>
  <c r="O351"/>
  <c r="P351"/>
  <c r="Q351"/>
  <c r="R351"/>
  <c r="S351"/>
  <c r="T351"/>
  <c r="K352"/>
  <c r="L352"/>
  <c r="M352"/>
  <c r="N352"/>
  <c r="O352"/>
  <c r="P352"/>
  <c r="Q352"/>
  <c r="R352"/>
  <c r="S352"/>
  <c r="T352"/>
  <c r="K353"/>
  <c r="L353"/>
  <c r="M353"/>
  <c r="N353"/>
  <c r="O353"/>
  <c r="P353"/>
  <c r="Q353"/>
  <c r="R353"/>
  <c r="S353"/>
  <c r="T353"/>
  <c r="K354"/>
  <c r="L354"/>
  <c r="M354"/>
  <c r="N354"/>
  <c r="O354"/>
  <c r="P354"/>
  <c r="Q354"/>
  <c r="R354"/>
  <c r="S354"/>
  <c r="T354"/>
  <c r="K355"/>
  <c r="L355"/>
  <c r="M355"/>
  <c r="N355"/>
  <c r="O355"/>
  <c r="P355"/>
  <c r="Q355"/>
  <c r="R355"/>
  <c r="S355"/>
  <c r="T355"/>
  <c r="K356"/>
  <c r="L356"/>
  <c r="M356"/>
  <c r="N356"/>
  <c r="O356"/>
  <c r="P356"/>
  <c r="Q356"/>
  <c r="R356"/>
  <c r="S356"/>
  <c r="T356"/>
  <c r="K357"/>
  <c r="L357"/>
  <c r="M357"/>
  <c r="N357"/>
  <c r="O357"/>
  <c r="P357"/>
  <c r="Q357"/>
  <c r="R357"/>
  <c r="S357"/>
  <c r="T357"/>
  <c r="K358"/>
  <c r="L358"/>
  <c r="M358"/>
  <c r="N358"/>
  <c r="O358"/>
  <c r="P358"/>
  <c r="Q358"/>
  <c r="R358"/>
  <c r="S358"/>
  <c r="T358"/>
  <c r="K359"/>
  <c r="L359"/>
  <c r="M359"/>
  <c r="N359"/>
  <c r="O359"/>
  <c r="P359"/>
  <c r="Q359"/>
  <c r="R359"/>
  <c r="S359"/>
  <c r="T359"/>
  <c r="K360"/>
  <c r="L360"/>
  <c r="M360"/>
  <c r="N360"/>
  <c r="O360"/>
  <c r="P360"/>
  <c r="Q360"/>
  <c r="R360"/>
  <c r="S360"/>
  <c r="T360"/>
  <c r="K361"/>
  <c r="L361"/>
  <c r="M361"/>
  <c r="N361"/>
  <c r="O361"/>
  <c r="P361"/>
  <c r="Q361"/>
  <c r="R361"/>
  <c r="S361"/>
  <c r="T361"/>
  <c r="K362"/>
  <c r="L362"/>
  <c r="M362"/>
  <c r="N362"/>
  <c r="O362"/>
  <c r="P362"/>
  <c r="Q362"/>
  <c r="R362"/>
  <c r="S362"/>
  <c r="T362"/>
  <c r="K363"/>
  <c r="L363"/>
  <c r="M363"/>
  <c r="N363"/>
  <c r="O363"/>
  <c r="P363"/>
  <c r="Q363"/>
  <c r="R363"/>
  <c r="S363"/>
  <c r="T363"/>
  <c r="K364"/>
  <c r="L364"/>
  <c r="M364"/>
  <c r="N364"/>
  <c r="O364"/>
  <c r="P364"/>
  <c r="Q364"/>
  <c r="R364"/>
  <c r="S364"/>
  <c r="T364"/>
  <c r="K365"/>
  <c r="L365"/>
  <c r="M365"/>
  <c r="N365"/>
  <c r="O365"/>
  <c r="P365"/>
  <c r="Q365"/>
  <c r="R365"/>
  <c r="S365"/>
  <c r="T365"/>
  <c r="K366"/>
  <c r="L366"/>
  <c r="M366"/>
  <c r="N366"/>
  <c r="O366"/>
  <c r="P366"/>
  <c r="Q366"/>
  <c r="R366"/>
  <c r="S366"/>
  <c r="T366"/>
  <c r="K367"/>
  <c r="L367"/>
  <c r="M367"/>
  <c r="N367"/>
  <c r="O367"/>
  <c r="P367"/>
  <c r="Q367"/>
  <c r="R367"/>
  <c r="S367"/>
  <c r="T367"/>
  <c r="K368"/>
  <c r="L368"/>
  <c r="M368"/>
  <c r="N368"/>
  <c r="O368"/>
  <c r="P368"/>
  <c r="Q368"/>
  <c r="R368"/>
  <c r="S368"/>
  <c r="T368"/>
  <c r="K369"/>
  <c r="L369"/>
  <c r="M369"/>
  <c r="N369"/>
  <c r="O369"/>
  <c r="P369"/>
  <c r="Q369"/>
  <c r="R369"/>
  <c r="S369"/>
  <c r="T369"/>
  <c r="K370"/>
  <c r="L370"/>
  <c r="M370"/>
  <c r="N370"/>
  <c r="O370"/>
  <c r="P370"/>
  <c r="Q370"/>
  <c r="R370"/>
  <c r="S370"/>
  <c r="T370"/>
  <c r="K371"/>
  <c r="L371"/>
  <c r="M371"/>
  <c r="N371"/>
  <c r="O371"/>
  <c r="P371"/>
  <c r="Q371"/>
  <c r="R371"/>
  <c r="S371"/>
  <c r="T371"/>
  <c r="K372"/>
  <c r="L372"/>
  <c r="M372"/>
  <c r="N372"/>
  <c r="O372"/>
  <c r="P372"/>
  <c r="Q372"/>
  <c r="R372"/>
  <c r="S372"/>
  <c r="T372"/>
  <c r="K373"/>
  <c r="L373"/>
  <c r="M373"/>
  <c r="N373"/>
  <c r="O373"/>
  <c r="P373"/>
  <c r="Q373"/>
  <c r="R373"/>
  <c r="S373"/>
  <c r="T373"/>
  <c r="K374"/>
  <c r="L374"/>
  <c r="M374"/>
  <c r="N374"/>
  <c r="O374"/>
  <c r="P374"/>
  <c r="Q374"/>
  <c r="R374"/>
  <c r="S374"/>
  <c r="T374"/>
  <c r="K375"/>
  <c r="L375"/>
  <c r="M375"/>
  <c r="N375"/>
  <c r="O375"/>
  <c r="P375"/>
  <c r="Q375"/>
  <c r="R375"/>
  <c r="S375"/>
  <c r="T375"/>
  <c r="K376"/>
  <c r="L376"/>
  <c r="M376"/>
  <c r="N376"/>
  <c r="O376"/>
  <c r="P376"/>
  <c r="Q376"/>
  <c r="R376"/>
  <c r="S376"/>
  <c r="T376"/>
  <c r="K377"/>
  <c r="L377"/>
  <c r="M377"/>
  <c r="N377"/>
  <c r="O377"/>
  <c r="P377"/>
  <c r="Q377"/>
  <c r="R377"/>
  <c r="S377"/>
  <c r="T377"/>
  <c r="K378"/>
  <c r="L378"/>
  <c r="M378"/>
  <c r="N378"/>
  <c r="O378"/>
  <c r="P378"/>
  <c r="Q378"/>
  <c r="R378"/>
  <c r="S378"/>
  <c r="T378"/>
  <c r="K379"/>
  <c r="L379"/>
  <c r="M379"/>
  <c r="N379"/>
  <c r="O379"/>
  <c r="P379"/>
  <c r="Q379"/>
  <c r="R379"/>
  <c r="S379"/>
  <c r="T379"/>
  <c r="K380"/>
  <c r="L380"/>
  <c r="M380"/>
  <c r="N380"/>
  <c r="O380"/>
  <c r="P380"/>
  <c r="Q380"/>
  <c r="R380"/>
  <c r="S380"/>
  <c r="T380"/>
  <c r="K381"/>
  <c r="L381"/>
  <c r="M381"/>
  <c r="N381"/>
  <c r="O381"/>
  <c r="P381"/>
  <c r="Q381"/>
  <c r="R381"/>
  <c r="S381"/>
  <c r="T381"/>
  <c r="K382"/>
  <c r="L382"/>
  <c r="M382"/>
  <c r="N382"/>
  <c r="O382"/>
  <c r="P382"/>
  <c r="Q382"/>
  <c r="R382"/>
  <c r="S382"/>
  <c r="T382"/>
  <c r="K383"/>
  <c r="L383"/>
  <c r="M383"/>
  <c r="N383"/>
  <c r="O383"/>
  <c r="P383"/>
  <c r="Q383"/>
  <c r="R383"/>
  <c r="S383"/>
  <c r="T383"/>
  <c r="K384"/>
  <c r="L384"/>
  <c r="M384"/>
  <c r="N384"/>
  <c r="O384"/>
  <c r="P384"/>
  <c r="Q384"/>
  <c r="R384"/>
  <c r="S384"/>
  <c r="T384"/>
  <c r="K385"/>
  <c r="L385"/>
  <c r="M385"/>
  <c r="N385"/>
  <c r="O385"/>
  <c r="P385"/>
  <c r="Q385"/>
  <c r="R385"/>
  <c r="S385"/>
  <c r="T385"/>
  <c r="K386"/>
  <c r="L386"/>
  <c r="M386"/>
  <c r="N386"/>
  <c r="O386"/>
  <c r="P386"/>
  <c r="Q386"/>
  <c r="R386"/>
  <c r="S386"/>
  <c r="T386"/>
  <c r="K387"/>
  <c r="L387"/>
  <c r="M387"/>
  <c r="N387"/>
  <c r="O387"/>
  <c r="P387"/>
  <c r="Q387"/>
  <c r="R387"/>
  <c r="S387"/>
  <c r="T387"/>
  <c r="K388"/>
  <c r="L388"/>
  <c r="M388"/>
  <c r="N388"/>
  <c r="O388"/>
  <c r="P388"/>
  <c r="Q388"/>
  <c r="R388"/>
  <c r="S388"/>
  <c r="T388"/>
  <c r="K389"/>
  <c r="L389"/>
  <c r="M389"/>
  <c r="N389"/>
  <c r="O389"/>
  <c r="P389"/>
  <c r="Q389"/>
  <c r="R389"/>
  <c r="S389"/>
  <c r="T389"/>
  <c r="K390"/>
  <c r="L390"/>
  <c r="M390"/>
  <c r="N390"/>
  <c r="O390"/>
  <c r="P390"/>
  <c r="Q390"/>
  <c r="R390"/>
  <c r="S390"/>
  <c r="T390"/>
  <c r="K391"/>
  <c r="L391"/>
  <c r="M391"/>
  <c r="N391"/>
  <c r="O391"/>
  <c r="P391"/>
  <c r="Q391"/>
  <c r="R391"/>
  <c r="S391"/>
  <c r="T391"/>
  <c r="K392"/>
  <c r="L392"/>
  <c r="M392"/>
  <c r="N392"/>
  <c r="O392"/>
  <c r="P392"/>
  <c r="Q392"/>
  <c r="R392"/>
  <c r="S392"/>
  <c r="T392"/>
  <c r="K393"/>
  <c r="L393"/>
  <c r="M393"/>
  <c r="N393"/>
  <c r="O393"/>
  <c r="P393"/>
  <c r="Q393"/>
  <c r="R393"/>
  <c r="S393"/>
  <c r="T393"/>
  <c r="K394"/>
  <c r="L394"/>
  <c r="M394"/>
  <c r="N394"/>
  <c r="O394"/>
  <c r="P394"/>
  <c r="Q394"/>
  <c r="R394"/>
  <c r="S394"/>
  <c r="T394"/>
  <c r="K395"/>
  <c r="L395"/>
  <c r="M395"/>
  <c r="N395"/>
  <c r="O395"/>
  <c r="P395"/>
  <c r="Q395"/>
  <c r="R395"/>
  <c r="S395"/>
  <c r="T395"/>
  <c r="K396"/>
  <c r="L396"/>
  <c r="M396"/>
  <c r="N396"/>
  <c r="O396"/>
  <c r="P396"/>
  <c r="Q396"/>
  <c r="R396"/>
  <c r="S396"/>
  <c r="T396"/>
  <c r="K397"/>
  <c r="L397"/>
  <c r="M397"/>
  <c r="N397"/>
  <c r="O397"/>
  <c r="P397"/>
  <c r="Q397"/>
  <c r="R397"/>
  <c r="S397"/>
  <c r="T397"/>
  <c r="K398"/>
  <c r="L398"/>
  <c r="M398"/>
  <c r="N398"/>
  <c r="O398"/>
  <c r="P398"/>
  <c r="Q398"/>
  <c r="R398"/>
  <c r="S398"/>
  <c r="T398"/>
  <c r="K399"/>
  <c r="L399"/>
  <c r="M399"/>
  <c r="N399"/>
  <c r="O399"/>
  <c r="P399"/>
  <c r="Q399"/>
  <c r="R399"/>
  <c r="S399"/>
  <c r="T399"/>
  <c r="K400"/>
  <c r="L400"/>
  <c r="M400"/>
  <c r="N400"/>
  <c r="O400"/>
  <c r="P400"/>
  <c r="Q400"/>
  <c r="R400"/>
  <c r="S400"/>
  <c r="T400"/>
  <c r="K401"/>
  <c r="L401"/>
  <c r="M401"/>
  <c r="N401"/>
  <c r="O401"/>
  <c r="P401"/>
  <c r="Q401"/>
  <c r="R401"/>
  <c r="S401"/>
  <c r="T401"/>
  <c r="K402"/>
  <c r="L402"/>
  <c r="M402"/>
  <c r="N402"/>
  <c r="O402"/>
  <c r="P402"/>
  <c r="Q402"/>
  <c r="R402"/>
  <c r="S402"/>
  <c r="T402"/>
  <c r="K403"/>
  <c r="L403"/>
  <c r="M403"/>
  <c r="N403"/>
  <c r="O403"/>
  <c r="P403"/>
  <c r="Q403"/>
  <c r="R403"/>
  <c r="S403"/>
  <c r="T403"/>
  <c r="K404"/>
  <c r="L404"/>
  <c r="M404"/>
  <c r="N404"/>
  <c r="O404"/>
  <c r="P404"/>
  <c r="Q404"/>
  <c r="R404"/>
  <c r="S404"/>
  <c r="T404"/>
  <c r="K405"/>
  <c r="L405"/>
  <c r="M405"/>
  <c r="N405"/>
  <c r="O405"/>
  <c r="P405"/>
  <c r="Q405"/>
  <c r="R405"/>
  <c r="S405"/>
  <c r="T405"/>
  <c r="K406"/>
  <c r="L406"/>
  <c r="M406"/>
  <c r="N406"/>
  <c r="O406"/>
  <c r="P406"/>
  <c r="Q406"/>
  <c r="R406"/>
  <c r="S406"/>
  <c r="T406"/>
  <c r="K407"/>
  <c r="L407"/>
  <c r="M407"/>
  <c r="N407"/>
  <c r="O407"/>
  <c r="P407"/>
  <c r="Q407"/>
  <c r="R407"/>
  <c r="S407"/>
  <c r="T407"/>
  <c r="K408"/>
  <c r="L408"/>
  <c r="M408"/>
  <c r="N408"/>
  <c r="O408"/>
  <c r="P408"/>
  <c r="Q408"/>
  <c r="R408"/>
  <c r="S408"/>
  <c r="T408"/>
  <c r="K409"/>
  <c r="L409"/>
  <c r="M409"/>
  <c r="N409"/>
  <c r="O409"/>
  <c r="P409"/>
  <c r="Q409"/>
  <c r="R409"/>
  <c r="S409"/>
  <c r="T409"/>
  <c r="K410"/>
  <c r="L410"/>
  <c r="M410"/>
  <c r="N410"/>
  <c r="O410"/>
  <c r="P410"/>
  <c r="Q410"/>
  <c r="R410"/>
  <c r="S410"/>
  <c r="T410"/>
  <c r="K411"/>
  <c r="L411"/>
  <c r="M411"/>
  <c r="N411"/>
  <c r="O411"/>
  <c r="P411"/>
  <c r="Q411"/>
  <c r="R411"/>
  <c r="S411"/>
  <c r="T411"/>
  <c r="K412"/>
  <c r="L412"/>
  <c r="M412"/>
  <c r="N412"/>
  <c r="O412"/>
  <c r="P412"/>
  <c r="Q412"/>
  <c r="R412"/>
  <c r="S412"/>
  <c r="T412"/>
  <c r="K413"/>
  <c r="L413"/>
  <c r="M413"/>
  <c r="N413"/>
  <c r="O413"/>
  <c r="P413"/>
  <c r="Q413"/>
  <c r="R413"/>
  <c r="S413"/>
  <c r="T413"/>
  <c r="K414"/>
  <c r="L414"/>
  <c r="M414"/>
  <c r="N414"/>
  <c r="O414"/>
  <c r="P414"/>
  <c r="Q414"/>
  <c r="R414"/>
  <c r="S414"/>
  <c r="T414"/>
  <c r="K415"/>
  <c r="L415"/>
  <c r="M415"/>
  <c r="N415"/>
  <c r="O415"/>
  <c r="P415"/>
  <c r="Q415"/>
  <c r="R415"/>
  <c r="S415"/>
  <c r="T415"/>
  <c r="K416"/>
  <c r="L416"/>
  <c r="M416"/>
  <c r="N416"/>
  <c r="O416"/>
  <c r="P416"/>
  <c r="Q416"/>
  <c r="R416"/>
  <c r="S416"/>
  <c r="T416"/>
  <c r="K417"/>
  <c r="L417"/>
  <c r="M417"/>
  <c r="N417"/>
  <c r="O417"/>
  <c r="P417"/>
  <c r="Q417"/>
  <c r="R417"/>
  <c r="S417"/>
  <c r="T417"/>
  <c r="K418"/>
  <c r="L418"/>
  <c r="M418"/>
  <c r="N418"/>
  <c r="O418"/>
  <c r="P418"/>
  <c r="Q418"/>
  <c r="R418"/>
  <c r="S418"/>
  <c r="T418"/>
  <c r="K419"/>
  <c r="L419"/>
  <c r="M419"/>
  <c r="N419"/>
  <c r="O419"/>
  <c r="P419"/>
  <c r="Q419"/>
  <c r="R419"/>
  <c r="S419"/>
  <c r="T419"/>
  <c r="K420"/>
  <c r="L420"/>
  <c r="M420"/>
  <c r="N420"/>
  <c r="O420"/>
  <c r="P420"/>
  <c r="Q420"/>
  <c r="R420"/>
  <c r="S420"/>
  <c r="T420"/>
  <c r="K421"/>
  <c r="L421"/>
  <c r="M421"/>
  <c r="N421"/>
  <c r="O421"/>
  <c r="P421"/>
  <c r="Q421"/>
  <c r="R421"/>
  <c r="S421"/>
  <c r="T421"/>
  <c r="K422"/>
  <c r="L422"/>
  <c r="M422"/>
  <c r="N422"/>
  <c r="O422"/>
  <c r="P422"/>
  <c r="Q422"/>
  <c r="R422"/>
  <c r="S422"/>
  <c r="T422"/>
  <c r="K423"/>
  <c r="L423"/>
  <c r="M423"/>
  <c r="N423"/>
  <c r="O423"/>
  <c r="P423"/>
  <c r="Q423"/>
  <c r="R423"/>
  <c r="S423"/>
  <c r="T423"/>
  <c r="K424"/>
  <c r="L424"/>
  <c r="M424"/>
  <c r="N424"/>
  <c r="O424"/>
  <c r="P424"/>
  <c r="Q424"/>
  <c r="R424"/>
  <c r="S424"/>
  <c r="T424"/>
  <c r="K425"/>
  <c r="L425"/>
  <c r="M425"/>
  <c r="N425"/>
  <c r="O425"/>
  <c r="P425"/>
  <c r="Q425"/>
  <c r="R425"/>
  <c r="S425"/>
  <c r="T425"/>
  <c r="K426"/>
  <c r="L426"/>
  <c r="M426"/>
  <c r="N426"/>
  <c r="O426"/>
  <c r="P426"/>
  <c r="Q426"/>
  <c r="R426"/>
  <c r="S426"/>
  <c r="T426"/>
  <c r="K427"/>
  <c r="L427"/>
  <c r="M427"/>
  <c r="N427"/>
  <c r="O427"/>
  <c r="P427"/>
  <c r="Q427"/>
  <c r="R427"/>
  <c r="S427"/>
  <c r="T427"/>
  <c r="K428"/>
  <c r="L428"/>
  <c r="M428"/>
  <c r="N428"/>
  <c r="O428"/>
  <c r="P428"/>
  <c r="Q428"/>
  <c r="R428"/>
  <c r="S428"/>
  <c r="T428"/>
  <c r="K429"/>
  <c r="L429"/>
  <c r="M429"/>
  <c r="N429"/>
  <c r="O429"/>
  <c r="P429"/>
  <c r="Q429"/>
  <c r="R429"/>
  <c r="S429"/>
  <c r="T429"/>
  <c r="K430"/>
  <c r="L430"/>
  <c r="M430"/>
  <c r="N430"/>
  <c r="O430"/>
  <c r="P430"/>
  <c r="Q430"/>
  <c r="R430"/>
  <c r="S430"/>
  <c r="T430"/>
  <c r="K431"/>
  <c r="L431"/>
  <c r="M431"/>
  <c r="N431"/>
  <c r="O431"/>
  <c r="P431"/>
  <c r="Q431"/>
  <c r="R431"/>
  <c r="S431"/>
  <c r="T431"/>
  <c r="K432"/>
  <c r="L432"/>
  <c r="M432"/>
  <c r="N432"/>
  <c r="O432"/>
  <c r="P432"/>
  <c r="Q432"/>
  <c r="R432"/>
  <c r="S432"/>
  <c r="T432"/>
  <c r="K433"/>
  <c r="L433"/>
  <c r="M433"/>
  <c r="N433"/>
  <c r="O433"/>
  <c r="P433"/>
  <c r="Q433"/>
  <c r="R433"/>
  <c r="S433"/>
  <c r="T433"/>
  <c r="K434"/>
  <c r="L434"/>
  <c r="M434"/>
  <c r="N434"/>
  <c r="O434"/>
  <c r="P434"/>
  <c r="Q434"/>
  <c r="R434"/>
  <c r="S434"/>
  <c r="T434"/>
  <c r="K435"/>
  <c r="L435"/>
  <c r="M435"/>
  <c r="N435"/>
  <c r="O435"/>
  <c r="P435"/>
  <c r="Q435"/>
  <c r="R435"/>
  <c r="S435"/>
  <c r="T435"/>
  <c r="K436"/>
  <c r="L436"/>
  <c r="M436"/>
  <c r="N436"/>
  <c r="O436"/>
  <c r="P436"/>
  <c r="Q436"/>
  <c r="R436"/>
  <c r="S436"/>
  <c r="T436"/>
  <c r="K437"/>
  <c r="L437"/>
  <c r="M437"/>
  <c r="N437"/>
  <c r="O437"/>
  <c r="P437"/>
  <c r="Q437"/>
  <c r="R437"/>
  <c r="S437"/>
  <c r="T437"/>
  <c r="K438"/>
  <c r="L438"/>
  <c r="M438"/>
  <c r="N438"/>
  <c r="O438"/>
  <c r="P438"/>
  <c r="Q438"/>
  <c r="R438"/>
  <c r="S438"/>
  <c r="T438"/>
  <c r="K439"/>
  <c r="L439"/>
  <c r="M439"/>
  <c r="N439"/>
  <c r="O439"/>
  <c r="P439"/>
  <c r="Q439"/>
  <c r="R439"/>
  <c r="S439"/>
  <c r="T439"/>
  <c r="K440"/>
  <c r="L440"/>
  <c r="M440"/>
  <c r="N440"/>
  <c r="O440"/>
  <c r="P440"/>
  <c r="Q440"/>
  <c r="R440"/>
  <c r="S440"/>
  <c r="T440"/>
  <c r="K441"/>
  <c r="L441"/>
  <c r="M441"/>
  <c r="N441"/>
  <c r="O441"/>
  <c r="P441"/>
  <c r="Q441"/>
  <c r="R441"/>
  <c r="S441"/>
  <c r="T441"/>
  <c r="K442"/>
  <c r="L442"/>
  <c r="M442"/>
  <c r="N442"/>
  <c r="O442"/>
  <c r="P442"/>
  <c r="Q442"/>
  <c r="R442"/>
  <c r="S442"/>
  <c r="T442"/>
  <c r="K443"/>
  <c r="L443"/>
  <c r="M443"/>
  <c r="N443"/>
  <c r="O443"/>
  <c r="P443"/>
  <c r="Q443"/>
  <c r="R443"/>
  <c r="S443"/>
  <c r="T443"/>
  <c r="K444"/>
  <c r="L444"/>
  <c r="M444"/>
  <c r="N444"/>
  <c r="O444"/>
  <c r="P444"/>
  <c r="Q444"/>
  <c r="R444"/>
  <c r="S444"/>
  <c r="T444"/>
  <c r="K445"/>
  <c r="L445"/>
  <c r="M445"/>
  <c r="N445"/>
  <c r="O445"/>
  <c r="P445"/>
  <c r="Q445"/>
  <c r="R445"/>
  <c r="S445"/>
  <c r="T445"/>
  <c r="K446"/>
  <c r="L446"/>
  <c r="M446"/>
  <c r="N446"/>
  <c r="O446"/>
  <c r="P446"/>
  <c r="Q446"/>
  <c r="R446"/>
  <c r="S446"/>
  <c r="T446"/>
  <c r="K447"/>
  <c r="L447"/>
  <c r="M447"/>
  <c r="N447"/>
  <c r="O447"/>
  <c r="P447"/>
  <c r="Q447"/>
  <c r="R447"/>
  <c r="S447"/>
  <c r="T447"/>
  <c r="K448"/>
  <c r="L448"/>
  <c r="M448"/>
  <c r="N448"/>
  <c r="O448"/>
  <c r="P448"/>
  <c r="Q448"/>
  <c r="R448"/>
  <c r="S448"/>
  <c r="T448"/>
  <c r="K449"/>
  <c r="L449"/>
  <c r="M449"/>
  <c r="N449"/>
  <c r="O449"/>
  <c r="P449"/>
  <c r="Q449"/>
  <c r="R449"/>
  <c r="S449"/>
  <c r="T449"/>
  <c r="K450"/>
  <c r="L450"/>
  <c r="M450"/>
  <c r="N450"/>
  <c r="O450"/>
  <c r="P450"/>
  <c r="Q450"/>
  <c r="R450"/>
  <c r="S450"/>
  <c r="T450"/>
  <c r="K451"/>
  <c r="L451"/>
  <c r="M451"/>
  <c r="N451"/>
  <c r="O451"/>
  <c r="P451"/>
  <c r="Q451"/>
  <c r="R451"/>
  <c r="S451"/>
  <c r="T451"/>
  <c r="K452"/>
  <c r="L452"/>
  <c r="M452"/>
  <c r="N452"/>
  <c r="O452"/>
  <c r="P452"/>
  <c r="Q452"/>
  <c r="R452"/>
  <c r="S452"/>
  <c r="T452"/>
  <c r="K453"/>
  <c r="L453"/>
  <c r="M453"/>
  <c r="N453"/>
  <c r="O453"/>
  <c r="P453"/>
  <c r="Q453"/>
  <c r="R453"/>
  <c r="S453"/>
  <c r="T453"/>
  <c r="K454"/>
  <c r="L454"/>
  <c r="M454"/>
  <c r="N454"/>
  <c r="O454"/>
  <c r="P454"/>
  <c r="Q454"/>
  <c r="R454"/>
  <c r="S454"/>
  <c r="T454"/>
  <c r="K455"/>
  <c r="L455"/>
  <c r="M455"/>
  <c r="N455"/>
  <c r="O455"/>
  <c r="P455"/>
  <c r="Q455"/>
  <c r="R455"/>
  <c r="S455"/>
  <c r="T455"/>
  <c r="K456"/>
  <c r="L456"/>
  <c r="M456"/>
  <c r="N456"/>
  <c r="O456"/>
  <c r="P456"/>
  <c r="Q456"/>
  <c r="R456"/>
  <c r="S456"/>
  <c r="T456"/>
  <c r="K457"/>
  <c r="L457"/>
  <c r="M457"/>
  <c r="N457"/>
  <c r="O457"/>
  <c r="P457"/>
  <c r="Q457"/>
  <c r="R457"/>
  <c r="S457"/>
  <c r="T457"/>
  <c r="K458"/>
  <c r="L458"/>
  <c r="M458"/>
  <c r="N458"/>
  <c r="O458"/>
  <c r="P458"/>
  <c r="Q458"/>
  <c r="R458"/>
  <c r="S458"/>
  <c r="T458"/>
  <c r="K459"/>
  <c r="L459"/>
  <c r="M459"/>
  <c r="N459"/>
  <c r="O459"/>
  <c r="P459"/>
  <c r="Q459"/>
  <c r="R459"/>
  <c r="S459"/>
  <c r="T459"/>
  <c r="K460"/>
  <c r="L460"/>
  <c r="M460"/>
  <c r="N460"/>
  <c r="O460"/>
  <c r="P460"/>
  <c r="Q460"/>
  <c r="R460"/>
  <c r="S460"/>
  <c r="T460"/>
  <c r="K461"/>
  <c r="L461"/>
  <c r="M461"/>
  <c r="N461"/>
  <c r="O461"/>
  <c r="P461"/>
  <c r="Q461"/>
  <c r="R461"/>
  <c r="S461"/>
  <c r="T461"/>
  <c r="K462"/>
  <c r="L462"/>
  <c r="M462"/>
  <c r="N462"/>
  <c r="O462"/>
  <c r="P462"/>
  <c r="Q462"/>
  <c r="R462"/>
  <c r="S462"/>
  <c r="T462"/>
  <c r="K463"/>
  <c r="L463"/>
  <c r="M463"/>
  <c r="N463"/>
  <c r="O463"/>
  <c r="P463"/>
  <c r="Q463"/>
  <c r="R463"/>
  <c r="S463"/>
  <c r="T463"/>
  <c r="K464"/>
  <c r="L464"/>
  <c r="M464"/>
  <c r="N464"/>
  <c r="O464"/>
  <c r="P464"/>
  <c r="Q464"/>
  <c r="R464"/>
  <c r="S464"/>
  <c r="T464"/>
  <c r="K465"/>
  <c r="L465"/>
  <c r="M465"/>
  <c r="N465"/>
  <c r="O465"/>
  <c r="P465"/>
  <c r="Q465"/>
  <c r="R465"/>
  <c r="S465"/>
  <c r="T465"/>
  <c r="K466"/>
  <c r="L466"/>
  <c r="M466"/>
  <c r="N466"/>
  <c r="O466"/>
  <c r="P466"/>
  <c r="Q466"/>
  <c r="R466"/>
  <c r="S466"/>
  <c r="T466"/>
  <c r="K467"/>
  <c r="L467"/>
  <c r="M467"/>
  <c r="N467"/>
  <c r="O467"/>
  <c r="P467"/>
  <c r="Q467"/>
  <c r="R467"/>
  <c r="S467"/>
  <c r="T467"/>
  <c r="K468"/>
  <c r="L468"/>
  <c r="M468"/>
  <c r="N468"/>
  <c r="O468"/>
  <c r="P468"/>
  <c r="Q468"/>
  <c r="R468"/>
  <c r="S468"/>
  <c r="T468"/>
  <c r="K469"/>
  <c r="L469"/>
  <c r="M469"/>
  <c r="N469"/>
  <c r="O469"/>
  <c r="P469"/>
  <c r="Q469"/>
  <c r="R469"/>
  <c r="S469"/>
  <c r="T469"/>
  <c r="K470"/>
  <c r="L470"/>
  <c r="M470"/>
  <c r="N470"/>
  <c r="O470"/>
  <c r="P470"/>
  <c r="Q470"/>
  <c r="R470"/>
  <c r="S470"/>
  <c r="T470"/>
  <c r="K471"/>
  <c r="L471"/>
  <c r="M471"/>
  <c r="N471"/>
  <c r="O471"/>
  <c r="P471"/>
  <c r="Q471"/>
  <c r="R471"/>
  <c r="S471"/>
  <c r="T471"/>
  <c r="K472"/>
  <c r="L472"/>
  <c r="M472"/>
  <c r="N472"/>
  <c r="O472"/>
  <c r="P472"/>
  <c r="Q472"/>
  <c r="R472"/>
  <c r="S472"/>
  <c r="T472"/>
  <c r="K473"/>
  <c r="L473"/>
  <c r="M473"/>
  <c r="N473"/>
  <c r="O473"/>
  <c r="P473"/>
  <c r="Q473"/>
  <c r="R473"/>
  <c r="S473"/>
  <c r="T473"/>
  <c r="K474"/>
  <c r="L474"/>
  <c r="M474"/>
  <c r="N474"/>
  <c r="O474"/>
  <c r="P474"/>
  <c r="Q474"/>
  <c r="R474"/>
  <c r="S474"/>
  <c r="T474"/>
  <c r="K475"/>
  <c r="L475"/>
  <c r="M475"/>
  <c r="N475"/>
  <c r="O475"/>
  <c r="P475"/>
  <c r="Q475"/>
  <c r="R475"/>
  <c r="S475"/>
  <c r="T475"/>
  <c r="K476"/>
  <c r="L476"/>
  <c r="M476"/>
  <c r="N476"/>
  <c r="O476"/>
  <c r="P476"/>
  <c r="Q476"/>
  <c r="R476"/>
  <c r="S476"/>
  <c r="T476"/>
  <c r="K477"/>
  <c r="L477"/>
  <c r="M477"/>
  <c r="N477"/>
  <c r="O477"/>
  <c r="P477"/>
  <c r="Q477"/>
  <c r="R477"/>
  <c r="S477"/>
  <c r="T477"/>
  <c r="K478"/>
  <c r="L478"/>
  <c r="M478"/>
  <c r="N478"/>
  <c r="O478"/>
  <c r="P478"/>
  <c r="Q478"/>
  <c r="R478"/>
  <c r="S478"/>
  <c r="T478"/>
  <c r="K479"/>
  <c r="L479"/>
  <c r="M479"/>
  <c r="N479"/>
  <c r="O479"/>
  <c r="P479"/>
  <c r="Q479"/>
  <c r="R479"/>
  <c r="S479"/>
  <c r="T479"/>
  <c r="K480"/>
  <c r="L480"/>
  <c r="M480"/>
  <c r="N480"/>
  <c r="O480"/>
  <c r="P480"/>
  <c r="Q480"/>
  <c r="R480"/>
  <c r="S480"/>
  <c r="T480"/>
  <c r="K481"/>
  <c r="L481"/>
  <c r="M481"/>
  <c r="N481"/>
  <c r="O481"/>
  <c r="P481"/>
  <c r="Q481"/>
  <c r="R481"/>
  <c r="S481"/>
  <c r="T481"/>
  <c r="K482"/>
  <c r="L482"/>
  <c r="M482"/>
  <c r="N482"/>
  <c r="O482"/>
  <c r="P482"/>
  <c r="Q482"/>
  <c r="R482"/>
  <c r="S482"/>
  <c r="T482"/>
  <c r="K483"/>
  <c r="L483"/>
  <c r="M483"/>
  <c r="N483"/>
  <c r="O483"/>
  <c r="P483"/>
  <c r="Q483"/>
  <c r="R483"/>
  <c r="S483"/>
  <c r="T483"/>
  <c r="K484"/>
  <c r="L484"/>
  <c r="M484"/>
  <c r="N484"/>
  <c r="O484"/>
  <c r="P484"/>
  <c r="Q484"/>
  <c r="R484"/>
  <c r="S484"/>
  <c r="T484"/>
  <c r="K485"/>
  <c r="L485"/>
  <c r="M485"/>
  <c r="N485"/>
  <c r="O485"/>
  <c r="P485"/>
  <c r="Q485"/>
  <c r="R485"/>
  <c r="S485"/>
  <c r="T485"/>
  <c r="K486"/>
  <c r="L486"/>
  <c r="M486"/>
  <c r="N486"/>
  <c r="O486"/>
  <c r="P486"/>
  <c r="Q486"/>
  <c r="R486"/>
  <c r="S486"/>
  <c r="T486"/>
  <c r="K487"/>
  <c r="L487"/>
  <c r="M487"/>
  <c r="N487"/>
  <c r="O487"/>
  <c r="P487"/>
  <c r="Q487"/>
  <c r="R487"/>
  <c r="S487"/>
  <c r="T487"/>
  <c r="K488"/>
  <c r="L488"/>
  <c r="M488"/>
  <c r="N488"/>
  <c r="O488"/>
  <c r="P488"/>
  <c r="Q488"/>
  <c r="R488"/>
  <c r="S488"/>
  <c r="T488"/>
  <c r="K489"/>
  <c r="L489"/>
  <c r="M489"/>
  <c r="N489"/>
  <c r="O489"/>
  <c r="P489"/>
  <c r="Q489"/>
  <c r="R489"/>
  <c r="S489"/>
  <c r="T489"/>
  <c r="K490"/>
  <c r="L490"/>
  <c r="M490"/>
  <c r="N490"/>
  <c r="O490"/>
  <c r="P490"/>
  <c r="Q490"/>
  <c r="R490"/>
  <c r="S490"/>
  <c r="T490"/>
  <c r="K491"/>
  <c r="L491"/>
  <c r="M491"/>
  <c r="N491"/>
  <c r="O491"/>
  <c r="P491"/>
  <c r="Q491"/>
  <c r="R491"/>
  <c r="S491"/>
  <c r="T491"/>
  <c r="K492"/>
  <c r="L492"/>
  <c r="M492"/>
  <c r="N492"/>
  <c r="O492"/>
  <c r="P492"/>
  <c r="Q492"/>
  <c r="R492"/>
  <c r="S492"/>
  <c r="T492"/>
  <c r="K493"/>
  <c r="L493"/>
  <c r="M493"/>
  <c r="N493"/>
  <c r="O493"/>
  <c r="P493"/>
  <c r="Q493"/>
  <c r="R493"/>
  <c r="S493"/>
  <c r="T493"/>
  <c r="K494"/>
  <c r="L494"/>
  <c r="M494"/>
  <c r="N494"/>
  <c r="O494"/>
  <c r="P494"/>
  <c r="Q494"/>
  <c r="R494"/>
  <c r="S494"/>
  <c r="T494"/>
  <c r="K495"/>
  <c r="L495"/>
  <c r="M495"/>
  <c r="N495"/>
  <c r="O495"/>
  <c r="P495"/>
  <c r="Q495"/>
  <c r="R495"/>
  <c r="S495"/>
  <c r="T495"/>
  <c r="K496"/>
  <c r="L496"/>
  <c r="M496"/>
  <c r="N496"/>
  <c r="O496"/>
  <c r="P496"/>
  <c r="Q496"/>
  <c r="R496"/>
  <c r="S496"/>
  <c r="T496"/>
  <c r="K497"/>
  <c r="L497"/>
  <c r="M497"/>
  <c r="N497"/>
  <c r="O497"/>
  <c r="P497"/>
  <c r="Q497"/>
  <c r="R497"/>
  <c r="S497"/>
  <c r="T497"/>
  <c r="K498"/>
  <c r="L498"/>
  <c r="M498"/>
  <c r="N498"/>
  <c r="O498"/>
  <c r="P498"/>
  <c r="Q498"/>
  <c r="R498"/>
  <c r="S498"/>
  <c r="T498"/>
  <c r="K499"/>
  <c r="L499"/>
  <c r="M499"/>
  <c r="N499"/>
  <c r="O499"/>
  <c r="P499"/>
  <c r="Q499"/>
  <c r="R499"/>
  <c r="S499"/>
  <c r="T499"/>
  <c r="K500"/>
  <c r="L500"/>
  <c r="M500"/>
  <c r="N500"/>
  <c r="O500"/>
  <c r="P500"/>
  <c r="Q500"/>
  <c r="R500"/>
  <c r="S500"/>
  <c r="T500"/>
  <c r="K501"/>
  <c r="L501"/>
  <c r="M501"/>
  <c r="N501"/>
  <c r="O501"/>
  <c r="P501"/>
  <c r="Q501"/>
  <c r="R501"/>
  <c r="S501"/>
  <c r="T501"/>
  <c r="K502"/>
  <c r="L502"/>
  <c r="M502"/>
  <c r="N502"/>
  <c r="O502"/>
  <c r="P502"/>
  <c r="Q502"/>
  <c r="R502"/>
  <c r="S502"/>
  <c r="T502"/>
  <c r="K503"/>
  <c r="L503"/>
  <c r="M503"/>
  <c r="N503"/>
  <c r="O503"/>
  <c r="P503"/>
  <c r="Q503"/>
  <c r="R503"/>
  <c r="S503"/>
  <c r="T503"/>
  <c r="K504"/>
  <c r="L504"/>
  <c r="M504"/>
  <c r="N504"/>
  <c r="O504"/>
  <c r="P504"/>
  <c r="Q504"/>
  <c r="R504"/>
  <c r="S504"/>
  <c r="T504"/>
  <c r="K505"/>
  <c r="L505"/>
  <c r="M505"/>
  <c r="N505"/>
  <c r="O505"/>
  <c r="P505"/>
  <c r="Q505"/>
  <c r="R505"/>
  <c r="S505"/>
  <c r="T505"/>
  <c r="K506"/>
  <c r="L506"/>
  <c r="M506"/>
  <c r="N506"/>
  <c r="O506"/>
  <c r="P506"/>
  <c r="Q506"/>
  <c r="R506"/>
  <c r="S506"/>
  <c r="T506"/>
  <c r="K507"/>
  <c r="L507"/>
  <c r="M507"/>
  <c r="N507"/>
  <c r="O507"/>
  <c r="P507"/>
  <c r="Q507"/>
  <c r="R507"/>
  <c r="S507"/>
  <c r="T507"/>
  <c r="K508"/>
  <c r="L508"/>
  <c r="M508"/>
  <c r="N508"/>
  <c r="O508"/>
  <c r="P508"/>
  <c r="Q508"/>
  <c r="R508"/>
  <c r="S508"/>
  <c r="T508"/>
  <c r="K509"/>
  <c r="L509"/>
  <c r="M509"/>
  <c r="N509"/>
  <c r="O509"/>
  <c r="P509"/>
  <c r="Q509"/>
  <c r="R509"/>
  <c r="S509"/>
  <c r="T509"/>
  <c r="K510"/>
  <c r="L510"/>
  <c r="M510"/>
  <c r="N510"/>
  <c r="O510"/>
  <c r="P510"/>
  <c r="Q510"/>
  <c r="R510"/>
  <c r="S510"/>
  <c r="T510"/>
  <c r="K511"/>
  <c r="L511"/>
  <c r="M511"/>
  <c r="N511"/>
  <c r="O511"/>
  <c r="P511"/>
  <c r="Q511"/>
  <c r="R511"/>
  <c r="S511"/>
  <c r="T511"/>
  <c r="K512"/>
  <c r="L512"/>
  <c r="M512"/>
  <c r="N512"/>
  <c r="O512"/>
  <c r="P512"/>
  <c r="Q512"/>
  <c r="R512"/>
  <c r="S512"/>
  <c r="T512"/>
  <c r="K513"/>
  <c r="L513"/>
  <c r="M513"/>
  <c r="N513"/>
  <c r="O513"/>
  <c r="P513"/>
  <c r="Q513"/>
  <c r="R513"/>
  <c r="S513"/>
  <c r="T513"/>
  <c r="K514"/>
  <c r="L514"/>
  <c r="M514"/>
  <c r="N514"/>
  <c r="O514"/>
  <c r="P514"/>
  <c r="Q514"/>
  <c r="R514"/>
  <c r="S514"/>
  <c r="T514"/>
  <c r="K515"/>
  <c r="L515"/>
  <c r="M515"/>
  <c r="N515"/>
  <c r="O515"/>
  <c r="P515"/>
  <c r="Q515"/>
  <c r="R515"/>
  <c r="S515"/>
  <c r="T515"/>
  <c r="K516"/>
  <c r="L516"/>
  <c r="M516"/>
  <c r="N516"/>
  <c r="O516"/>
  <c r="P516"/>
  <c r="Q516"/>
  <c r="R516"/>
  <c r="S516"/>
  <c r="T516"/>
  <c r="K517"/>
  <c r="L517"/>
  <c r="M517"/>
  <c r="N517"/>
  <c r="O517"/>
  <c r="P517"/>
  <c r="Q517"/>
  <c r="R517"/>
  <c r="S517"/>
  <c r="T517"/>
  <c r="K518"/>
  <c r="L518"/>
  <c r="M518"/>
  <c r="N518"/>
  <c r="O518"/>
  <c r="P518"/>
  <c r="Q518"/>
  <c r="R518"/>
  <c r="S518"/>
  <c r="T518"/>
  <c r="K519"/>
  <c r="L519"/>
  <c r="M519"/>
  <c r="N519"/>
  <c r="O519"/>
  <c r="P519"/>
  <c r="Q519"/>
  <c r="R519"/>
  <c r="S519"/>
  <c r="T519"/>
  <c r="K520"/>
  <c r="L520"/>
  <c r="M520"/>
  <c r="N520"/>
  <c r="O520"/>
  <c r="P520"/>
  <c r="Q520"/>
  <c r="R520"/>
  <c r="S520"/>
  <c r="T520"/>
  <c r="K521"/>
  <c r="L521"/>
  <c r="M521"/>
  <c r="N521"/>
  <c r="O521"/>
  <c r="P521"/>
  <c r="Q521"/>
  <c r="R521"/>
  <c r="S521"/>
  <c r="T521"/>
  <c r="K522"/>
  <c r="L522"/>
  <c r="M522"/>
  <c r="N522"/>
  <c r="O522"/>
  <c r="P522"/>
  <c r="Q522"/>
  <c r="R522"/>
  <c r="S522"/>
  <c r="T522"/>
  <c r="K523"/>
  <c r="L523"/>
  <c r="M523"/>
  <c r="N523"/>
  <c r="O523"/>
  <c r="P523"/>
  <c r="Q523"/>
  <c r="R523"/>
  <c r="S523"/>
  <c r="T523"/>
  <c r="K524"/>
  <c r="L524"/>
  <c r="M524"/>
  <c r="N524"/>
  <c r="O524"/>
  <c r="P524"/>
  <c r="Q524"/>
  <c r="R524"/>
  <c r="S524"/>
  <c r="T524"/>
  <c r="K525"/>
  <c r="L525"/>
  <c r="M525"/>
  <c r="N525"/>
  <c r="O525"/>
  <c r="P525"/>
  <c r="Q525"/>
  <c r="R525"/>
  <c r="S525"/>
  <c r="T525"/>
  <c r="K526"/>
  <c r="L526"/>
  <c r="M526"/>
  <c r="N526"/>
  <c r="O526"/>
  <c r="P526"/>
  <c r="Q526"/>
  <c r="R526"/>
  <c r="S526"/>
  <c r="T526"/>
  <c r="K527"/>
  <c r="L527"/>
  <c r="M527"/>
  <c r="N527"/>
  <c r="O527"/>
  <c r="P527"/>
  <c r="Q527"/>
  <c r="R527"/>
  <c r="S527"/>
  <c r="T527"/>
  <c r="K528"/>
  <c r="L528"/>
  <c r="M528"/>
  <c r="N528"/>
  <c r="O528"/>
  <c r="P528"/>
  <c r="Q528"/>
  <c r="R528"/>
  <c r="S528"/>
  <c r="T528"/>
  <c r="K529"/>
  <c r="L529"/>
  <c r="M529"/>
  <c r="N529"/>
  <c r="O529"/>
  <c r="P529"/>
  <c r="Q529"/>
  <c r="R529"/>
  <c r="S529"/>
  <c r="T529"/>
  <c r="K530"/>
  <c r="L530"/>
  <c r="M530"/>
  <c r="N530"/>
  <c r="O530"/>
  <c r="P530"/>
  <c r="Q530"/>
  <c r="R530"/>
  <c r="S530"/>
  <c r="T530"/>
  <c r="K531"/>
  <c r="L531"/>
  <c r="M531"/>
  <c r="N531"/>
  <c r="O531"/>
  <c r="P531"/>
  <c r="Q531"/>
  <c r="R531"/>
  <c r="S531"/>
  <c r="T531"/>
  <c r="K532"/>
  <c r="L532"/>
  <c r="M532"/>
  <c r="N532"/>
  <c r="O532"/>
  <c r="P532"/>
  <c r="Q532"/>
  <c r="R532"/>
  <c r="S532"/>
  <c r="T532"/>
  <c r="K533"/>
  <c r="L533"/>
  <c r="M533"/>
  <c r="N533"/>
  <c r="O533"/>
  <c r="P533"/>
  <c r="Q533"/>
  <c r="R533"/>
  <c r="S533"/>
  <c r="T533"/>
  <c r="K534"/>
  <c r="L534"/>
  <c r="M534"/>
  <c r="N534"/>
  <c r="O534"/>
  <c r="P534"/>
  <c r="Q534"/>
  <c r="R534"/>
  <c r="S534"/>
  <c r="T534"/>
  <c r="K535"/>
  <c r="L535"/>
  <c r="M535"/>
  <c r="N535"/>
  <c r="O535"/>
  <c r="P535"/>
  <c r="Q535"/>
  <c r="R535"/>
  <c r="S535"/>
  <c r="T535"/>
  <c r="K536"/>
  <c r="L536"/>
  <c r="M536"/>
  <c r="N536"/>
  <c r="O536"/>
  <c r="P536"/>
  <c r="Q536"/>
  <c r="R536"/>
  <c r="S536"/>
  <c r="T536"/>
  <c r="K537"/>
  <c r="L537"/>
  <c r="M537"/>
  <c r="N537"/>
  <c r="O537"/>
  <c r="P537"/>
  <c r="Q537"/>
  <c r="R537"/>
  <c r="S537"/>
  <c r="T537"/>
  <c r="K538"/>
  <c r="L538"/>
  <c r="M538"/>
  <c r="N538"/>
  <c r="O538"/>
  <c r="P538"/>
  <c r="Q538"/>
  <c r="R538"/>
  <c r="S538"/>
  <c r="T538"/>
  <c r="K539"/>
  <c r="L539"/>
  <c r="M539"/>
  <c r="N539"/>
  <c r="O539"/>
  <c r="P539"/>
  <c r="Q539"/>
  <c r="R539"/>
  <c r="S539"/>
  <c r="T539"/>
  <c r="AL14" i="12" l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L33" s="1"/>
  <c r="AL34" s="1"/>
  <c r="AL35" s="1"/>
  <c r="AL36" s="1"/>
  <c r="AL37" s="1"/>
  <c r="AL38" s="1"/>
  <c r="AL39" s="1"/>
  <c r="AL40" s="1"/>
  <c r="AL41" s="1"/>
  <c r="AL42" s="1"/>
  <c r="AL43" s="1"/>
  <c r="AL44" s="1"/>
  <c r="AL45" s="1"/>
  <c r="AL46" s="1"/>
  <c r="AL47" s="1"/>
  <c r="AL48" s="1"/>
  <c r="AL49" s="1"/>
  <c r="AL50" s="1"/>
  <c r="AL51" s="1"/>
  <c r="AL52" s="1"/>
  <c r="AL53" s="1"/>
  <c r="AL54" s="1"/>
  <c r="AL55" s="1"/>
  <c r="AL56" s="1"/>
  <c r="AL57" s="1"/>
  <c r="AL58" s="1"/>
  <c r="AL59" s="1"/>
  <c r="AL60" s="1"/>
  <c r="AL61" s="1"/>
  <c r="AL62" s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D12"/>
  <c r="AJ11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6"/>
  <c r="AB237"/>
  <c r="AB238"/>
  <c r="AB239"/>
  <c r="AB240"/>
  <c r="AB241"/>
  <c r="AB242"/>
  <c r="AB243"/>
  <c r="AB244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85"/>
  <c r="AB107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4"/>
  <c r="AB45"/>
  <c r="AB46"/>
  <c r="AB47"/>
  <c r="AB48"/>
  <c r="AB49"/>
  <c r="AB50"/>
  <c r="AB51"/>
  <c r="AB52"/>
  <c r="AB57"/>
  <c r="AB59"/>
  <c r="AB60"/>
  <c r="AB61"/>
  <c r="AB62"/>
  <c r="AB235"/>
  <c r="AB245"/>
  <c r="AB246"/>
  <c r="AB247"/>
  <c r="AB248"/>
  <c r="AB249"/>
  <c r="AB250"/>
  <c r="AB251"/>
  <c r="AB252"/>
  <c r="Y2"/>
  <c r="AE227"/>
  <c r="AE231"/>
  <c r="AE232"/>
  <c r="AE236"/>
  <c r="AE239"/>
  <c r="AE242"/>
  <c r="AE245"/>
  <c r="AE248"/>
  <c r="AE251"/>
  <c r="AE255"/>
  <c r="AE258"/>
  <c r="AE259"/>
  <c r="AE263"/>
  <c r="AE267"/>
  <c r="AE270"/>
  <c r="AE271"/>
  <c r="AE275"/>
  <c r="AE279"/>
  <c r="AE282"/>
  <c r="AE283"/>
  <c r="AE287"/>
  <c r="AE291"/>
  <c r="AE294"/>
  <c r="AE295"/>
  <c r="AE299"/>
  <c r="AE303"/>
  <c r="AE304"/>
  <c r="AE308"/>
  <c r="AE311"/>
  <c r="AE315"/>
  <c r="AE316"/>
  <c r="AE320"/>
  <c r="AE323"/>
  <c r="AE327"/>
  <c r="AE328"/>
  <c r="AE332"/>
  <c r="AE335"/>
  <c r="AE339"/>
  <c r="AE340"/>
  <c r="AE344"/>
  <c r="AE226"/>
  <c r="AE229"/>
  <c r="AE233"/>
  <c r="AE235"/>
  <c r="AE238"/>
  <c r="AE241"/>
  <c r="AE244"/>
  <c r="AE247"/>
  <c r="AE250"/>
  <c r="AE253"/>
  <c r="AE256"/>
  <c r="AE260"/>
  <c r="AE262"/>
  <c r="AE265"/>
  <c r="AE268"/>
  <c r="AE272"/>
  <c r="AE274"/>
  <c r="AE277"/>
  <c r="AE280"/>
  <c r="AE284"/>
  <c r="AE286"/>
  <c r="AE289"/>
  <c r="AE292"/>
  <c r="AE296"/>
  <c r="AE298"/>
  <c r="AE301"/>
  <c r="AE305"/>
  <c r="AE307"/>
  <c r="AE310"/>
  <c r="AE313"/>
  <c r="AE317"/>
  <c r="AE319"/>
  <c r="AE322"/>
  <c r="AE325"/>
  <c r="AE329"/>
  <c r="AE331"/>
  <c r="AE333"/>
  <c r="AE337"/>
  <c r="AE341"/>
  <c r="AE343"/>
  <c r="AB4"/>
  <c r="AE16"/>
  <c r="AE14"/>
  <c r="AE19"/>
  <c r="AE23"/>
  <c r="AE21"/>
  <c r="AE25"/>
  <c r="AE37"/>
  <c r="AE35"/>
  <c r="AE33"/>
  <c r="AE31"/>
  <c r="AE29"/>
  <c r="AE27"/>
  <c r="AE39"/>
  <c r="AE68"/>
  <c r="AE66"/>
  <c r="AE64"/>
  <c r="AE62"/>
  <c r="AE60"/>
  <c r="AE58"/>
  <c r="AE56"/>
  <c r="AE50"/>
  <c r="AE48"/>
  <c r="AE46"/>
  <c r="AE44"/>
  <c r="AE98"/>
  <c r="AE96"/>
  <c r="AE94"/>
  <c r="AE92"/>
  <c r="AE90"/>
  <c r="AE88"/>
  <c r="AE86"/>
  <c r="AE84"/>
  <c r="AE82"/>
  <c r="AE80"/>
  <c r="AE78"/>
  <c r="AE76"/>
  <c r="AE74"/>
  <c r="AE72"/>
  <c r="AE70"/>
  <c r="AE128"/>
  <c r="AE126"/>
  <c r="AE124"/>
  <c r="AE122"/>
  <c r="AE120"/>
  <c r="AE118"/>
  <c r="AE116"/>
  <c r="AE114"/>
  <c r="AE112"/>
  <c r="AE110"/>
  <c r="AE108"/>
  <c r="AE106"/>
  <c r="AE104"/>
  <c r="AE102"/>
  <c r="AE100"/>
  <c r="AE130"/>
  <c r="AE132"/>
  <c r="AE135"/>
  <c r="AE136"/>
  <c r="AE141"/>
  <c r="AE144"/>
  <c r="AE142"/>
  <c r="AE152"/>
  <c r="AE150"/>
  <c r="AE148"/>
  <c r="AE155"/>
  <c r="AE159"/>
  <c r="AE162"/>
  <c r="AE163"/>
  <c r="AE167"/>
  <c r="AE171"/>
  <c r="AE174"/>
  <c r="AE175"/>
  <c r="AE179"/>
  <c r="AE183"/>
  <c r="AE186"/>
  <c r="AE187"/>
  <c r="AE191"/>
  <c r="AE195"/>
  <c r="AE198"/>
  <c r="AE199"/>
  <c r="AE203"/>
  <c r="AE207"/>
  <c r="AE210"/>
  <c r="AE211"/>
  <c r="AE216"/>
  <c r="AE219"/>
  <c r="AE220"/>
  <c r="AE224"/>
  <c r="AB9"/>
  <c r="AB10"/>
  <c r="AB11"/>
  <c r="AB12"/>
  <c r="AD6"/>
  <c r="AE11"/>
  <c r="AE12"/>
  <c r="AE17"/>
  <c r="AE15"/>
  <c r="AE18"/>
  <c r="AE24"/>
  <c r="AE22"/>
  <c r="AE20"/>
  <c r="AE26"/>
  <c r="AE36"/>
  <c r="AE34"/>
  <c r="AE32"/>
  <c r="AE30"/>
  <c r="AE28"/>
  <c r="AE38"/>
  <c r="AE42"/>
  <c r="AE67"/>
  <c r="AE65"/>
  <c r="AE63"/>
  <c r="AE61"/>
  <c r="AE59"/>
  <c r="AE57"/>
  <c r="AE55"/>
  <c r="AE49"/>
  <c r="AE47"/>
  <c r="AE45"/>
  <c r="AE43"/>
  <c r="AE97"/>
  <c r="AE95"/>
  <c r="AE93"/>
  <c r="AE91"/>
  <c r="AE89"/>
  <c r="AE87"/>
  <c r="AE85"/>
  <c r="AE83"/>
  <c r="AE81"/>
  <c r="AE79"/>
  <c r="AE77"/>
  <c r="AE75"/>
  <c r="AE73"/>
  <c r="AE71"/>
  <c r="AE69"/>
  <c r="AE127"/>
  <c r="AE125"/>
  <c r="AE123"/>
  <c r="AE121"/>
  <c r="AE119"/>
  <c r="AE117"/>
  <c r="AE115"/>
  <c r="AE113"/>
  <c r="AE111"/>
  <c r="AE109"/>
  <c r="AE107"/>
  <c r="AE105"/>
  <c r="AE103"/>
  <c r="AE101"/>
  <c r="AE99"/>
  <c r="AE133"/>
  <c r="AE131"/>
  <c r="AE137"/>
  <c r="AE139"/>
  <c r="AE145"/>
  <c r="AE143"/>
  <c r="AE147"/>
  <c r="AE151"/>
  <c r="AE149"/>
  <c r="AE154"/>
  <c r="AE157"/>
  <c r="AE160"/>
  <c r="AE164"/>
  <c r="AE166"/>
  <c r="AE169"/>
  <c r="AE172"/>
  <c r="AE176"/>
  <c r="AE178"/>
  <c r="AE181"/>
  <c r="AE184"/>
  <c r="AE188"/>
  <c r="AE189"/>
  <c r="AE193"/>
  <c r="AE196"/>
  <c r="AE200"/>
  <c r="AE202"/>
  <c r="AE205"/>
  <c r="AE208"/>
  <c r="AE212"/>
  <c r="AE214"/>
  <c r="AE217"/>
  <c r="AE221"/>
  <c r="AE223"/>
  <c r="V223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AB58"/>
  <c r="AD13" l="1"/>
  <c r="AJ12"/>
  <c r="AA278"/>
  <c r="U278"/>
  <c r="AD14" l="1"/>
  <c r="AJ13"/>
  <c r="AD15" l="1"/>
  <c r="AJ14"/>
  <c r="AD16" l="1"/>
  <c r="AJ15"/>
  <c r="AD17" l="1"/>
  <c r="AJ16"/>
  <c r="AD18" l="1"/>
  <c r="AJ17"/>
  <c r="AD19" l="1"/>
  <c r="AJ18"/>
  <c r="AD20" l="1"/>
  <c r="AJ19"/>
  <c r="AD21" l="1"/>
  <c r="AJ20"/>
  <c r="AD22" l="1"/>
  <c r="AJ21"/>
  <c r="AD23" l="1"/>
  <c r="AJ22"/>
  <c r="AD24" l="1"/>
  <c r="AJ23"/>
  <c r="AD25" l="1"/>
  <c r="AJ24"/>
  <c r="AD26" l="1"/>
  <c r="AJ25"/>
  <c r="AD27" l="1"/>
  <c r="AJ26"/>
  <c r="AD28" l="1"/>
  <c r="AJ27"/>
  <c r="AD29" l="1"/>
  <c r="AJ28"/>
  <c r="AD30" l="1"/>
  <c r="AJ29"/>
  <c r="AD31" l="1"/>
  <c r="AJ30"/>
  <c r="AD32" l="1"/>
  <c r="AJ31"/>
  <c r="AD33" l="1"/>
  <c r="AJ32"/>
  <c r="AD34" l="1"/>
  <c r="AJ33"/>
  <c r="AD35" l="1"/>
  <c r="AJ34"/>
  <c r="AD36" l="1"/>
  <c r="AJ35"/>
  <c r="AD37" l="1"/>
  <c r="AJ36"/>
  <c r="AD38" l="1"/>
  <c r="AJ37"/>
  <c r="AD39" l="1"/>
  <c r="AJ38"/>
  <c r="AD40" l="1"/>
  <c r="AJ39"/>
  <c r="AD41" l="1"/>
  <c r="AJ40"/>
  <c r="AD42" l="1"/>
  <c r="AJ41"/>
  <c r="AD43" l="1"/>
  <c r="AJ42"/>
  <c r="AD44" l="1"/>
  <c r="AJ43"/>
  <c r="AD45" l="1"/>
  <c r="AJ44"/>
  <c r="AD46" l="1"/>
  <c r="AJ45"/>
  <c r="AD47" l="1"/>
  <c r="AJ46"/>
  <c r="AD48" l="1"/>
  <c r="AJ47"/>
  <c r="AD49" l="1"/>
  <c r="AJ48"/>
  <c r="AD50" l="1"/>
  <c r="AJ49"/>
  <c r="AD51" l="1"/>
  <c r="AJ50"/>
  <c r="AD52" l="1"/>
  <c r="AJ51"/>
  <c r="AD53" l="1"/>
  <c r="AJ52"/>
  <c r="AD54" l="1"/>
  <c r="AJ53"/>
  <c r="AD55" l="1"/>
  <c r="AJ54"/>
  <c r="AD56" l="1"/>
  <c r="AJ55"/>
  <c r="AD57" l="1"/>
  <c r="AJ56"/>
  <c r="AD58" l="1"/>
  <c r="AJ57"/>
  <c r="AD59" l="1"/>
  <c r="AJ58"/>
  <c r="AD60" l="1"/>
  <c r="AJ59"/>
  <c r="AD61" l="1"/>
  <c r="AJ60"/>
  <c r="AD62" l="1"/>
  <c r="AJ61"/>
  <c r="AD63" l="1"/>
  <c r="AJ62"/>
  <c r="AD64" l="1"/>
  <c r="AJ63"/>
  <c r="AD65" l="1"/>
  <c r="AJ64"/>
  <c r="AD66" l="1"/>
  <c r="AJ65"/>
  <c r="AD67" l="1"/>
  <c r="AJ66"/>
  <c r="AD68" l="1"/>
  <c r="AJ67"/>
  <c r="AD69" l="1"/>
  <c r="AJ68"/>
  <c r="AD70" l="1"/>
  <c r="AJ69"/>
  <c r="AD71" l="1"/>
  <c r="AJ70"/>
  <c r="AD72" l="1"/>
  <c r="AJ71"/>
  <c r="AD73" l="1"/>
  <c r="AJ72"/>
  <c r="AD74" l="1"/>
  <c r="AJ73"/>
  <c r="AD75" l="1"/>
  <c r="AJ74"/>
  <c r="AD76" l="1"/>
  <c r="AJ75"/>
  <c r="AD77" l="1"/>
  <c r="AJ76"/>
  <c r="AD78" l="1"/>
  <c r="AJ77"/>
  <c r="AD79" l="1"/>
  <c r="AJ78"/>
  <c r="AD80" l="1"/>
  <c r="AJ79"/>
  <c r="AD81" l="1"/>
  <c r="AJ80"/>
  <c r="AD82" l="1"/>
  <c r="AJ81"/>
  <c r="AD83" l="1"/>
  <c r="AJ82"/>
  <c r="AD84" l="1"/>
  <c r="AJ83"/>
  <c r="AD85" l="1"/>
  <c r="AJ84"/>
  <c r="AD86" l="1"/>
  <c r="AJ85"/>
  <c r="AD87" l="1"/>
  <c r="AJ86"/>
  <c r="AD88" l="1"/>
  <c r="AJ87"/>
  <c r="AD89" l="1"/>
  <c r="AJ88"/>
  <c r="AD90" l="1"/>
  <c r="AJ89"/>
  <c r="AD91" l="1"/>
  <c r="AJ90"/>
  <c r="AD92" l="1"/>
  <c r="AJ91"/>
  <c r="AD93" l="1"/>
  <c r="AJ92"/>
  <c r="AD94" l="1"/>
  <c r="AJ93"/>
  <c r="AD95" l="1"/>
  <c r="AJ94"/>
  <c r="AD96" l="1"/>
  <c r="AJ95"/>
  <c r="AD97" l="1"/>
  <c r="AJ96"/>
  <c r="AD98" l="1"/>
  <c r="AJ97"/>
  <c r="AD99" l="1"/>
  <c r="AJ98"/>
  <c r="AD100" l="1"/>
  <c r="AJ99"/>
  <c r="AD101" l="1"/>
  <c r="AJ100"/>
  <c r="AD102" l="1"/>
  <c r="AJ101"/>
  <c r="AD103" l="1"/>
  <c r="AJ102"/>
  <c r="AD104" l="1"/>
  <c r="AJ103"/>
  <c r="AD105" l="1"/>
  <c r="AJ104"/>
  <c r="AD106" l="1"/>
  <c r="AJ105"/>
  <c r="AD107" l="1"/>
  <c r="AJ106"/>
  <c r="AD108" l="1"/>
  <c r="AJ107"/>
  <c r="AD109" l="1"/>
  <c r="AJ108"/>
  <c r="AD110" l="1"/>
  <c r="AJ109"/>
  <c r="AD111" l="1"/>
  <c r="AJ110"/>
  <c r="AD112" l="1"/>
  <c r="AJ111"/>
  <c r="AD113" l="1"/>
  <c r="AJ112"/>
  <c r="AD114" l="1"/>
  <c r="AJ113"/>
  <c r="AD115" l="1"/>
  <c r="AJ114"/>
  <c r="AD116" l="1"/>
  <c r="AJ115"/>
  <c r="AD117" l="1"/>
  <c r="AJ116"/>
  <c r="AD118" l="1"/>
  <c r="AJ117"/>
  <c r="AD119" l="1"/>
  <c r="AJ118"/>
  <c r="AD120" l="1"/>
  <c r="AJ119"/>
  <c r="AD121" l="1"/>
  <c r="AJ120"/>
  <c r="AD122" l="1"/>
  <c r="AJ121"/>
  <c r="AD123" l="1"/>
  <c r="AJ122"/>
  <c r="AD124" l="1"/>
  <c r="AJ123"/>
  <c r="AD125" l="1"/>
  <c r="AJ124"/>
  <c r="AD126" l="1"/>
  <c r="AJ125"/>
  <c r="AD127" l="1"/>
  <c r="AJ126"/>
  <c r="AD128" l="1"/>
  <c r="AJ127"/>
  <c r="AD129" l="1"/>
  <c r="AJ128"/>
  <c r="AD130" l="1"/>
  <c r="AJ129"/>
  <c r="AD131" l="1"/>
  <c r="AJ130"/>
  <c r="AD132" l="1"/>
  <c r="AJ131"/>
  <c r="AD133" l="1"/>
  <c r="AJ132"/>
  <c r="AD134" l="1"/>
  <c r="AJ133"/>
  <c r="AD135" l="1"/>
  <c r="AJ134"/>
  <c r="AD136" l="1"/>
  <c r="AJ135"/>
  <c r="AD137" l="1"/>
  <c r="AJ136"/>
  <c r="AD138" l="1"/>
  <c r="AJ137"/>
  <c r="AD139" l="1"/>
  <c r="AJ138"/>
  <c r="AD140" l="1"/>
  <c r="AJ139"/>
  <c r="AD141" l="1"/>
  <c r="AJ140"/>
  <c r="AD142" l="1"/>
  <c r="AJ141"/>
  <c r="AD143" l="1"/>
  <c r="AJ142"/>
  <c r="AD144" l="1"/>
  <c r="AJ143"/>
  <c r="AD145" l="1"/>
  <c r="AJ144"/>
  <c r="AD146" l="1"/>
  <c r="AJ145"/>
  <c r="AD147" l="1"/>
  <c r="AJ146"/>
  <c r="AD148" l="1"/>
  <c r="AJ147"/>
  <c r="AD149" l="1"/>
  <c r="AJ148"/>
  <c r="AD150" l="1"/>
  <c r="AJ149"/>
  <c r="AD151" l="1"/>
  <c r="AJ150"/>
  <c r="AD152" l="1"/>
  <c r="AJ151"/>
  <c r="AD153" l="1"/>
  <c r="AJ152"/>
  <c r="AD154" l="1"/>
  <c r="AJ153"/>
  <c r="AD155" l="1"/>
  <c r="AJ154"/>
  <c r="AD156" l="1"/>
  <c r="AJ155"/>
  <c r="AD157" l="1"/>
  <c r="AJ156"/>
  <c r="AD158" l="1"/>
  <c r="AJ157"/>
  <c r="AD159" l="1"/>
  <c r="AJ158"/>
  <c r="AD160" l="1"/>
  <c r="AJ159"/>
  <c r="AD161" l="1"/>
  <c r="AJ160"/>
  <c r="AD162" l="1"/>
  <c r="AJ161"/>
  <c r="AD163" l="1"/>
  <c r="AJ162"/>
  <c r="AD164" l="1"/>
  <c r="AJ163"/>
  <c r="AD165" l="1"/>
  <c r="AJ164"/>
  <c r="AD166" l="1"/>
  <c r="AJ165"/>
  <c r="AD167" l="1"/>
  <c r="AJ166"/>
  <c r="AD168" l="1"/>
  <c r="AJ167"/>
  <c r="AD169" l="1"/>
  <c r="AJ168"/>
  <c r="AD170" l="1"/>
  <c r="AJ169"/>
  <c r="AD171" l="1"/>
  <c r="AJ170"/>
  <c r="AD172" l="1"/>
  <c r="AJ171"/>
  <c r="AD173" l="1"/>
  <c r="AJ172"/>
  <c r="AD174" l="1"/>
  <c r="AJ173"/>
  <c r="AD175" l="1"/>
  <c r="AJ174"/>
  <c r="AD176" l="1"/>
  <c r="AJ175"/>
  <c r="AD177" l="1"/>
  <c r="AJ176"/>
  <c r="AD178" l="1"/>
  <c r="AJ177"/>
  <c r="AD179" l="1"/>
  <c r="AJ178"/>
  <c r="AD180" l="1"/>
  <c r="AJ179"/>
  <c r="AD181" l="1"/>
  <c r="AJ180"/>
  <c r="AD182" l="1"/>
  <c r="AJ181"/>
  <c r="AD183" l="1"/>
  <c r="AJ182"/>
  <c r="AD184" l="1"/>
  <c r="AJ183"/>
  <c r="AD185" l="1"/>
  <c r="AJ184"/>
  <c r="AD186" l="1"/>
  <c r="AJ185"/>
  <c r="AD187" l="1"/>
  <c r="AJ186"/>
  <c r="AD188" l="1"/>
  <c r="AJ187"/>
  <c r="AD189" l="1"/>
  <c r="AJ188"/>
  <c r="AD190" l="1"/>
  <c r="AJ189"/>
  <c r="AD191" l="1"/>
  <c r="AJ190"/>
  <c r="AD192" l="1"/>
  <c r="AJ191"/>
  <c r="AD193" l="1"/>
  <c r="AJ192"/>
  <c r="AD194" l="1"/>
  <c r="AJ193"/>
  <c r="AD195" l="1"/>
  <c r="AJ194"/>
  <c r="AD196" l="1"/>
  <c r="AJ195"/>
  <c r="AD197" l="1"/>
  <c r="AJ196"/>
  <c r="AD198" l="1"/>
  <c r="AJ197"/>
  <c r="AD199" l="1"/>
  <c r="AJ198"/>
  <c r="AD200" l="1"/>
  <c r="AJ199"/>
  <c r="AD201" l="1"/>
  <c r="AJ200"/>
  <c r="AD202" l="1"/>
  <c r="AJ201"/>
  <c r="AD203" l="1"/>
  <c r="AJ202"/>
  <c r="AD204" l="1"/>
  <c r="AJ203"/>
  <c r="AD205" l="1"/>
  <c r="AJ204"/>
  <c r="AD206" l="1"/>
  <c r="AJ205"/>
  <c r="AD207" l="1"/>
  <c r="AJ206"/>
  <c r="AD208" l="1"/>
  <c r="AJ207"/>
  <c r="AD209" l="1"/>
  <c r="AJ208"/>
  <c r="AD210" l="1"/>
  <c r="AJ209"/>
  <c r="AD211" l="1"/>
  <c r="AJ210"/>
  <c r="AD212" l="1"/>
  <c r="AJ211"/>
  <c r="AD213" l="1"/>
  <c r="AJ212"/>
  <c r="AD214" l="1"/>
  <c r="AJ213"/>
  <c r="AD215" l="1"/>
  <c r="AJ214"/>
  <c r="AD216" l="1"/>
  <c r="AJ215"/>
  <c r="AD217" l="1"/>
  <c r="AJ216"/>
  <c r="AD218" l="1"/>
  <c r="AJ217"/>
  <c r="AD219" l="1"/>
  <c r="AJ218"/>
  <c r="AD220" l="1"/>
  <c r="AJ219"/>
  <c r="AD221" l="1"/>
  <c r="AJ220"/>
  <c r="AD222" l="1"/>
  <c r="AJ221"/>
  <c r="AD223" l="1"/>
  <c r="AJ222"/>
  <c r="AD224" l="1"/>
  <c r="AJ223"/>
  <c r="AD225" l="1"/>
  <c r="AJ224"/>
  <c r="AD226" l="1"/>
  <c r="AJ225"/>
  <c r="AD227" l="1"/>
  <c r="AJ226"/>
  <c r="AD228" l="1"/>
  <c r="AJ227"/>
  <c r="AD229" l="1"/>
  <c r="AJ228"/>
  <c r="AD230" l="1"/>
  <c r="AJ229"/>
  <c r="AD231" l="1"/>
  <c r="AJ230"/>
  <c r="AD232" l="1"/>
  <c r="AJ231"/>
  <c r="AD233" l="1"/>
  <c r="AJ232"/>
  <c r="AD234" l="1"/>
  <c r="AJ233"/>
  <c r="AD235" l="1"/>
  <c r="AJ234"/>
  <c r="AD236" l="1"/>
  <c r="AJ235"/>
  <c r="AD237" l="1"/>
  <c r="AJ236"/>
  <c r="AD238" l="1"/>
  <c r="AJ237"/>
  <c r="AD239" l="1"/>
  <c r="AJ238"/>
  <c r="AD240" l="1"/>
  <c r="AJ239"/>
  <c r="AD241" l="1"/>
  <c r="AJ240"/>
  <c r="AD242" l="1"/>
  <c r="AJ241"/>
  <c r="AD243" l="1"/>
  <c r="AJ242"/>
  <c r="AD244" l="1"/>
  <c r="AJ243"/>
  <c r="AD245" l="1"/>
  <c r="AJ244"/>
  <c r="AD246" l="1"/>
  <c r="AJ245"/>
  <c r="AD247" l="1"/>
  <c r="AJ246"/>
  <c r="AD248" l="1"/>
  <c r="AJ247"/>
  <c r="AD249" l="1"/>
  <c r="AJ248"/>
  <c r="AD250" l="1"/>
  <c r="AJ249"/>
  <c r="AD251" l="1"/>
  <c r="AJ250"/>
  <c r="AD252" l="1"/>
  <c r="AJ251"/>
  <c r="AD253" l="1"/>
  <c r="AJ252"/>
  <c r="AD254" l="1"/>
  <c r="AJ253"/>
  <c r="AD255" l="1"/>
  <c r="AJ254"/>
  <c r="AD256" l="1"/>
  <c r="AJ255"/>
  <c r="AD257" l="1"/>
  <c r="AJ256"/>
  <c r="AD258" l="1"/>
  <c r="AJ257"/>
  <c r="AD259" l="1"/>
  <c r="AJ258"/>
  <c r="AD260" l="1"/>
  <c r="AJ259"/>
  <c r="AD261" l="1"/>
  <c r="AJ260"/>
  <c r="AD262" l="1"/>
  <c r="AJ261"/>
  <c r="AD263" l="1"/>
  <c r="AJ262"/>
  <c r="AD264" l="1"/>
  <c r="AJ263"/>
  <c r="AD265" l="1"/>
  <c r="AJ264"/>
  <c r="AD266" l="1"/>
  <c r="AJ265"/>
  <c r="AD267" l="1"/>
  <c r="AJ266"/>
  <c r="AD268" l="1"/>
  <c r="AJ267"/>
  <c r="AD269" l="1"/>
  <c r="AJ268"/>
  <c r="AD270" l="1"/>
  <c r="AJ269"/>
  <c r="AD271" l="1"/>
  <c r="AJ270"/>
  <c r="AD272" l="1"/>
  <c r="AJ271"/>
  <c r="AD273" l="1"/>
  <c r="AJ272"/>
  <c r="AD274" l="1"/>
  <c r="AJ273"/>
  <c r="AD275" l="1"/>
  <c r="AJ274"/>
  <c r="AD276" l="1"/>
  <c r="AJ275"/>
  <c r="AD277" l="1"/>
  <c r="AJ276"/>
  <c r="AD278" l="1"/>
  <c r="AJ277"/>
  <c r="AD279" l="1"/>
  <c r="AJ278"/>
  <c r="AD280" l="1"/>
  <c r="AJ279"/>
  <c r="AD281" l="1"/>
  <c r="AJ280"/>
  <c r="AD282" l="1"/>
  <c r="AJ281"/>
  <c r="AD283" l="1"/>
  <c r="AJ282"/>
  <c r="AD284" l="1"/>
  <c r="AJ283"/>
  <c r="AD285" l="1"/>
  <c r="AJ284"/>
  <c r="AD286" l="1"/>
  <c r="AJ285"/>
  <c r="AD287" l="1"/>
  <c r="AJ286"/>
  <c r="AD288" l="1"/>
  <c r="AJ287"/>
  <c r="AD289" l="1"/>
  <c r="AJ288"/>
  <c r="AD290" l="1"/>
  <c r="AJ289"/>
  <c r="AD291" l="1"/>
  <c r="AJ290"/>
  <c r="AD292" l="1"/>
  <c r="AJ291"/>
  <c r="AD293" l="1"/>
  <c r="AJ292"/>
  <c r="AD294" l="1"/>
  <c r="AJ293"/>
  <c r="AD295" l="1"/>
  <c r="AJ294"/>
  <c r="AD296" l="1"/>
  <c r="AJ295"/>
  <c r="AD297" l="1"/>
  <c r="AJ296"/>
  <c r="AD298" l="1"/>
  <c r="AJ297"/>
  <c r="AD299" l="1"/>
  <c r="AJ298"/>
  <c r="AD300" l="1"/>
  <c r="AJ299"/>
  <c r="AD301" l="1"/>
  <c r="AJ300"/>
  <c r="AD302" l="1"/>
  <c r="AJ301"/>
  <c r="AD303" l="1"/>
  <c r="AJ302"/>
  <c r="AD304" l="1"/>
  <c r="AJ303"/>
  <c r="AD305" l="1"/>
  <c r="AJ304"/>
  <c r="AD306" l="1"/>
  <c r="AJ305"/>
  <c r="AD307" l="1"/>
  <c r="AJ306"/>
  <c r="AD308" l="1"/>
  <c r="AJ307"/>
  <c r="AD309" l="1"/>
  <c r="AJ308"/>
  <c r="AD310" l="1"/>
  <c r="AJ309"/>
  <c r="AD311" l="1"/>
  <c r="AJ310"/>
  <c r="AD312" l="1"/>
  <c r="AJ311"/>
  <c r="AD313" l="1"/>
  <c r="AJ312"/>
  <c r="AD314" l="1"/>
  <c r="AJ313"/>
  <c r="AD315" l="1"/>
  <c r="AJ314"/>
  <c r="AD316" l="1"/>
  <c r="AJ315"/>
  <c r="AD317" l="1"/>
  <c r="AJ316"/>
  <c r="AD318" l="1"/>
  <c r="AJ317"/>
  <c r="AD319" l="1"/>
  <c r="AJ318"/>
  <c r="AD320" l="1"/>
  <c r="AJ319"/>
  <c r="AD321" l="1"/>
  <c r="AJ320"/>
  <c r="AD322" l="1"/>
  <c r="AJ321"/>
  <c r="AD323" l="1"/>
  <c r="AJ322"/>
  <c r="AD324" l="1"/>
  <c r="AJ323"/>
  <c r="AD325" l="1"/>
  <c r="AJ324"/>
  <c r="AD326" l="1"/>
  <c r="AJ325"/>
  <c r="AD327" l="1"/>
  <c r="AJ326"/>
  <c r="AD328" l="1"/>
  <c r="AJ327"/>
  <c r="AD329" l="1"/>
  <c r="AJ328"/>
  <c r="AD330" l="1"/>
  <c r="AJ329"/>
  <c r="AD331" l="1"/>
  <c r="AJ330"/>
  <c r="AD332" l="1"/>
  <c r="AJ331"/>
  <c r="AD333" l="1"/>
  <c r="AJ332"/>
  <c r="AD334" l="1"/>
  <c r="AJ333"/>
  <c r="AD335" l="1"/>
  <c r="AJ334"/>
  <c r="AD336" l="1"/>
  <c r="AJ335"/>
  <c r="AD337" l="1"/>
  <c r="AJ336"/>
  <c r="AD338" l="1"/>
  <c r="AJ337"/>
  <c r="AD339" l="1"/>
  <c r="AJ338"/>
  <c r="AD340" l="1"/>
  <c r="AJ339"/>
  <c r="AD341" l="1"/>
  <c r="AJ340"/>
  <c r="AD342" l="1"/>
  <c r="AJ341"/>
  <c r="AD343" l="1"/>
  <c r="AJ342"/>
  <c r="AD344" l="1"/>
  <c r="AJ344" s="1"/>
  <c r="AJ343"/>
</calcChain>
</file>

<file path=xl/comments1.xml><?xml version="1.0" encoding="utf-8"?>
<comments xmlns="http://schemas.openxmlformats.org/spreadsheetml/2006/main">
  <authors>
    <author>ocoibion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source:
http://www.crbtrader.com/crbindex/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From Romer and Romer (2004).  
Note that R&amp;R only use shocks starting in 1969.  All previous values are zero.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Note that all shock values before 1969:3 are set to zero, as in R&amp;R.  Estimation begins in 1970:1 using lags 1969:12 and earlier.</t>
        </r>
      </text>
    </comment>
  </commentList>
</comments>
</file>

<file path=xl/comments2.xml><?xml version="1.0" encoding="utf-8"?>
<comments xmlns="http://schemas.openxmlformats.org/spreadsheetml/2006/main">
  <authors>
    <author>ocoibion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The VAR shocks come from the Matlab file estimation1.m.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R&amp;R GARCH shocks: come from AppendixFigure3 workfile and estimation in the Romer&amp;Romer.wf1 Eviews files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These are generated in DataTVC_AEJ.xlsx.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This is the "smoothedshocks" variable 'em' from the output of the Smets-Wouters replication file.</t>
        </r>
      </text>
    </comment>
  </commentList>
</comments>
</file>

<file path=xl/comments3.xml><?xml version="1.0" encoding="utf-8"?>
<comments xmlns="http://schemas.openxmlformats.org/spreadsheetml/2006/main">
  <authors>
    <author>ocoibion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This is the original R&amp;R (2004) data, available on David Romer's website.  These are the same mnemonics as in their data.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These values are based on coefficients from estimation starting with observation 51.</t>
        </r>
      </text>
    </comment>
  </commentList>
</comments>
</file>

<file path=xl/comments4.xml><?xml version="1.0" encoding="utf-8"?>
<comments xmlns="http://schemas.openxmlformats.org/spreadsheetml/2006/main">
  <authors>
    <author>ocoibion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These are R&amp;R shocks from estimation by TVC.  See dataTVC.xslx for details.</t>
        </r>
      </text>
    </comment>
  </commentList>
</comments>
</file>

<file path=xl/comments5.xml><?xml version="1.0" encoding="utf-8"?>
<comments xmlns="http://schemas.openxmlformats.org/spreadsheetml/2006/main">
  <authors>
    <author>ocoibion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ocoibion:</t>
        </r>
        <r>
          <rPr>
            <sz val="9"/>
            <color indexed="81"/>
            <rFont val="Tahoma"/>
            <family val="2"/>
          </rPr>
          <t xml:space="preserve">
This is the "smoothedshocks" variable 'em' from the output of the Smets-Wouters replication file.</t>
        </r>
      </text>
    </comment>
  </commentList>
</comments>
</file>

<file path=xl/sharedStrings.xml><?xml version="1.0" encoding="utf-8"?>
<sst xmlns="http://schemas.openxmlformats.org/spreadsheetml/2006/main" count="218" uniqueCount="104">
  <si>
    <t>Data for comparison of effects of MP shocks from VAR vs R&amp;R(2004)</t>
  </si>
  <si>
    <t>ln(IP)</t>
  </si>
  <si>
    <t>UE</t>
  </si>
  <si>
    <t/>
  </si>
  <si>
    <t>DATE</t>
  </si>
  <si>
    <t>IP</t>
  </si>
  <si>
    <t>PPI finished goods (PPIFGS)</t>
  </si>
  <si>
    <t>EFFR</t>
  </si>
  <si>
    <t>Effective FFR</t>
  </si>
  <si>
    <t>CRB Commodity Price Index</t>
  </si>
  <si>
    <t>All data taken from FRED, except for CRB spot price index and R&amp;R shock series.</t>
  </si>
  <si>
    <t>Raw data</t>
  </si>
  <si>
    <t>CPI (CPIAUCSL)</t>
  </si>
  <si>
    <t>Log(CPI)</t>
  </si>
  <si>
    <t>Log (Core CPI)</t>
  </si>
  <si>
    <t>Log(PPI)</t>
  </si>
  <si>
    <t>PiCPI</t>
  </si>
  <si>
    <t>PiCCPI</t>
  </si>
  <si>
    <t>PiPPI</t>
  </si>
  <si>
    <t>COMP</t>
  </si>
  <si>
    <t>R&amp;R Shock</t>
  </si>
  <si>
    <t>cumulative R&amp;R shock</t>
  </si>
  <si>
    <t>VAR</t>
  </si>
  <si>
    <t>Baseline</t>
  </si>
  <si>
    <t xml:space="preserve"> </t>
  </si>
  <si>
    <t>VAR R&amp;R</t>
  </si>
  <si>
    <t>R&amp;R</t>
  </si>
  <si>
    <t>Actual Shocks</t>
  </si>
  <si>
    <t>Monthly</t>
  </si>
  <si>
    <t>Boschen-Mills</t>
  </si>
  <si>
    <t>Bernanke-Mihov</t>
  </si>
  <si>
    <t>R&amp;R cum</t>
  </si>
  <si>
    <t>normalized</t>
  </si>
  <si>
    <t>- B-MH</t>
  </si>
  <si>
    <t>-Boschen-Mills</t>
  </si>
  <si>
    <t>FFR Shocks</t>
  </si>
  <si>
    <t>Cumulative measures</t>
  </si>
  <si>
    <t>correlations with CG-based shocks</t>
  </si>
  <si>
    <t>STD's</t>
  </si>
  <si>
    <t>correlation between original R&amp;R and restricted R&amp;R</t>
  </si>
  <si>
    <t>constant</t>
  </si>
  <si>
    <t>OLDTARG</t>
  </si>
  <si>
    <t>GRADM</t>
  </si>
  <si>
    <t>GRAD0</t>
  </si>
  <si>
    <t>GRAD1</t>
  </si>
  <si>
    <t>GRAD2</t>
  </si>
  <si>
    <t>IGRDM</t>
  </si>
  <si>
    <t>IGRD0</t>
  </si>
  <si>
    <t>IGRD1</t>
  </si>
  <si>
    <t>IGRD2</t>
  </si>
  <si>
    <t>GRAYM</t>
  </si>
  <si>
    <t>GRAY0</t>
  </si>
  <si>
    <t>GRAY1</t>
  </si>
  <si>
    <t>GRAY2</t>
  </si>
  <si>
    <t>IGRYM</t>
  </si>
  <si>
    <t>IGRY0</t>
  </si>
  <si>
    <t>IGRY1</t>
  </si>
  <si>
    <t>IGRY2</t>
  </si>
  <si>
    <t>GRAU0</t>
  </si>
  <si>
    <t xml:space="preserve">shocks is: </t>
  </si>
  <si>
    <t>Arch coefficients:</t>
  </si>
  <si>
    <t>R&amp;R coefficients:</t>
  </si>
  <si>
    <t>corr (R&amp;R vs ARCH):</t>
  </si>
  <si>
    <t>original</t>
  </si>
  <si>
    <t>Shocks starting with observation 51</t>
  </si>
  <si>
    <t>MTGDATE</t>
  </si>
  <si>
    <t>DTARG</t>
  </si>
  <si>
    <t>R&amp;R shocks</t>
  </si>
  <si>
    <t>ARCH</t>
  </si>
  <si>
    <t>difference</t>
  </si>
  <si>
    <t>NA</t>
  </si>
  <si>
    <t>Correlation between original R&amp;R</t>
  </si>
  <si>
    <t>and R&amp;R post-51obs shocks</t>
  </si>
  <si>
    <t>over period from obs 3 to 50</t>
  </si>
  <si>
    <t>Monthly Series</t>
  </si>
  <si>
    <t>Smets-Wouters</t>
  </si>
  <si>
    <t>Shocks</t>
  </si>
  <si>
    <t>Romer&amp;Romer</t>
  </si>
  <si>
    <t>GARCH shocks</t>
  </si>
  <si>
    <t>Cumulative</t>
  </si>
  <si>
    <t>CPI</t>
  </si>
  <si>
    <t>SW</t>
  </si>
  <si>
    <t>RRGARCH</t>
  </si>
  <si>
    <t>Std:</t>
  </si>
  <si>
    <t>Max:</t>
  </si>
  <si>
    <t>Min:</t>
  </si>
  <si>
    <t>Correl:</t>
  </si>
  <si>
    <t>Mean:</t>
  </si>
  <si>
    <t>baseline</t>
  </si>
  <si>
    <t>Rrbaseline</t>
  </si>
  <si>
    <t>Using Smets-Wouters (AER 2007) MP shocks</t>
  </si>
  <si>
    <t>R&amp;Rorig</t>
  </si>
  <si>
    <t>Original</t>
  </si>
  <si>
    <t>CG2</t>
  </si>
  <si>
    <t>STDEVs:</t>
  </si>
  <si>
    <t>TVC</t>
  </si>
  <si>
    <t>D(EFFR)</t>
  </si>
  <si>
    <t>Monthly Shocks</t>
  </si>
  <si>
    <t>Three baseline shocks:</t>
  </si>
  <si>
    <t>Quarterly</t>
  </si>
  <si>
    <t>GARCH</t>
  </si>
  <si>
    <t>Estimation starting with observation 51: (taken from Romer&amp;Romer.wf1 Eviews file)</t>
  </si>
  <si>
    <t>Formatted Monthly Data</t>
  </si>
  <si>
    <t>CPI less housing (CUSR0000SA0L2)</t>
  </si>
</sst>
</file>

<file path=xl/styles.xml><?xml version="1.0" encoding="utf-8"?>
<styleSheet xmlns="http://schemas.openxmlformats.org/spreadsheetml/2006/main">
  <numFmts count="6">
    <numFmt numFmtId="164" formatCode="0.000000"/>
    <numFmt numFmtId="165" formatCode="0.0"/>
    <numFmt numFmtId="166" formatCode="0.000"/>
    <numFmt numFmtId="167" formatCode="yyyy\-mm\-dd"/>
    <numFmt numFmtId="168" formatCode="0.0000"/>
    <numFmt numFmtId="169" formatCode="[$-409]d\-mmm\-yy;@"/>
  </numFmts>
  <fonts count="10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8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167" fontId="3" fillId="0" borderId="0" xfId="0" applyNumberFormat="1" applyFont="1" applyProtection="1">
      <protection locked="0"/>
    </xf>
    <xf numFmtId="4" fontId="4" fillId="0" borderId="0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 applyProtection="1">
      <alignment horizontal="left"/>
      <protection locked="0"/>
    </xf>
    <xf numFmtId="166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left"/>
      <protection locked="0"/>
    </xf>
    <xf numFmtId="166" fontId="0" fillId="2" borderId="0" xfId="0" applyNumberFormat="1" applyFill="1" applyAlignment="1">
      <alignment horizontal="center"/>
    </xf>
    <xf numFmtId="166" fontId="3" fillId="0" borderId="0" xfId="0" applyNumberFormat="1" applyFont="1"/>
    <xf numFmtId="0" fontId="3" fillId="0" borderId="0" xfId="0" applyFont="1" applyBorder="1"/>
    <xf numFmtId="11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3" fillId="0" borderId="0" xfId="0" applyNumberFormat="1" applyFont="1"/>
    <xf numFmtId="0" fontId="3" fillId="0" borderId="2" xfId="0" applyFont="1" applyBorder="1"/>
    <xf numFmtId="168" fontId="3" fillId="0" borderId="0" xfId="0" applyNumberFormat="1" applyFont="1"/>
    <xf numFmtId="2" fontId="3" fillId="0" borderId="2" xfId="0" applyNumberFormat="1" applyFont="1" applyBorder="1" applyAlignment="1">
      <alignment horizontal="center"/>
    </xf>
    <xf numFmtId="168" fontId="7" fillId="0" borderId="0" xfId="0" applyNumberFormat="1" applyFont="1"/>
    <xf numFmtId="0" fontId="8" fillId="0" borderId="0" xfId="0" applyFont="1"/>
    <xf numFmtId="168" fontId="8" fillId="0" borderId="0" xfId="0" applyNumberFormat="1" applyFont="1"/>
    <xf numFmtId="2" fontId="8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7" fillId="0" borderId="2" xfId="0" applyFont="1" applyBorder="1"/>
    <xf numFmtId="0" fontId="7" fillId="2" borderId="0" xfId="0" applyFont="1" applyFill="1"/>
    <xf numFmtId="169" fontId="9" fillId="0" borderId="0" xfId="0" applyNumberFormat="1" applyFont="1" applyAlignment="1">
      <alignment horizontal="right"/>
    </xf>
    <xf numFmtId="164" fontId="3" fillId="0" borderId="0" xfId="0" applyNumberFormat="1" applyFont="1"/>
    <xf numFmtId="2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2" borderId="0" xfId="0" applyFont="1" applyFill="1"/>
    <xf numFmtId="0" fontId="7" fillId="0" borderId="0" xfId="0" applyFont="1" applyBorder="1"/>
    <xf numFmtId="2" fontId="3" fillId="0" borderId="0" xfId="0" applyNumberFormat="1" applyFont="1" applyAlignment="1">
      <alignment horizontal="center"/>
    </xf>
    <xf numFmtId="2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dataFigure6!$A$78:$A$377</c:f>
              <c:numCache>
                <c:formatCode>General</c:formatCode>
                <c:ptCount val="300"/>
                <c:pt idx="0">
                  <c:v>1971.9999999999945</c:v>
                </c:pt>
                <c:pt idx="1">
                  <c:v>1972.0833333333278</c:v>
                </c:pt>
                <c:pt idx="2">
                  <c:v>1972.1666666666611</c:v>
                </c:pt>
                <c:pt idx="3">
                  <c:v>1972.2499999999943</c:v>
                </c:pt>
                <c:pt idx="4">
                  <c:v>1972.3333333333276</c:v>
                </c:pt>
                <c:pt idx="5">
                  <c:v>1972.4166666666608</c:v>
                </c:pt>
                <c:pt idx="6">
                  <c:v>1972.4999999999941</c:v>
                </c:pt>
                <c:pt idx="7">
                  <c:v>1972.5833333333273</c:v>
                </c:pt>
                <c:pt idx="8">
                  <c:v>1972.6666666666606</c:v>
                </c:pt>
                <c:pt idx="9">
                  <c:v>1972.7499999999939</c:v>
                </c:pt>
                <c:pt idx="10">
                  <c:v>1972.8333333333271</c:v>
                </c:pt>
                <c:pt idx="11">
                  <c:v>1972.9166666666604</c:v>
                </c:pt>
                <c:pt idx="12">
                  <c:v>1972.9999999999936</c:v>
                </c:pt>
                <c:pt idx="13">
                  <c:v>1973.0833333333269</c:v>
                </c:pt>
                <c:pt idx="14">
                  <c:v>1973.1666666666601</c:v>
                </c:pt>
                <c:pt idx="15">
                  <c:v>1973.2499999999934</c:v>
                </c:pt>
                <c:pt idx="16">
                  <c:v>1973.3333333333267</c:v>
                </c:pt>
                <c:pt idx="17">
                  <c:v>1973.4166666666599</c:v>
                </c:pt>
                <c:pt idx="18">
                  <c:v>1973.4999999999932</c:v>
                </c:pt>
                <c:pt idx="19">
                  <c:v>1973.5833333333264</c:v>
                </c:pt>
                <c:pt idx="20">
                  <c:v>1973.6666666666597</c:v>
                </c:pt>
                <c:pt idx="21">
                  <c:v>1973.749999999993</c:v>
                </c:pt>
                <c:pt idx="22">
                  <c:v>1973.8333333333262</c:v>
                </c:pt>
                <c:pt idx="23">
                  <c:v>1973.9166666666595</c:v>
                </c:pt>
                <c:pt idx="24">
                  <c:v>1973.9999999999927</c:v>
                </c:pt>
                <c:pt idx="25">
                  <c:v>1974.083333333326</c:v>
                </c:pt>
                <c:pt idx="26">
                  <c:v>1974.1666666666592</c:v>
                </c:pt>
                <c:pt idx="27">
                  <c:v>1974.2499999999925</c:v>
                </c:pt>
                <c:pt idx="28">
                  <c:v>1974.3333333333258</c:v>
                </c:pt>
                <c:pt idx="29">
                  <c:v>1974.416666666659</c:v>
                </c:pt>
                <c:pt idx="30">
                  <c:v>1974.4999999999923</c:v>
                </c:pt>
                <c:pt idx="31">
                  <c:v>1974.5833333333255</c:v>
                </c:pt>
                <c:pt idx="32">
                  <c:v>1974.6666666666588</c:v>
                </c:pt>
                <c:pt idx="33">
                  <c:v>1974.749999999992</c:v>
                </c:pt>
                <c:pt idx="34">
                  <c:v>1974.8333333333253</c:v>
                </c:pt>
                <c:pt idx="35">
                  <c:v>1974.9166666666586</c:v>
                </c:pt>
                <c:pt idx="36">
                  <c:v>1974.9999999999918</c:v>
                </c:pt>
                <c:pt idx="37">
                  <c:v>1975.0833333333251</c:v>
                </c:pt>
                <c:pt idx="38">
                  <c:v>1975.1666666666583</c:v>
                </c:pt>
                <c:pt idx="39">
                  <c:v>1975.2499999999916</c:v>
                </c:pt>
                <c:pt idx="40">
                  <c:v>1975.3333333333248</c:v>
                </c:pt>
                <c:pt idx="41">
                  <c:v>1975.4166666666581</c:v>
                </c:pt>
                <c:pt idx="42">
                  <c:v>1975.4999999999914</c:v>
                </c:pt>
                <c:pt idx="43">
                  <c:v>1975.5833333333246</c:v>
                </c:pt>
                <c:pt idx="44">
                  <c:v>1975.6666666666579</c:v>
                </c:pt>
                <c:pt idx="45">
                  <c:v>1975.7499999999911</c:v>
                </c:pt>
                <c:pt idx="46">
                  <c:v>1975.8333333333244</c:v>
                </c:pt>
                <c:pt idx="47">
                  <c:v>1975.9166666666576</c:v>
                </c:pt>
                <c:pt idx="48">
                  <c:v>1975.9999999999909</c:v>
                </c:pt>
                <c:pt idx="49">
                  <c:v>1976.0833333333242</c:v>
                </c:pt>
                <c:pt idx="50">
                  <c:v>1976.1666666666574</c:v>
                </c:pt>
                <c:pt idx="51">
                  <c:v>1976.2499999999907</c:v>
                </c:pt>
                <c:pt idx="52">
                  <c:v>1976.3333333333239</c:v>
                </c:pt>
                <c:pt idx="53">
                  <c:v>1976.4166666666572</c:v>
                </c:pt>
                <c:pt idx="54">
                  <c:v>1976.4999999999905</c:v>
                </c:pt>
                <c:pt idx="55">
                  <c:v>1976.5833333333237</c:v>
                </c:pt>
                <c:pt idx="56">
                  <c:v>1976.666666666657</c:v>
                </c:pt>
                <c:pt idx="57">
                  <c:v>1976.7499999999902</c:v>
                </c:pt>
                <c:pt idx="58">
                  <c:v>1976.8333333333235</c:v>
                </c:pt>
                <c:pt idx="59">
                  <c:v>1976.9166666666567</c:v>
                </c:pt>
                <c:pt idx="60">
                  <c:v>1976.99999999999</c:v>
                </c:pt>
                <c:pt idx="61">
                  <c:v>1977.0833333333233</c:v>
                </c:pt>
                <c:pt idx="62">
                  <c:v>1977.1666666666565</c:v>
                </c:pt>
                <c:pt idx="63">
                  <c:v>1977.2499999999898</c:v>
                </c:pt>
                <c:pt idx="64">
                  <c:v>1977.333333333323</c:v>
                </c:pt>
                <c:pt idx="65">
                  <c:v>1977.4166666666563</c:v>
                </c:pt>
                <c:pt idx="66">
                  <c:v>1977.4999999999895</c:v>
                </c:pt>
                <c:pt idx="67">
                  <c:v>1977.5833333333228</c:v>
                </c:pt>
                <c:pt idx="68">
                  <c:v>1977.6666666666561</c:v>
                </c:pt>
                <c:pt idx="69">
                  <c:v>1977.7499999999893</c:v>
                </c:pt>
                <c:pt idx="70">
                  <c:v>1977.8333333333226</c:v>
                </c:pt>
                <c:pt idx="71">
                  <c:v>1977.9166666666558</c:v>
                </c:pt>
                <c:pt idx="72">
                  <c:v>1977.9999999999891</c:v>
                </c:pt>
                <c:pt idx="73">
                  <c:v>1978.0833333333223</c:v>
                </c:pt>
                <c:pt idx="74">
                  <c:v>1978.1666666666556</c:v>
                </c:pt>
                <c:pt idx="75">
                  <c:v>1978.2499999999889</c:v>
                </c:pt>
                <c:pt idx="76">
                  <c:v>1978.3333333333221</c:v>
                </c:pt>
                <c:pt idx="77">
                  <c:v>1978.4166666666554</c:v>
                </c:pt>
                <c:pt idx="78">
                  <c:v>1978.4999999999886</c:v>
                </c:pt>
                <c:pt idx="79">
                  <c:v>1978.5833333333219</c:v>
                </c:pt>
                <c:pt idx="80">
                  <c:v>1978.6666666666551</c:v>
                </c:pt>
                <c:pt idx="81">
                  <c:v>1978.7499999999884</c:v>
                </c:pt>
                <c:pt idx="82">
                  <c:v>1978.8333333333217</c:v>
                </c:pt>
                <c:pt idx="83">
                  <c:v>1978.9166666666549</c:v>
                </c:pt>
                <c:pt idx="84">
                  <c:v>1978.9999999999882</c:v>
                </c:pt>
                <c:pt idx="85">
                  <c:v>1979.0833333333214</c:v>
                </c:pt>
                <c:pt idx="86">
                  <c:v>1979.1666666666547</c:v>
                </c:pt>
                <c:pt idx="87">
                  <c:v>1979.2499999999879</c:v>
                </c:pt>
                <c:pt idx="88">
                  <c:v>1979.3333333333212</c:v>
                </c:pt>
                <c:pt idx="89">
                  <c:v>1979.4166666666545</c:v>
                </c:pt>
                <c:pt idx="90">
                  <c:v>1979.4999999999877</c:v>
                </c:pt>
                <c:pt idx="91">
                  <c:v>1979.583333333321</c:v>
                </c:pt>
                <c:pt idx="92">
                  <c:v>1979.6666666666542</c:v>
                </c:pt>
                <c:pt idx="93">
                  <c:v>1979.7499999999875</c:v>
                </c:pt>
                <c:pt idx="94">
                  <c:v>1979.8333333333208</c:v>
                </c:pt>
                <c:pt idx="95">
                  <c:v>1979.916666666654</c:v>
                </c:pt>
                <c:pt idx="96">
                  <c:v>1979.9999999999873</c:v>
                </c:pt>
                <c:pt idx="97">
                  <c:v>1980.0833333333205</c:v>
                </c:pt>
                <c:pt idx="98">
                  <c:v>1980.1666666666538</c:v>
                </c:pt>
                <c:pt idx="99">
                  <c:v>1980.249999999987</c:v>
                </c:pt>
                <c:pt idx="100">
                  <c:v>1980.3333333333203</c:v>
                </c:pt>
                <c:pt idx="101">
                  <c:v>1980.4166666666536</c:v>
                </c:pt>
                <c:pt idx="102">
                  <c:v>1980.4999999999868</c:v>
                </c:pt>
                <c:pt idx="103">
                  <c:v>1980.5833333333201</c:v>
                </c:pt>
                <c:pt idx="104">
                  <c:v>1980.6666666666533</c:v>
                </c:pt>
                <c:pt idx="105">
                  <c:v>1980.7499999999866</c:v>
                </c:pt>
                <c:pt idx="106">
                  <c:v>1980.8333333333198</c:v>
                </c:pt>
                <c:pt idx="107">
                  <c:v>1980.9166666666531</c:v>
                </c:pt>
                <c:pt idx="108">
                  <c:v>1980.9999999999864</c:v>
                </c:pt>
                <c:pt idx="109">
                  <c:v>1981.0833333333196</c:v>
                </c:pt>
                <c:pt idx="110">
                  <c:v>1981.1666666666529</c:v>
                </c:pt>
                <c:pt idx="111">
                  <c:v>1981.2499999999861</c:v>
                </c:pt>
                <c:pt idx="112">
                  <c:v>1981.3333333333194</c:v>
                </c:pt>
                <c:pt idx="113">
                  <c:v>1981.4166666666526</c:v>
                </c:pt>
                <c:pt idx="114">
                  <c:v>1981.4999999999859</c:v>
                </c:pt>
                <c:pt idx="115">
                  <c:v>1981.5833333333192</c:v>
                </c:pt>
                <c:pt idx="116">
                  <c:v>1981.6666666666524</c:v>
                </c:pt>
                <c:pt idx="117">
                  <c:v>1981.7499999999857</c:v>
                </c:pt>
                <c:pt idx="118">
                  <c:v>1981.8333333333189</c:v>
                </c:pt>
                <c:pt idx="119">
                  <c:v>1981.9166666666522</c:v>
                </c:pt>
                <c:pt idx="120">
                  <c:v>1981.9999999999854</c:v>
                </c:pt>
                <c:pt idx="121">
                  <c:v>1982.0833333333187</c:v>
                </c:pt>
                <c:pt idx="122">
                  <c:v>1982.166666666652</c:v>
                </c:pt>
                <c:pt idx="123">
                  <c:v>1982.2499999999852</c:v>
                </c:pt>
                <c:pt idx="124">
                  <c:v>1982.3333333333185</c:v>
                </c:pt>
                <c:pt idx="125">
                  <c:v>1982.4166666666517</c:v>
                </c:pt>
                <c:pt idx="126">
                  <c:v>1982.499999999985</c:v>
                </c:pt>
                <c:pt idx="127">
                  <c:v>1982.5833333333183</c:v>
                </c:pt>
                <c:pt idx="128">
                  <c:v>1982.6666666666515</c:v>
                </c:pt>
                <c:pt idx="129">
                  <c:v>1982.7499999999848</c:v>
                </c:pt>
                <c:pt idx="130">
                  <c:v>1982.833333333318</c:v>
                </c:pt>
                <c:pt idx="131">
                  <c:v>1982.9166666666513</c:v>
                </c:pt>
                <c:pt idx="132">
                  <c:v>1982.9999999999845</c:v>
                </c:pt>
                <c:pt idx="133">
                  <c:v>1983.0833333333178</c:v>
                </c:pt>
                <c:pt idx="134">
                  <c:v>1983.1666666666511</c:v>
                </c:pt>
                <c:pt idx="135">
                  <c:v>1983.2499999999843</c:v>
                </c:pt>
                <c:pt idx="136">
                  <c:v>1983.3333333333176</c:v>
                </c:pt>
                <c:pt idx="137">
                  <c:v>1983.4166666666508</c:v>
                </c:pt>
                <c:pt idx="138">
                  <c:v>1983.4999999999841</c:v>
                </c:pt>
                <c:pt idx="139">
                  <c:v>1983.5833333333173</c:v>
                </c:pt>
                <c:pt idx="140">
                  <c:v>1983.6666666666506</c:v>
                </c:pt>
                <c:pt idx="141">
                  <c:v>1983.7499999999839</c:v>
                </c:pt>
                <c:pt idx="142">
                  <c:v>1983.8333333333171</c:v>
                </c:pt>
                <c:pt idx="143">
                  <c:v>1983.9166666666504</c:v>
                </c:pt>
                <c:pt idx="144">
                  <c:v>1983.9999999999836</c:v>
                </c:pt>
                <c:pt idx="145">
                  <c:v>1984.0833333333169</c:v>
                </c:pt>
                <c:pt idx="146">
                  <c:v>1984.1666666666501</c:v>
                </c:pt>
                <c:pt idx="147">
                  <c:v>1984.2499999999834</c:v>
                </c:pt>
                <c:pt idx="148">
                  <c:v>1984.3333333333167</c:v>
                </c:pt>
                <c:pt idx="149">
                  <c:v>1984.4166666666499</c:v>
                </c:pt>
                <c:pt idx="150">
                  <c:v>1984.4999999999832</c:v>
                </c:pt>
                <c:pt idx="151">
                  <c:v>1984.5833333333164</c:v>
                </c:pt>
                <c:pt idx="152">
                  <c:v>1984.6666666666497</c:v>
                </c:pt>
                <c:pt idx="153">
                  <c:v>1984.7499999999829</c:v>
                </c:pt>
                <c:pt idx="154">
                  <c:v>1984.8333333333162</c:v>
                </c:pt>
                <c:pt idx="155">
                  <c:v>1984.9166666666495</c:v>
                </c:pt>
                <c:pt idx="156">
                  <c:v>1984.9999999999827</c:v>
                </c:pt>
                <c:pt idx="157">
                  <c:v>1985.083333333316</c:v>
                </c:pt>
                <c:pt idx="158">
                  <c:v>1985.1666666666492</c:v>
                </c:pt>
                <c:pt idx="159">
                  <c:v>1985.2499999999825</c:v>
                </c:pt>
                <c:pt idx="160">
                  <c:v>1985.3333333333157</c:v>
                </c:pt>
                <c:pt idx="161">
                  <c:v>1985.416666666649</c:v>
                </c:pt>
                <c:pt idx="162">
                  <c:v>1985.4999999999823</c:v>
                </c:pt>
                <c:pt idx="163">
                  <c:v>1985.5833333333155</c:v>
                </c:pt>
                <c:pt idx="164">
                  <c:v>1985.6666666666488</c:v>
                </c:pt>
                <c:pt idx="165">
                  <c:v>1985.749999999982</c:v>
                </c:pt>
                <c:pt idx="166">
                  <c:v>1985.8333333333153</c:v>
                </c:pt>
                <c:pt idx="167">
                  <c:v>1985.9166666666486</c:v>
                </c:pt>
                <c:pt idx="168">
                  <c:v>1985.9999999999818</c:v>
                </c:pt>
                <c:pt idx="169">
                  <c:v>1986.0833333333151</c:v>
                </c:pt>
                <c:pt idx="170">
                  <c:v>1986.1666666666483</c:v>
                </c:pt>
                <c:pt idx="171">
                  <c:v>1986.2499999999816</c:v>
                </c:pt>
                <c:pt idx="172">
                  <c:v>1986.3333333333148</c:v>
                </c:pt>
                <c:pt idx="173">
                  <c:v>1986.4166666666481</c:v>
                </c:pt>
                <c:pt idx="174">
                  <c:v>1986.4999999999814</c:v>
                </c:pt>
                <c:pt idx="175">
                  <c:v>1986.5833333333146</c:v>
                </c:pt>
                <c:pt idx="176">
                  <c:v>1986.6666666666479</c:v>
                </c:pt>
                <c:pt idx="177">
                  <c:v>1986.7499999999811</c:v>
                </c:pt>
                <c:pt idx="178">
                  <c:v>1986.8333333333144</c:v>
                </c:pt>
                <c:pt idx="179">
                  <c:v>1986.9166666666476</c:v>
                </c:pt>
                <c:pt idx="180">
                  <c:v>1986.9999999999809</c:v>
                </c:pt>
                <c:pt idx="181">
                  <c:v>1987.0833333333142</c:v>
                </c:pt>
                <c:pt idx="182">
                  <c:v>1987.1666666666474</c:v>
                </c:pt>
                <c:pt idx="183">
                  <c:v>1987.2499999999807</c:v>
                </c:pt>
                <c:pt idx="184">
                  <c:v>1987.3333333333139</c:v>
                </c:pt>
                <c:pt idx="185">
                  <c:v>1987.4166666666472</c:v>
                </c:pt>
                <c:pt idx="186">
                  <c:v>1987.4999999999804</c:v>
                </c:pt>
                <c:pt idx="187">
                  <c:v>1987.5833333333137</c:v>
                </c:pt>
                <c:pt idx="188">
                  <c:v>1987.666666666647</c:v>
                </c:pt>
                <c:pt idx="189">
                  <c:v>1987.7499999999802</c:v>
                </c:pt>
                <c:pt idx="190">
                  <c:v>1987.8333333333135</c:v>
                </c:pt>
                <c:pt idx="191">
                  <c:v>1987.9166666666467</c:v>
                </c:pt>
                <c:pt idx="192">
                  <c:v>1987.99999999998</c:v>
                </c:pt>
                <c:pt idx="193">
                  <c:v>1988.0833333333132</c:v>
                </c:pt>
                <c:pt idx="194">
                  <c:v>1988.1666666666465</c:v>
                </c:pt>
                <c:pt idx="195">
                  <c:v>1988.2499999999798</c:v>
                </c:pt>
                <c:pt idx="196">
                  <c:v>1988.333333333313</c:v>
                </c:pt>
                <c:pt idx="197">
                  <c:v>1988.4166666666463</c:v>
                </c:pt>
                <c:pt idx="198">
                  <c:v>1988.4999999999795</c:v>
                </c:pt>
                <c:pt idx="199">
                  <c:v>1988.5833333333128</c:v>
                </c:pt>
                <c:pt idx="200">
                  <c:v>1988.6666666666461</c:v>
                </c:pt>
                <c:pt idx="201">
                  <c:v>1988.7499999999793</c:v>
                </c:pt>
                <c:pt idx="202">
                  <c:v>1988.8333333333126</c:v>
                </c:pt>
                <c:pt idx="203">
                  <c:v>1988.9166666666458</c:v>
                </c:pt>
                <c:pt idx="204">
                  <c:v>1988.9999999999791</c:v>
                </c:pt>
                <c:pt idx="205">
                  <c:v>1989.0833333333123</c:v>
                </c:pt>
                <c:pt idx="206">
                  <c:v>1989.1666666666456</c:v>
                </c:pt>
                <c:pt idx="207">
                  <c:v>1989.2499999999789</c:v>
                </c:pt>
                <c:pt idx="208">
                  <c:v>1989.3333333333121</c:v>
                </c:pt>
                <c:pt idx="209">
                  <c:v>1989.4166666666454</c:v>
                </c:pt>
                <c:pt idx="210">
                  <c:v>1989.4999999999786</c:v>
                </c:pt>
                <c:pt idx="211">
                  <c:v>1989.5833333333119</c:v>
                </c:pt>
                <c:pt idx="212">
                  <c:v>1989.6666666666451</c:v>
                </c:pt>
                <c:pt idx="213">
                  <c:v>1989.7499999999784</c:v>
                </c:pt>
                <c:pt idx="214">
                  <c:v>1989.8333333333117</c:v>
                </c:pt>
                <c:pt idx="215">
                  <c:v>1989.9166666666449</c:v>
                </c:pt>
                <c:pt idx="216">
                  <c:v>1989.9999999999782</c:v>
                </c:pt>
                <c:pt idx="217">
                  <c:v>1990.0833333333114</c:v>
                </c:pt>
                <c:pt idx="218">
                  <c:v>1990.1666666666447</c:v>
                </c:pt>
                <c:pt idx="219">
                  <c:v>1990.2499999999779</c:v>
                </c:pt>
                <c:pt idx="220">
                  <c:v>1990.3333333333112</c:v>
                </c:pt>
                <c:pt idx="221">
                  <c:v>1990.4166666666445</c:v>
                </c:pt>
                <c:pt idx="222">
                  <c:v>1990.4999999999777</c:v>
                </c:pt>
                <c:pt idx="223">
                  <c:v>1990.583333333311</c:v>
                </c:pt>
                <c:pt idx="224">
                  <c:v>1990.6666666666442</c:v>
                </c:pt>
                <c:pt idx="225">
                  <c:v>1990.7499999999775</c:v>
                </c:pt>
                <c:pt idx="226">
                  <c:v>1990.8333333333107</c:v>
                </c:pt>
                <c:pt idx="227">
                  <c:v>1990.916666666644</c:v>
                </c:pt>
                <c:pt idx="228">
                  <c:v>1990.9999999999773</c:v>
                </c:pt>
                <c:pt idx="229">
                  <c:v>1991.0833333333105</c:v>
                </c:pt>
                <c:pt idx="230">
                  <c:v>1991.1666666666438</c:v>
                </c:pt>
                <c:pt idx="231">
                  <c:v>1991.249999999977</c:v>
                </c:pt>
                <c:pt idx="232">
                  <c:v>1991.3333333333103</c:v>
                </c:pt>
                <c:pt idx="233">
                  <c:v>1991.4166666666436</c:v>
                </c:pt>
                <c:pt idx="234">
                  <c:v>1991.4999999999768</c:v>
                </c:pt>
                <c:pt idx="235">
                  <c:v>1991.5833333333101</c:v>
                </c:pt>
                <c:pt idx="236">
                  <c:v>1991.6666666666433</c:v>
                </c:pt>
                <c:pt idx="237">
                  <c:v>1991.7499999999766</c:v>
                </c:pt>
                <c:pt idx="238">
                  <c:v>1991.8333333333098</c:v>
                </c:pt>
                <c:pt idx="239">
                  <c:v>1991.9166666666431</c:v>
                </c:pt>
                <c:pt idx="240">
                  <c:v>1991.9999999999764</c:v>
                </c:pt>
                <c:pt idx="241">
                  <c:v>1992.0833333333096</c:v>
                </c:pt>
                <c:pt idx="242">
                  <c:v>1992.1666666666429</c:v>
                </c:pt>
                <c:pt idx="243">
                  <c:v>1992.2499999999761</c:v>
                </c:pt>
                <c:pt idx="244">
                  <c:v>1992.3333333333094</c:v>
                </c:pt>
                <c:pt idx="245">
                  <c:v>1992.4166666666426</c:v>
                </c:pt>
                <c:pt idx="246">
                  <c:v>1992.4999999999759</c:v>
                </c:pt>
                <c:pt idx="247">
                  <c:v>1992.5833333333092</c:v>
                </c:pt>
                <c:pt idx="248">
                  <c:v>1992.6666666666424</c:v>
                </c:pt>
                <c:pt idx="249">
                  <c:v>1992.7499999999757</c:v>
                </c:pt>
                <c:pt idx="250">
                  <c:v>1992.8333333333089</c:v>
                </c:pt>
                <c:pt idx="251">
                  <c:v>1992.9166666666422</c:v>
                </c:pt>
                <c:pt idx="252">
                  <c:v>1992.9999999999754</c:v>
                </c:pt>
                <c:pt idx="253">
                  <c:v>1993.0833333333087</c:v>
                </c:pt>
                <c:pt idx="254">
                  <c:v>1993.166666666642</c:v>
                </c:pt>
                <c:pt idx="255">
                  <c:v>1993.2499999999752</c:v>
                </c:pt>
                <c:pt idx="256">
                  <c:v>1993.3333333333085</c:v>
                </c:pt>
                <c:pt idx="257">
                  <c:v>1993.4166666666417</c:v>
                </c:pt>
                <c:pt idx="258">
                  <c:v>1993.499999999975</c:v>
                </c:pt>
                <c:pt idx="259">
                  <c:v>1993.5833333333082</c:v>
                </c:pt>
                <c:pt idx="260">
                  <c:v>1993.6666666666415</c:v>
                </c:pt>
                <c:pt idx="261">
                  <c:v>1993.7499999999748</c:v>
                </c:pt>
                <c:pt idx="262">
                  <c:v>1993.833333333308</c:v>
                </c:pt>
                <c:pt idx="263">
                  <c:v>1993.9166666666413</c:v>
                </c:pt>
                <c:pt idx="264">
                  <c:v>1993.9999999999745</c:v>
                </c:pt>
                <c:pt idx="265">
                  <c:v>1994.0833333333078</c:v>
                </c:pt>
                <c:pt idx="266">
                  <c:v>1994.166666666641</c:v>
                </c:pt>
                <c:pt idx="267">
                  <c:v>1994.2499999999743</c:v>
                </c:pt>
                <c:pt idx="268">
                  <c:v>1994.3333333333076</c:v>
                </c:pt>
                <c:pt idx="269">
                  <c:v>1994.4166666666408</c:v>
                </c:pt>
                <c:pt idx="270">
                  <c:v>1994.4999999999741</c:v>
                </c:pt>
                <c:pt idx="271">
                  <c:v>1994.5833333333073</c:v>
                </c:pt>
                <c:pt idx="272">
                  <c:v>1994.6666666666406</c:v>
                </c:pt>
                <c:pt idx="273">
                  <c:v>1994.7499999999739</c:v>
                </c:pt>
                <c:pt idx="274">
                  <c:v>1994.8333333333071</c:v>
                </c:pt>
                <c:pt idx="275">
                  <c:v>1994.9166666666404</c:v>
                </c:pt>
                <c:pt idx="276">
                  <c:v>1994.9999999999736</c:v>
                </c:pt>
                <c:pt idx="277">
                  <c:v>1995.0833333333069</c:v>
                </c:pt>
                <c:pt idx="278">
                  <c:v>1995.1666666666401</c:v>
                </c:pt>
                <c:pt idx="279">
                  <c:v>1995.2499999999734</c:v>
                </c:pt>
                <c:pt idx="280">
                  <c:v>1995.3333333333067</c:v>
                </c:pt>
                <c:pt idx="281">
                  <c:v>1995.4166666666399</c:v>
                </c:pt>
                <c:pt idx="282">
                  <c:v>1995.4999999999732</c:v>
                </c:pt>
                <c:pt idx="283">
                  <c:v>1995.5833333333064</c:v>
                </c:pt>
                <c:pt idx="284">
                  <c:v>1995.6666666666397</c:v>
                </c:pt>
                <c:pt idx="285">
                  <c:v>1995.7499999999729</c:v>
                </c:pt>
                <c:pt idx="286">
                  <c:v>1995.8333333333062</c:v>
                </c:pt>
                <c:pt idx="287">
                  <c:v>1995.9166666666395</c:v>
                </c:pt>
                <c:pt idx="288">
                  <c:v>1995.9999999999727</c:v>
                </c:pt>
                <c:pt idx="289">
                  <c:v>1996.083333333306</c:v>
                </c:pt>
                <c:pt idx="290">
                  <c:v>1996.1666666666392</c:v>
                </c:pt>
                <c:pt idx="291">
                  <c:v>1996.2499999999725</c:v>
                </c:pt>
                <c:pt idx="292">
                  <c:v>1996.3333333333057</c:v>
                </c:pt>
                <c:pt idx="293">
                  <c:v>1996.416666666639</c:v>
                </c:pt>
                <c:pt idx="294">
                  <c:v>1996.4999999999723</c:v>
                </c:pt>
                <c:pt idx="295">
                  <c:v>1996.5833333333055</c:v>
                </c:pt>
                <c:pt idx="296">
                  <c:v>1996.6666666666388</c:v>
                </c:pt>
                <c:pt idx="297">
                  <c:v>1996.749999999972</c:v>
                </c:pt>
                <c:pt idx="298">
                  <c:v>1996.8333333333053</c:v>
                </c:pt>
                <c:pt idx="299">
                  <c:v>1996.9166666666385</c:v>
                </c:pt>
              </c:numCache>
            </c:numRef>
          </c:cat>
          <c:val>
            <c:numRef>
              <c:f>dataFigure6!$I$78:$I$377</c:f>
              <c:numCache>
                <c:formatCode>General</c:formatCode>
                <c:ptCount val="300"/>
                <c:pt idx="0">
                  <c:v>-2.701888888888889</c:v>
                </c:pt>
                <c:pt idx="1">
                  <c:v>-2.7002222222222221</c:v>
                </c:pt>
                <c:pt idx="2">
                  <c:v>-2.358166666666667</c:v>
                </c:pt>
                <c:pt idx="3">
                  <c:v>-2.3859166666666667</c:v>
                </c:pt>
                <c:pt idx="4">
                  <c:v>-2.4105277777777778</c:v>
                </c:pt>
                <c:pt idx="5">
                  <c:v>-2.3612777777777776</c:v>
                </c:pt>
                <c:pt idx="6">
                  <c:v>-2.2611944444444441</c:v>
                </c:pt>
                <c:pt idx="7">
                  <c:v>-2.1560833333333331</c:v>
                </c:pt>
                <c:pt idx="8">
                  <c:v>-2.0423888888888886</c:v>
                </c:pt>
                <c:pt idx="9">
                  <c:v>-1.9278888888888885</c:v>
                </c:pt>
                <c:pt idx="10">
                  <c:v>-1.774944444444444</c:v>
                </c:pt>
                <c:pt idx="11">
                  <c:v>-1.6861388888888886</c:v>
                </c:pt>
                <c:pt idx="12">
                  <c:v>-1.2887777777777776</c:v>
                </c:pt>
                <c:pt idx="13">
                  <c:v>-0.95761111111111097</c:v>
                </c:pt>
                <c:pt idx="14">
                  <c:v>-0.80369444444444449</c:v>
                </c:pt>
                <c:pt idx="15">
                  <c:v>-0.7824444444444445</c:v>
                </c:pt>
                <c:pt idx="16">
                  <c:v>-0.38347222222222177</c:v>
                </c:pt>
                <c:pt idx="17">
                  <c:v>0.10702777777777772</c:v>
                </c:pt>
                <c:pt idx="18">
                  <c:v>0.28716666666666679</c:v>
                </c:pt>
                <c:pt idx="19">
                  <c:v>0.66036111111111162</c:v>
                </c:pt>
                <c:pt idx="20">
                  <c:v>0.12230555555555567</c:v>
                </c:pt>
                <c:pt idx="21">
                  <c:v>-0.68444444444444397</c:v>
                </c:pt>
                <c:pt idx="22">
                  <c:v>-0.71488888888888891</c:v>
                </c:pt>
                <c:pt idx="23">
                  <c:v>-0.82230555555555584</c:v>
                </c:pt>
                <c:pt idx="24">
                  <c:v>-0.97250000000000014</c:v>
                </c:pt>
                <c:pt idx="25">
                  <c:v>-0.72891666666666666</c:v>
                </c:pt>
                <c:pt idx="26">
                  <c:v>4.0388888888888808E-2</c:v>
                </c:pt>
                <c:pt idx="27">
                  <c:v>0.44152777777777752</c:v>
                </c:pt>
                <c:pt idx="28">
                  <c:v>0.84972222222222227</c:v>
                </c:pt>
                <c:pt idx="29">
                  <c:v>1.135111111111111</c:v>
                </c:pt>
                <c:pt idx="30">
                  <c:v>1.05125</c:v>
                </c:pt>
                <c:pt idx="31">
                  <c:v>1.0356666666666665</c:v>
                </c:pt>
                <c:pt idx="32">
                  <c:v>0.61269444444444421</c:v>
                </c:pt>
                <c:pt idx="33">
                  <c:v>0.34766666666666612</c:v>
                </c:pt>
                <c:pt idx="34">
                  <c:v>0.701583333333333</c:v>
                </c:pt>
                <c:pt idx="35">
                  <c:v>0.47166666666666623</c:v>
                </c:pt>
                <c:pt idx="36">
                  <c:v>9.7555555555555618E-2</c:v>
                </c:pt>
                <c:pt idx="37">
                  <c:v>0.3237777777777775</c:v>
                </c:pt>
                <c:pt idx="38">
                  <c:v>-0.20113888888888898</c:v>
                </c:pt>
                <c:pt idx="39">
                  <c:v>-0.84319444444444436</c:v>
                </c:pt>
                <c:pt idx="40">
                  <c:v>-0.69744444444444476</c:v>
                </c:pt>
                <c:pt idx="41">
                  <c:v>-0.52466666666666706</c:v>
                </c:pt>
                <c:pt idx="42">
                  <c:v>-0.45800000000000107</c:v>
                </c:pt>
                <c:pt idx="43">
                  <c:v>-0.59927777777777758</c:v>
                </c:pt>
                <c:pt idx="44">
                  <c:v>-0.71477777777777796</c:v>
                </c:pt>
                <c:pt idx="45">
                  <c:v>-0.91311111111111076</c:v>
                </c:pt>
                <c:pt idx="46">
                  <c:v>-1.1868888888888884</c:v>
                </c:pt>
                <c:pt idx="47">
                  <c:v>-0.89086111111111155</c:v>
                </c:pt>
                <c:pt idx="48">
                  <c:v>-0.97436111111111101</c:v>
                </c:pt>
                <c:pt idx="49">
                  <c:v>-1.4255833333333334</c:v>
                </c:pt>
                <c:pt idx="50">
                  <c:v>-1.6275277777777775</c:v>
                </c:pt>
                <c:pt idx="51">
                  <c:v>-1.4430555555555546</c:v>
                </c:pt>
                <c:pt idx="52">
                  <c:v>-1.701194444444444</c:v>
                </c:pt>
                <c:pt idx="53">
                  <c:v>-1.6822499999999998</c:v>
                </c:pt>
                <c:pt idx="54">
                  <c:v>-1.7518888888888893</c:v>
                </c:pt>
                <c:pt idx="55">
                  <c:v>-1.7194722222222221</c:v>
                </c:pt>
                <c:pt idx="56">
                  <c:v>-1.6139999999999999</c:v>
                </c:pt>
                <c:pt idx="57">
                  <c:v>-1.5849166666666665</c:v>
                </c:pt>
                <c:pt idx="58">
                  <c:v>-1.5072499999999995</c:v>
                </c:pt>
                <c:pt idx="59">
                  <c:v>-1.5940555555555553</c:v>
                </c:pt>
                <c:pt idx="60">
                  <c:v>-1.6478055555555549</c:v>
                </c:pt>
                <c:pt idx="61">
                  <c:v>-1.6925833333333329</c:v>
                </c:pt>
                <c:pt idx="62">
                  <c:v>-1.8724166666666662</c:v>
                </c:pt>
                <c:pt idx="63">
                  <c:v>-1.8465555555555557</c:v>
                </c:pt>
                <c:pt idx="64">
                  <c:v>-1.8105833333333328</c:v>
                </c:pt>
                <c:pt idx="65">
                  <c:v>-1.8573055555555555</c:v>
                </c:pt>
                <c:pt idx="66">
                  <c:v>-1.9861944444444446</c:v>
                </c:pt>
                <c:pt idx="67">
                  <c:v>-1.8409444444444443</c:v>
                </c:pt>
                <c:pt idx="68">
                  <c:v>-1.6541388888888888</c:v>
                </c:pt>
                <c:pt idx="69">
                  <c:v>-1.5803055555555554</c:v>
                </c:pt>
                <c:pt idx="70">
                  <c:v>-1.5356388888888892</c:v>
                </c:pt>
                <c:pt idx="71">
                  <c:v>-1.5543055555555556</c:v>
                </c:pt>
                <c:pt idx="72">
                  <c:v>-1.6589444444444448</c:v>
                </c:pt>
                <c:pt idx="73">
                  <c:v>-1.4567222222222229</c:v>
                </c:pt>
                <c:pt idx="74">
                  <c:v>-1.3146944444444451</c:v>
                </c:pt>
                <c:pt idx="75">
                  <c:v>-1.298694444444445</c:v>
                </c:pt>
                <c:pt idx="76">
                  <c:v>-1.4454722222222216</c:v>
                </c:pt>
                <c:pt idx="77">
                  <c:v>-1.1234722222222224</c:v>
                </c:pt>
                <c:pt idx="78">
                  <c:v>-1.1885000000000003</c:v>
                </c:pt>
                <c:pt idx="79">
                  <c:v>-1.1696388888888887</c:v>
                </c:pt>
                <c:pt idx="80">
                  <c:v>-1.2447777777777791</c:v>
                </c:pt>
                <c:pt idx="81">
                  <c:v>-1.0297500000000008</c:v>
                </c:pt>
                <c:pt idx="82">
                  <c:v>-0.78897222222222219</c:v>
                </c:pt>
                <c:pt idx="83">
                  <c:v>-0.77066666666666706</c:v>
                </c:pt>
                <c:pt idx="84">
                  <c:v>-0.70141666666666591</c:v>
                </c:pt>
                <c:pt idx="85">
                  <c:v>-0.7866944444444437</c:v>
                </c:pt>
                <c:pt idx="86">
                  <c:v>-0.59577777777777641</c:v>
                </c:pt>
                <c:pt idx="87">
                  <c:v>-0.61219444444444537</c:v>
                </c:pt>
                <c:pt idx="88">
                  <c:v>-0.45397222222222133</c:v>
                </c:pt>
                <c:pt idx="89">
                  <c:v>-0.411944444444444</c:v>
                </c:pt>
                <c:pt idx="90">
                  <c:v>0.39002777777777808</c:v>
                </c:pt>
                <c:pt idx="91">
                  <c:v>0.72799999999999887</c:v>
                </c:pt>
                <c:pt idx="92">
                  <c:v>0.50980555555555451</c:v>
                </c:pt>
                <c:pt idx="93">
                  <c:v>0.5223611111111115</c:v>
                </c:pt>
                <c:pt idx="94">
                  <c:v>0.57877777777777872</c:v>
                </c:pt>
                <c:pt idx="95">
                  <c:v>0.58977777777777884</c:v>
                </c:pt>
                <c:pt idx="96">
                  <c:v>0.58613888888888788</c:v>
                </c:pt>
                <c:pt idx="97">
                  <c:v>0.78811111111111121</c:v>
                </c:pt>
                <c:pt idx="98">
                  <c:v>2.2072499999999993</c:v>
                </c:pt>
                <c:pt idx="99">
                  <c:v>-1.0624444444444459</c:v>
                </c:pt>
                <c:pt idx="100">
                  <c:v>-1.7870277777777783</c:v>
                </c:pt>
                <c:pt idx="101">
                  <c:v>-1.7278055555555554</c:v>
                </c:pt>
                <c:pt idx="102">
                  <c:v>-1.2696388888888901</c:v>
                </c:pt>
                <c:pt idx="103">
                  <c:v>-1.4303333333333335</c:v>
                </c:pt>
                <c:pt idx="104">
                  <c:v>-0.61569444444444432</c:v>
                </c:pt>
                <c:pt idx="105">
                  <c:v>0.62655555555555598</c:v>
                </c:pt>
                <c:pt idx="106">
                  <c:v>2.4872500000000013</c:v>
                </c:pt>
                <c:pt idx="107">
                  <c:v>1.7896388888888897</c:v>
                </c:pt>
                <c:pt idx="108">
                  <c:v>1.7402500000000005</c:v>
                </c:pt>
                <c:pt idx="109">
                  <c:v>0.90216666666666701</c:v>
                </c:pt>
                <c:pt idx="110">
                  <c:v>1.1787777777777784</c:v>
                </c:pt>
                <c:pt idx="111">
                  <c:v>1.1410277777777775</c:v>
                </c:pt>
                <c:pt idx="112">
                  <c:v>2.6163611111111114</c:v>
                </c:pt>
                <c:pt idx="113">
                  <c:v>2.5286111111111125</c:v>
                </c:pt>
                <c:pt idx="114">
                  <c:v>1.8366111111111114</c:v>
                </c:pt>
                <c:pt idx="115">
                  <c:v>1.7276388888888903</c:v>
                </c:pt>
                <c:pt idx="116">
                  <c:v>1.6590277777777773</c:v>
                </c:pt>
                <c:pt idx="117">
                  <c:v>1.012083333333333</c:v>
                </c:pt>
                <c:pt idx="118">
                  <c:v>0.60277777777777786</c:v>
                </c:pt>
                <c:pt idx="119">
                  <c:v>0.66402777777777722</c:v>
                </c:pt>
                <c:pt idx="120">
                  <c:v>0.62133333333333152</c:v>
                </c:pt>
                <c:pt idx="121">
                  <c:v>1.5996388888888875</c:v>
                </c:pt>
                <c:pt idx="122">
                  <c:v>1.0893611111111094</c:v>
                </c:pt>
                <c:pt idx="123">
                  <c:v>1.0298611111111096</c:v>
                </c:pt>
                <c:pt idx="124">
                  <c:v>0.91258333333333175</c:v>
                </c:pt>
                <c:pt idx="125">
                  <c:v>0.85577777777777575</c:v>
                </c:pt>
                <c:pt idx="126">
                  <c:v>0.60297222222222047</c:v>
                </c:pt>
                <c:pt idx="127">
                  <c:v>0.36174999999999891</c:v>
                </c:pt>
                <c:pt idx="128">
                  <c:v>0.34633333333333294</c:v>
                </c:pt>
                <c:pt idx="129">
                  <c:v>8.2694444444444848E-2</c:v>
                </c:pt>
                <c:pt idx="130">
                  <c:v>0.19277777777777771</c:v>
                </c:pt>
                <c:pt idx="131">
                  <c:v>0.8266388888888887</c:v>
                </c:pt>
                <c:pt idx="132">
                  <c:v>0.79141666666666577</c:v>
                </c:pt>
                <c:pt idx="133">
                  <c:v>0.94088888888888933</c:v>
                </c:pt>
                <c:pt idx="134">
                  <c:v>1.0506944444444439</c:v>
                </c:pt>
                <c:pt idx="135">
                  <c:v>1.0509722222222218</c:v>
                </c:pt>
                <c:pt idx="136">
                  <c:v>0.94277777777777683</c:v>
                </c:pt>
                <c:pt idx="137">
                  <c:v>0.83288888888888746</c:v>
                </c:pt>
                <c:pt idx="138">
                  <c:v>0.71499999999999897</c:v>
                </c:pt>
                <c:pt idx="139">
                  <c:v>0.3825277777777778</c:v>
                </c:pt>
                <c:pt idx="140">
                  <c:v>0.28505555555555517</c:v>
                </c:pt>
                <c:pt idx="141">
                  <c:v>0.49099999999999921</c:v>
                </c:pt>
                <c:pt idx="142">
                  <c:v>0.26894444444444288</c:v>
                </c:pt>
                <c:pt idx="143">
                  <c:v>0.49263888888888774</c:v>
                </c:pt>
                <c:pt idx="144">
                  <c:v>0.73269444444444387</c:v>
                </c:pt>
                <c:pt idx="145">
                  <c:v>0.70861111111110997</c:v>
                </c:pt>
                <c:pt idx="146">
                  <c:v>0.56177777777777749</c:v>
                </c:pt>
                <c:pt idx="147">
                  <c:v>0.52727777777777751</c:v>
                </c:pt>
                <c:pt idx="148">
                  <c:v>0.66577777777777802</c:v>
                </c:pt>
                <c:pt idx="149">
                  <c:v>0.66855555555555579</c:v>
                </c:pt>
                <c:pt idx="150">
                  <c:v>0.99833333333333307</c:v>
                </c:pt>
                <c:pt idx="151">
                  <c:v>0.91405555555555562</c:v>
                </c:pt>
                <c:pt idx="152">
                  <c:v>0.89133333333333331</c:v>
                </c:pt>
                <c:pt idx="153">
                  <c:v>0.90361111111111025</c:v>
                </c:pt>
                <c:pt idx="154">
                  <c:v>0.31797222222222166</c:v>
                </c:pt>
                <c:pt idx="155">
                  <c:v>0.13961111111111135</c:v>
                </c:pt>
                <c:pt idx="156">
                  <c:v>0.11202777777777762</c:v>
                </c:pt>
                <c:pt idx="157">
                  <c:v>-7.3555555555555596E-2</c:v>
                </c:pt>
                <c:pt idx="158">
                  <c:v>0.13261111111111124</c:v>
                </c:pt>
                <c:pt idx="159">
                  <c:v>0.1201111111111115</c:v>
                </c:pt>
                <c:pt idx="160">
                  <c:v>3.6111111111112315E-3</c:v>
                </c:pt>
                <c:pt idx="161">
                  <c:v>-7.5555555555562037E-3</c:v>
                </c:pt>
                <c:pt idx="162">
                  <c:v>4.1277777777777303E-2</c:v>
                </c:pt>
                <c:pt idx="163">
                  <c:v>0.20899999999999963</c:v>
                </c:pt>
                <c:pt idx="164">
                  <c:v>0.17969444444444393</c:v>
                </c:pt>
                <c:pt idx="165">
                  <c:v>0.25438888888888833</c:v>
                </c:pt>
                <c:pt idx="166">
                  <c:v>0.23647222222222197</c:v>
                </c:pt>
                <c:pt idx="167">
                  <c:v>0.13144444444444492</c:v>
                </c:pt>
                <c:pt idx="168">
                  <c:v>0.11541666666666739</c:v>
                </c:pt>
                <c:pt idx="169">
                  <c:v>-1.0611111111110461E-2</c:v>
                </c:pt>
                <c:pt idx="170">
                  <c:v>-1.8444444444443597E-2</c:v>
                </c:pt>
                <c:pt idx="171">
                  <c:v>0.18475000000000108</c:v>
                </c:pt>
                <c:pt idx="172">
                  <c:v>0.25119444444444516</c:v>
                </c:pt>
                <c:pt idx="173">
                  <c:v>0.23900000000000077</c:v>
                </c:pt>
                <c:pt idx="174">
                  <c:v>5.8805555555555777E-2</c:v>
                </c:pt>
                <c:pt idx="175">
                  <c:v>-0.18294444444444435</c:v>
                </c:pt>
                <c:pt idx="176">
                  <c:v>-0.18969444444444461</c:v>
                </c:pt>
                <c:pt idx="177">
                  <c:v>-0.19747222222222227</c:v>
                </c:pt>
                <c:pt idx="178">
                  <c:v>-0.17641666666666644</c:v>
                </c:pt>
                <c:pt idx="179">
                  <c:v>-0.26372222222222241</c:v>
                </c:pt>
                <c:pt idx="180">
                  <c:v>-0.2607222222222223</c:v>
                </c:pt>
                <c:pt idx="181">
                  <c:v>-7.4583333333333002E-2</c:v>
                </c:pt>
                <c:pt idx="182">
                  <c:v>0.12166666666666703</c:v>
                </c:pt>
                <c:pt idx="183">
                  <c:v>0.11880555555555627</c:v>
                </c:pt>
                <c:pt idx="184">
                  <c:v>0.35394444444444506</c:v>
                </c:pt>
                <c:pt idx="185">
                  <c:v>0.34927777777777846</c:v>
                </c:pt>
                <c:pt idx="186">
                  <c:v>0.3036111111111115</c:v>
                </c:pt>
                <c:pt idx="187">
                  <c:v>0.28816666666666713</c:v>
                </c:pt>
                <c:pt idx="188">
                  <c:v>0.14561111111111202</c:v>
                </c:pt>
                <c:pt idx="189">
                  <c:v>0.15413888888888971</c:v>
                </c:pt>
                <c:pt idx="190">
                  <c:v>7.8638888888889813E-2</c:v>
                </c:pt>
                <c:pt idx="191">
                  <c:v>-0.1046666666666658</c:v>
                </c:pt>
                <c:pt idx="192">
                  <c:v>-0.10697222222222136</c:v>
                </c:pt>
                <c:pt idx="193">
                  <c:v>-0.33327777777777667</c:v>
                </c:pt>
                <c:pt idx="194">
                  <c:v>-0.31574999999999909</c:v>
                </c:pt>
                <c:pt idx="195">
                  <c:v>-0.31113888888888752</c:v>
                </c:pt>
                <c:pt idx="196">
                  <c:v>-0.11852777777777757</c:v>
                </c:pt>
                <c:pt idx="197">
                  <c:v>0.18597222222222332</c:v>
                </c:pt>
                <c:pt idx="198">
                  <c:v>0.17391666666666783</c:v>
                </c:pt>
                <c:pt idx="199">
                  <c:v>-1.8472222222222001E-2</c:v>
                </c:pt>
                <c:pt idx="200">
                  <c:v>-8.5638888888888598E-2</c:v>
                </c:pt>
                <c:pt idx="201">
                  <c:v>-8.3944444444444599E-2</c:v>
                </c:pt>
                <c:pt idx="202">
                  <c:v>-8.8361111111111335E-2</c:v>
                </c:pt>
                <c:pt idx="203">
                  <c:v>0.36305555555555546</c:v>
                </c:pt>
                <c:pt idx="204">
                  <c:v>0.35416666666666652</c:v>
                </c:pt>
                <c:pt idx="205">
                  <c:v>0.64227777777777728</c:v>
                </c:pt>
                <c:pt idx="206">
                  <c:v>0.68308333333333238</c:v>
                </c:pt>
                <c:pt idx="207">
                  <c:v>0.66119444444444353</c:v>
                </c:pt>
                <c:pt idx="208">
                  <c:v>0.79805555555555419</c:v>
                </c:pt>
                <c:pt idx="209">
                  <c:v>0.77977777777777701</c:v>
                </c:pt>
                <c:pt idx="210">
                  <c:v>0.83649999999999869</c:v>
                </c:pt>
                <c:pt idx="211">
                  <c:v>0.67247222222222147</c:v>
                </c:pt>
                <c:pt idx="212">
                  <c:v>0.64480555555555474</c:v>
                </c:pt>
                <c:pt idx="213">
                  <c:v>0.53016666666666579</c:v>
                </c:pt>
                <c:pt idx="214">
                  <c:v>0.61294444444444318</c:v>
                </c:pt>
                <c:pt idx="215">
                  <c:v>0.51830555555555424</c:v>
                </c:pt>
                <c:pt idx="216">
                  <c:v>0.49024999999999874</c:v>
                </c:pt>
                <c:pt idx="217">
                  <c:v>0.77519444444444341</c:v>
                </c:pt>
                <c:pt idx="218">
                  <c:v>0.64933333333333243</c:v>
                </c:pt>
                <c:pt idx="219">
                  <c:v>0.62538888888888788</c:v>
                </c:pt>
                <c:pt idx="220">
                  <c:v>0.64544444444444427</c:v>
                </c:pt>
                <c:pt idx="221">
                  <c:v>0.62688888888888883</c:v>
                </c:pt>
                <c:pt idx="222">
                  <c:v>0.54233333333333267</c:v>
                </c:pt>
                <c:pt idx="223">
                  <c:v>0.67447222222222214</c:v>
                </c:pt>
                <c:pt idx="224">
                  <c:v>0.65186111111111078</c:v>
                </c:pt>
                <c:pt idx="225">
                  <c:v>0.50616666666666621</c:v>
                </c:pt>
                <c:pt idx="226">
                  <c:v>0.46477777777777796</c:v>
                </c:pt>
                <c:pt idx="227">
                  <c:v>0.28052777777777793</c:v>
                </c:pt>
                <c:pt idx="228">
                  <c:v>0.254694444444445</c:v>
                </c:pt>
                <c:pt idx="229">
                  <c:v>-2.2138888888888264E-2</c:v>
                </c:pt>
                <c:pt idx="230">
                  <c:v>0.17977777777777826</c:v>
                </c:pt>
                <c:pt idx="231">
                  <c:v>0.14888888888888951</c:v>
                </c:pt>
                <c:pt idx="232">
                  <c:v>0.37999999999999989</c:v>
                </c:pt>
                <c:pt idx="233">
                  <c:v>0.34705555555555545</c:v>
                </c:pt>
                <c:pt idx="234">
                  <c:v>0.24566666666666714</c:v>
                </c:pt>
                <c:pt idx="235">
                  <c:v>0.36341666666666761</c:v>
                </c:pt>
                <c:pt idx="236">
                  <c:v>0.3322222222222222</c:v>
                </c:pt>
                <c:pt idx="237">
                  <c:v>0.26416666666666622</c:v>
                </c:pt>
                <c:pt idx="238">
                  <c:v>0.1110833333333332</c:v>
                </c:pt>
                <c:pt idx="239">
                  <c:v>0.19511111111111079</c:v>
                </c:pt>
                <c:pt idx="240">
                  <c:v>0.17538888888888815</c:v>
                </c:pt>
                <c:pt idx="241">
                  <c:v>0.15166666666666639</c:v>
                </c:pt>
                <c:pt idx="242">
                  <c:v>1.4305555555555127E-2</c:v>
                </c:pt>
                <c:pt idx="243">
                  <c:v>8.1388888888884736E-3</c:v>
                </c:pt>
                <c:pt idx="244">
                  <c:v>0.14997222222222195</c:v>
                </c:pt>
                <c:pt idx="245">
                  <c:v>0.14394444444444421</c:v>
                </c:pt>
                <c:pt idx="246">
                  <c:v>4.9916666666666387E-2</c:v>
                </c:pt>
                <c:pt idx="247">
                  <c:v>4.5416666666666217E-2</c:v>
                </c:pt>
                <c:pt idx="248">
                  <c:v>4.0138888888888502E-2</c:v>
                </c:pt>
                <c:pt idx="249">
                  <c:v>-0.14013888888888948</c:v>
                </c:pt>
                <c:pt idx="250">
                  <c:v>-0.17197222222222264</c:v>
                </c:pt>
                <c:pt idx="251">
                  <c:v>-0.40800000000000036</c:v>
                </c:pt>
                <c:pt idx="252">
                  <c:v>-0.40230555555555592</c:v>
                </c:pt>
                <c:pt idx="253">
                  <c:v>-0.30261111111111161</c:v>
                </c:pt>
                <c:pt idx="254">
                  <c:v>-0.35383333333333322</c:v>
                </c:pt>
                <c:pt idx="255">
                  <c:v>-0.34291666666666698</c:v>
                </c:pt>
                <c:pt idx="256">
                  <c:v>2.9999999999996696E-3</c:v>
                </c:pt>
                <c:pt idx="257">
                  <c:v>5.8333333333329129E-3</c:v>
                </c:pt>
                <c:pt idx="258">
                  <c:v>1.7666666666666497E-2</c:v>
                </c:pt>
                <c:pt idx="259">
                  <c:v>6.2416666666666565E-2</c:v>
                </c:pt>
                <c:pt idx="260">
                  <c:v>0.22511111111111104</c:v>
                </c:pt>
                <c:pt idx="261">
                  <c:v>0.22438888888888853</c:v>
                </c:pt>
                <c:pt idx="262">
                  <c:v>0.13336111111111082</c:v>
                </c:pt>
                <c:pt idx="263">
                  <c:v>-3.1750000000001055E-2</c:v>
                </c:pt>
                <c:pt idx="264">
                  <c:v>-3.3750000000000835E-2</c:v>
                </c:pt>
                <c:pt idx="265">
                  <c:v>0.18824999999999914</c:v>
                </c:pt>
                <c:pt idx="266">
                  <c:v>0.48605555555555502</c:v>
                </c:pt>
                <c:pt idx="267">
                  <c:v>0.46847222222222196</c:v>
                </c:pt>
                <c:pt idx="268">
                  <c:v>0.73788888888888837</c:v>
                </c:pt>
                <c:pt idx="269">
                  <c:v>0.71961111111111076</c:v>
                </c:pt>
                <c:pt idx="270">
                  <c:v>0.7713333333333332</c:v>
                </c:pt>
                <c:pt idx="271">
                  <c:v>1.1659722222222226</c:v>
                </c:pt>
                <c:pt idx="272">
                  <c:v>1.1769166666666673</c:v>
                </c:pt>
                <c:pt idx="273">
                  <c:v>1.1457222222222232</c:v>
                </c:pt>
                <c:pt idx="274">
                  <c:v>1.6625555555555538</c:v>
                </c:pt>
                <c:pt idx="275">
                  <c:v>1.363777777777776</c:v>
                </c:pt>
                <c:pt idx="276">
                  <c:v>1.3230277777777755</c:v>
                </c:pt>
                <c:pt idx="277">
                  <c:v>1.783277777777776</c:v>
                </c:pt>
                <c:pt idx="278">
                  <c:v>1.9694999999999983</c:v>
                </c:pt>
                <c:pt idx="279">
                  <c:v>1.9045277777777756</c:v>
                </c:pt>
                <c:pt idx="280">
                  <c:v>2.048555555555553</c:v>
                </c:pt>
                <c:pt idx="281">
                  <c:v>1.9818888888888866</c:v>
                </c:pt>
                <c:pt idx="282">
                  <c:v>1.9092222222222199</c:v>
                </c:pt>
                <c:pt idx="283">
                  <c:v>1.7492777777777755</c:v>
                </c:pt>
                <c:pt idx="284">
                  <c:v>1.7077777777777754</c:v>
                </c:pt>
                <c:pt idx="285">
                  <c:v>1.6405833333333308</c:v>
                </c:pt>
                <c:pt idx="286">
                  <c:v>1.6205277777777753</c:v>
                </c:pt>
                <c:pt idx="287">
                  <c:v>1.3752222222222197</c:v>
                </c:pt>
                <c:pt idx="288">
                  <c:v>1.3720833333333311</c:v>
                </c:pt>
                <c:pt idx="289">
                  <c:v>1.2939166666666644</c:v>
                </c:pt>
                <c:pt idx="290">
                  <c:v>1.2743611111111091</c:v>
                </c:pt>
                <c:pt idx="291">
                  <c:v>1.1954999999999982</c:v>
                </c:pt>
                <c:pt idx="292">
                  <c:v>1.089638888888887</c:v>
                </c:pt>
                <c:pt idx="293">
                  <c:v>1.0208333333333317</c:v>
                </c:pt>
                <c:pt idx="294">
                  <c:v>0.91202777777777699</c:v>
                </c:pt>
                <c:pt idx="295">
                  <c:v>0.77958333333333252</c:v>
                </c:pt>
                <c:pt idx="296">
                  <c:v>0.67316666666666591</c:v>
                </c:pt>
                <c:pt idx="297">
                  <c:v>0.61433333333333262</c:v>
                </c:pt>
                <c:pt idx="298">
                  <c:v>0.60349999999999937</c:v>
                </c:pt>
                <c:pt idx="299">
                  <c:v>0.51191666666666602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dataFigure6!$G$78:$G$377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-2</c:v>
                </c:pt>
              </c:numCache>
            </c:numRef>
          </c:val>
        </c:ser>
        <c:marker val="1"/>
        <c:axId val="83384576"/>
        <c:axId val="83386368"/>
      </c:lineChart>
      <c:lineChart>
        <c:grouping val="standard"/>
        <c:ser>
          <c:idx val="1"/>
          <c:order val="1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dataFigure6!$H$78:$H$377</c:f>
              <c:numCache>
                <c:formatCode>General</c:formatCode>
                <c:ptCount val="300"/>
                <c:pt idx="0">
                  <c:v>-6.2046325723675008E-2</c:v>
                </c:pt>
                <c:pt idx="1">
                  <c:v>-6.3215900723257654E-2</c:v>
                </c:pt>
                <c:pt idx="2">
                  <c:v>-5.2818580955887345E-2</c:v>
                </c:pt>
                <c:pt idx="3">
                  <c:v>-4.6774520838021402E-2</c:v>
                </c:pt>
                <c:pt idx="4">
                  <c:v>-4.395690830906894E-2</c:v>
                </c:pt>
                <c:pt idx="5">
                  <c:v>-4.0312314873442737E-2</c:v>
                </c:pt>
                <c:pt idx="6">
                  <c:v>-3.3054358045203819E-2</c:v>
                </c:pt>
                <c:pt idx="7">
                  <c:v>-2.5418382373871437E-2</c:v>
                </c:pt>
                <c:pt idx="8">
                  <c:v>-1.9071688206616033E-2</c:v>
                </c:pt>
                <c:pt idx="9">
                  <c:v>-1.5105463184784507E-2</c:v>
                </c:pt>
                <c:pt idx="10">
                  <c:v>-1.3516632743742207E-2</c:v>
                </c:pt>
                <c:pt idx="11">
                  <c:v>-1.8858445635480392E-3</c:v>
                </c:pt>
                <c:pt idx="12">
                  <c:v>1.1054468280195281E-2</c:v>
                </c:pt>
                <c:pt idx="13">
                  <c:v>2.9507702251971052E-2</c:v>
                </c:pt>
                <c:pt idx="14">
                  <c:v>4.0564632665468836E-2</c:v>
                </c:pt>
                <c:pt idx="15">
                  <c:v>4.2690376104263253E-2</c:v>
                </c:pt>
                <c:pt idx="16">
                  <c:v>5.7055895020604472E-2</c:v>
                </c:pt>
                <c:pt idx="17">
                  <c:v>6.690629761442568E-2</c:v>
                </c:pt>
                <c:pt idx="18">
                  <c:v>9.5558189830733095E-2</c:v>
                </c:pt>
                <c:pt idx="19">
                  <c:v>0.10125742881649326</c:v>
                </c:pt>
                <c:pt idx="20">
                  <c:v>0.1006565839730795</c:v>
                </c:pt>
                <c:pt idx="21">
                  <c:v>8.0275076189247369E-2</c:v>
                </c:pt>
                <c:pt idx="22">
                  <c:v>7.7880861659956085E-2</c:v>
                </c:pt>
                <c:pt idx="23">
                  <c:v>7.3574886441834547E-2</c:v>
                </c:pt>
                <c:pt idx="24">
                  <c:v>6.2129393684156792E-2</c:v>
                </c:pt>
                <c:pt idx="25">
                  <c:v>5.2777908473538401E-2</c:v>
                </c:pt>
                <c:pt idx="26">
                  <c:v>5.8505538286142036E-2</c:v>
                </c:pt>
                <c:pt idx="27">
                  <c:v>7.8658086554521708E-2</c:v>
                </c:pt>
                <c:pt idx="28">
                  <c:v>8.9816310948031719E-2</c:v>
                </c:pt>
                <c:pt idx="29">
                  <c:v>9.4649247378323864E-2</c:v>
                </c:pt>
                <c:pt idx="30">
                  <c:v>0.10700593968472343</c:v>
                </c:pt>
                <c:pt idx="31">
                  <c:v>8.9263900148463471E-2</c:v>
                </c:pt>
                <c:pt idx="32">
                  <c:v>7.4163444300143003E-2</c:v>
                </c:pt>
                <c:pt idx="33">
                  <c:v>4.7791088102983853E-2</c:v>
                </c:pt>
                <c:pt idx="34">
                  <c:v>3.2340673034052414E-2</c:v>
                </c:pt>
                <c:pt idx="35">
                  <c:v>8.6828452665841938E-3</c:v>
                </c:pt>
                <c:pt idx="36">
                  <c:v>-1.6137868185017584E-2</c:v>
                </c:pt>
                <c:pt idx="37">
                  <c:v>-3.3200237694539669E-2</c:v>
                </c:pt>
                <c:pt idx="38">
                  <c:v>-4.6724582929902683E-2</c:v>
                </c:pt>
                <c:pt idx="39">
                  <c:v>-4.8210810390727693E-2</c:v>
                </c:pt>
                <c:pt idx="40">
                  <c:v>-5.2145429385518388E-2</c:v>
                </c:pt>
                <c:pt idx="41">
                  <c:v>-4.8239661677034876E-2</c:v>
                </c:pt>
                <c:pt idx="42">
                  <c:v>-3.8411483756231352E-2</c:v>
                </c:pt>
                <c:pt idx="43">
                  <c:v>-3.9639649978009839E-2</c:v>
                </c:pt>
                <c:pt idx="44">
                  <c:v>-3.7549108866179209E-2</c:v>
                </c:pt>
                <c:pt idx="45">
                  <c:v>-4.509003275909329E-2</c:v>
                </c:pt>
                <c:pt idx="46">
                  <c:v>-5.8252154930781244E-2</c:v>
                </c:pt>
                <c:pt idx="47">
                  <c:v>-5.7274575539029621E-2</c:v>
                </c:pt>
                <c:pt idx="48">
                  <c:v>-6.1267714998909359E-2</c:v>
                </c:pt>
                <c:pt idx="49">
                  <c:v>-6.3790857704686774E-2</c:v>
                </c:pt>
                <c:pt idx="50">
                  <c:v>-6.2617204076823807E-2</c:v>
                </c:pt>
                <c:pt idx="51">
                  <c:v>-6.0464640196210187E-2</c:v>
                </c:pt>
                <c:pt idx="52">
                  <c:v>-5.242319806068127E-2</c:v>
                </c:pt>
                <c:pt idx="53">
                  <c:v>-4.7873628311807692E-2</c:v>
                </c:pt>
                <c:pt idx="54">
                  <c:v>-4.7881326674490271E-2</c:v>
                </c:pt>
                <c:pt idx="55">
                  <c:v>-4.8201154606252364E-2</c:v>
                </c:pt>
                <c:pt idx="56">
                  <c:v>-4.5992168222094829E-2</c:v>
                </c:pt>
                <c:pt idx="57">
                  <c:v>-4.633204347681287E-2</c:v>
                </c:pt>
                <c:pt idx="58">
                  <c:v>-4.6616629561393702E-2</c:v>
                </c:pt>
                <c:pt idx="59">
                  <c:v>-4.8972923865566911E-2</c:v>
                </c:pt>
                <c:pt idx="60">
                  <c:v>-4.6614825873523877E-2</c:v>
                </c:pt>
                <c:pt idx="61">
                  <c:v>-4.1560394686631932E-2</c:v>
                </c:pt>
                <c:pt idx="62">
                  <c:v>-3.9171807234860453E-2</c:v>
                </c:pt>
                <c:pt idx="63">
                  <c:v>-3.7065165297720859E-2</c:v>
                </c:pt>
                <c:pt idx="64">
                  <c:v>-2.3949012913594109E-2</c:v>
                </c:pt>
                <c:pt idx="65">
                  <c:v>-1.8747057202181214E-2</c:v>
                </c:pt>
                <c:pt idx="66">
                  <c:v>-1.6418232432272195E-2</c:v>
                </c:pt>
                <c:pt idx="67">
                  <c:v>2.554407322834823E-3</c:v>
                </c:pt>
                <c:pt idx="68">
                  <c:v>4.8300092728071897E-3</c:v>
                </c:pt>
                <c:pt idx="69">
                  <c:v>2.0891594933840019E-2</c:v>
                </c:pt>
                <c:pt idx="70">
                  <c:v>1.8267256870402412E-2</c:v>
                </c:pt>
                <c:pt idx="71">
                  <c:v>1.7691167672823319E-2</c:v>
                </c:pt>
                <c:pt idx="72">
                  <c:v>1.8302683457166083E-2</c:v>
                </c:pt>
                <c:pt idx="73">
                  <c:v>1.7865727526640937E-2</c:v>
                </c:pt>
                <c:pt idx="74">
                  <c:v>1.9908044237264069E-2</c:v>
                </c:pt>
                <c:pt idx="75">
                  <c:v>2.3524399646179917E-2</c:v>
                </c:pt>
                <c:pt idx="76">
                  <c:v>3.6686145684932003E-2</c:v>
                </c:pt>
                <c:pt idx="77">
                  <c:v>3.6809015422680127E-2</c:v>
                </c:pt>
                <c:pt idx="78">
                  <c:v>4.0175499881162605E-2</c:v>
                </c:pt>
                <c:pt idx="79">
                  <c:v>4.2490058954559137E-2</c:v>
                </c:pt>
                <c:pt idx="80">
                  <c:v>4.6768040349132567E-2</c:v>
                </c:pt>
                <c:pt idx="81">
                  <c:v>5.5750495412690504E-2</c:v>
                </c:pt>
                <c:pt idx="82">
                  <c:v>6.2226379973190526E-2</c:v>
                </c:pt>
                <c:pt idx="83">
                  <c:v>6.794734033631103E-2</c:v>
                </c:pt>
                <c:pt idx="84">
                  <c:v>6.7765606335323969E-2</c:v>
                </c:pt>
                <c:pt idx="85">
                  <c:v>6.8585434627981404E-2</c:v>
                </c:pt>
                <c:pt idx="86">
                  <c:v>6.6908061993795717E-2</c:v>
                </c:pt>
                <c:pt idx="87">
                  <c:v>6.2155541113272664E-2</c:v>
                </c:pt>
                <c:pt idx="88">
                  <c:v>7.6614095701844853E-2</c:v>
                </c:pt>
                <c:pt idx="89">
                  <c:v>7.1751384629653248E-2</c:v>
                </c:pt>
                <c:pt idx="90">
                  <c:v>6.1431244471963242E-2</c:v>
                </c:pt>
                <c:pt idx="91">
                  <c:v>6.2499064761799783E-2</c:v>
                </c:pt>
                <c:pt idx="92">
                  <c:v>7.3952469461905701E-2</c:v>
                </c:pt>
                <c:pt idx="93">
                  <c:v>9.6562086594470853E-2</c:v>
                </c:pt>
                <c:pt idx="94">
                  <c:v>8.8331349384834335E-2</c:v>
                </c:pt>
                <c:pt idx="95">
                  <c:v>5.9656805337978902E-2</c:v>
                </c:pt>
                <c:pt idx="96">
                  <c:v>5.2309659831911604E-2</c:v>
                </c:pt>
                <c:pt idx="97">
                  <c:v>7.1430534315355176E-2</c:v>
                </c:pt>
                <c:pt idx="98">
                  <c:v>0.12676309980647016</c:v>
                </c:pt>
                <c:pt idx="99">
                  <c:v>9.7377091718717446E-2</c:v>
                </c:pt>
                <c:pt idx="100">
                  <c:v>1.0829994327598014E-2</c:v>
                </c:pt>
                <c:pt idx="101">
                  <c:v>-8.2434562175847104E-3</c:v>
                </c:pt>
                <c:pt idx="102">
                  <c:v>-1.4397639726835498E-2</c:v>
                </c:pt>
                <c:pt idx="103">
                  <c:v>-7.4376498556490978E-3</c:v>
                </c:pt>
                <c:pt idx="104">
                  <c:v>2.2630424656286618E-2</c:v>
                </c:pt>
                <c:pt idx="105">
                  <c:v>4.0166725246972401E-2</c:v>
                </c:pt>
                <c:pt idx="106">
                  <c:v>4.2774754329201192E-2</c:v>
                </c:pt>
                <c:pt idx="107">
                  <c:v>4.9781188831816037E-2</c:v>
                </c:pt>
                <c:pt idx="108">
                  <c:v>5.2349449431208894E-2</c:v>
                </c:pt>
                <c:pt idx="109">
                  <c:v>3.1322238213143394E-2</c:v>
                </c:pt>
                <c:pt idx="110">
                  <c:v>6.183040428635711E-3</c:v>
                </c:pt>
                <c:pt idx="111">
                  <c:v>2.1103384761259947E-2</c:v>
                </c:pt>
                <c:pt idx="112">
                  <c:v>5.8892369902862507E-2</c:v>
                </c:pt>
                <c:pt idx="113">
                  <c:v>5.9548206970805539E-2</c:v>
                </c:pt>
                <c:pt idx="114">
                  <c:v>4.6573689488370151E-2</c:v>
                </c:pt>
                <c:pt idx="115">
                  <c:v>2.8092754181050394E-2</c:v>
                </c:pt>
                <c:pt idx="116">
                  <c:v>9.0658257399026665E-3</c:v>
                </c:pt>
                <c:pt idx="117">
                  <c:v>2.7555376598720205E-4</c:v>
                </c:pt>
                <c:pt idx="118">
                  <c:v>-1.6711443342624754E-2</c:v>
                </c:pt>
                <c:pt idx="119">
                  <c:v>-2.5722743650900104E-2</c:v>
                </c:pt>
                <c:pt idx="120">
                  <c:v>-5.3616465208179143E-3</c:v>
                </c:pt>
                <c:pt idx="121">
                  <c:v>2.0263161146431508E-2</c:v>
                </c:pt>
                <c:pt idx="122">
                  <c:v>1.390264978522146E-2</c:v>
                </c:pt>
                <c:pt idx="123">
                  <c:v>1.8374572909767711E-2</c:v>
                </c:pt>
                <c:pt idx="124">
                  <c:v>4.0813685808999134E-3</c:v>
                </c:pt>
                <c:pt idx="125">
                  <c:v>-1.5690567195244809E-3</c:v>
                </c:pt>
                <c:pt idx="126">
                  <c:v>-3.0242252200267522E-2</c:v>
                </c:pt>
                <c:pt idx="127">
                  <c:v>-7.2430756832096627E-2</c:v>
                </c:pt>
                <c:pt idx="128">
                  <c:v>-6.7231288491696295E-2</c:v>
                </c:pt>
                <c:pt idx="129">
                  <c:v>-8.1987680815856029E-2</c:v>
                </c:pt>
                <c:pt idx="130">
                  <c:v>-9.0300933040881742E-2</c:v>
                </c:pt>
                <c:pt idx="131">
                  <c:v>-9.2522785796197243E-2</c:v>
                </c:pt>
                <c:pt idx="132">
                  <c:v>-9.2365648581222842E-2</c:v>
                </c:pt>
                <c:pt idx="133">
                  <c:v>-9.6910789186081259E-2</c:v>
                </c:pt>
                <c:pt idx="134">
                  <c:v>-9.1054990850676087E-2</c:v>
                </c:pt>
                <c:pt idx="135">
                  <c:v>-8.8730669827448067E-2</c:v>
                </c:pt>
                <c:pt idx="136">
                  <c:v>-8.7436591850328843E-2</c:v>
                </c:pt>
                <c:pt idx="137">
                  <c:v>-7.678392722812144E-2</c:v>
                </c:pt>
                <c:pt idx="138">
                  <c:v>-6.7309313896489004E-2</c:v>
                </c:pt>
                <c:pt idx="139">
                  <c:v>-6.1780537807786584E-2</c:v>
                </c:pt>
                <c:pt idx="140">
                  <c:v>-6.4569356714806625E-2</c:v>
                </c:pt>
                <c:pt idx="141">
                  <c:v>-6.6596023390026488E-2</c:v>
                </c:pt>
                <c:pt idx="142">
                  <c:v>-6.3701367695848443E-2</c:v>
                </c:pt>
                <c:pt idx="143">
                  <c:v>-6.0352508884344375E-2</c:v>
                </c:pt>
                <c:pt idx="144">
                  <c:v>-5.6315656292064475E-2</c:v>
                </c:pt>
                <c:pt idx="145">
                  <c:v>-5.4477334422276646E-2</c:v>
                </c:pt>
                <c:pt idx="146">
                  <c:v>-4.0747462064762791E-2</c:v>
                </c:pt>
                <c:pt idx="147">
                  <c:v>-2.8652660192382773E-2</c:v>
                </c:pt>
                <c:pt idx="148">
                  <c:v>-1.0140427791927004E-2</c:v>
                </c:pt>
                <c:pt idx="149">
                  <c:v>-1.2296509258581639E-2</c:v>
                </c:pt>
                <c:pt idx="150">
                  <c:v>-9.2238367172830793E-3</c:v>
                </c:pt>
                <c:pt idx="151">
                  <c:v>2.3857562864336157E-3</c:v>
                </c:pt>
                <c:pt idx="152">
                  <c:v>-5.3707783762824146E-4</c:v>
                </c:pt>
                <c:pt idx="153">
                  <c:v>-1.591800548784883E-2</c:v>
                </c:pt>
                <c:pt idx="154">
                  <c:v>-2.4559981998854896E-2</c:v>
                </c:pt>
                <c:pt idx="155">
                  <c:v>-4.1968959804037587E-2</c:v>
                </c:pt>
                <c:pt idx="156">
                  <c:v>-4.3407145832292882E-2</c:v>
                </c:pt>
                <c:pt idx="157">
                  <c:v>-3.9652084008714283E-2</c:v>
                </c:pt>
                <c:pt idx="158">
                  <c:v>-3.4700404528984208E-2</c:v>
                </c:pt>
                <c:pt idx="159">
                  <c:v>-3.8129184474688937E-2</c:v>
                </c:pt>
                <c:pt idx="160">
                  <c:v>-3.7107318324869618E-2</c:v>
                </c:pt>
                <c:pt idx="161">
                  <c:v>-4.5995858903828304E-2</c:v>
                </c:pt>
                <c:pt idx="162">
                  <c:v>-3.6850226269590641E-2</c:v>
                </c:pt>
                <c:pt idx="163">
                  <c:v>-3.5484013534384351E-2</c:v>
                </c:pt>
                <c:pt idx="164">
                  <c:v>-3.1843983833869119E-2</c:v>
                </c:pt>
                <c:pt idx="165">
                  <c:v>-3.0913509610904499E-2</c:v>
                </c:pt>
                <c:pt idx="166">
                  <c:v>-2.3610150822498038E-2</c:v>
                </c:pt>
                <c:pt idx="167">
                  <c:v>-2.4766808048840239E-2</c:v>
                </c:pt>
                <c:pt idx="168">
                  <c:v>-3.0336089462339649E-2</c:v>
                </c:pt>
                <c:pt idx="169">
                  <c:v>-3.1387768143610634E-2</c:v>
                </c:pt>
                <c:pt idx="170">
                  <c:v>-3.8435006983003173E-2</c:v>
                </c:pt>
                <c:pt idx="171">
                  <c:v>-4.631509457862816E-2</c:v>
                </c:pt>
                <c:pt idx="172">
                  <c:v>-4.9638641728599872E-2</c:v>
                </c:pt>
                <c:pt idx="173">
                  <c:v>-4.9912685444960289E-2</c:v>
                </c:pt>
                <c:pt idx="174">
                  <c:v>-5.5362885610425017E-2</c:v>
                </c:pt>
                <c:pt idx="175">
                  <c:v>-6.0712400483790896E-2</c:v>
                </c:pt>
                <c:pt idx="176">
                  <c:v>-6.2861394971496537E-2</c:v>
                </c:pt>
                <c:pt idx="177">
                  <c:v>-6.2852175986562064E-2</c:v>
                </c:pt>
                <c:pt idx="178">
                  <c:v>-6.0526637240423883E-2</c:v>
                </c:pt>
                <c:pt idx="179">
                  <c:v>-4.9717276190745757E-2</c:v>
                </c:pt>
                <c:pt idx="180">
                  <c:v>-5.6163528530622148E-2</c:v>
                </c:pt>
                <c:pt idx="181">
                  <c:v>-5.5555396583712904E-2</c:v>
                </c:pt>
                <c:pt idx="182">
                  <c:v>-4.9805100370816272E-2</c:v>
                </c:pt>
                <c:pt idx="183">
                  <c:v>-4.2410909674135744E-2</c:v>
                </c:pt>
                <c:pt idx="184">
                  <c:v>-3.1559830058915148E-2</c:v>
                </c:pt>
                <c:pt idx="185">
                  <c:v>-2.9329801554430115E-2</c:v>
                </c:pt>
                <c:pt idx="186">
                  <c:v>-2.5229233299886814E-2</c:v>
                </c:pt>
                <c:pt idx="187">
                  <c:v>-1.9038879493763705E-2</c:v>
                </c:pt>
                <c:pt idx="188">
                  <c:v>-6.2720457298524185E-3</c:v>
                </c:pt>
                <c:pt idx="189">
                  <c:v>-3.6901467047108366E-3</c:v>
                </c:pt>
                <c:pt idx="190">
                  <c:v>-8.3486888874138299E-3</c:v>
                </c:pt>
                <c:pt idx="191">
                  <c:v>-1.5938688394632472E-3</c:v>
                </c:pt>
                <c:pt idx="192">
                  <c:v>2.0014521080085057E-3</c:v>
                </c:pt>
                <c:pt idx="193">
                  <c:v>-1.7174414967128515E-3</c:v>
                </c:pt>
                <c:pt idx="194">
                  <c:v>1.7942848897789382E-3</c:v>
                </c:pt>
                <c:pt idx="195">
                  <c:v>6.9114251725362619E-3</c:v>
                </c:pt>
                <c:pt idx="196">
                  <c:v>1.2391986878631675E-2</c:v>
                </c:pt>
                <c:pt idx="197">
                  <c:v>1.9975307465508116E-2</c:v>
                </c:pt>
                <c:pt idx="198">
                  <c:v>2.5984496960217512E-2</c:v>
                </c:pt>
                <c:pt idx="199">
                  <c:v>3.0007676629017307E-2</c:v>
                </c:pt>
                <c:pt idx="200">
                  <c:v>3.5806244201110352E-2</c:v>
                </c:pt>
                <c:pt idx="201">
                  <c:v>3.6943813769859488E-2</c:v>
                </c:pt>
                <c:pt idx="202">
                  <c:v>3.7938980047755741E-2</c:v>
                </c:pt>
                <c:pt idx="203">
                  <c:v>4.4688026711780252E-2</c:v>
                </c:pt>
                <c:pt idx="204">
                  <c:v>5.128453594434966E-2</c:v>
                </c:pt>
                <c:pt idx="205">
                  <c:v>5.513314957304867E-2</c:v>
                </c:pt>
                <c:pt idx="206">
                  <c:v>6.4184415377129295E-2</c:v>
                </c:pt>
                <c:pt idx="207">
                  <c:v>6.4493650077815309E-2</c:v>
                </c:pt>
                <c:pt idx="208">
                  <c:v>6.400169874677851E-2</c:v>
                </c:pt>
                <c:pt idx="209">
                  <c:v>5.9373948154658532E-2</c:v>
                </c:pt>
                <c:pt idx="210">
                  <c:v>5.2080205917334893E-2</c:v>
                </c:pt>
                <c:pt idx="211">
                  <c:v>4.7500633893122063E-2</c:v>
                </c:pt>
                <c:pt idx="212">
                  <c:v>4.5700922262510046E-2</c:v>
                </c:pt>
                <c:pt idx="213">
                  <c:v>3.9204215343696988E-2</c:v>
                </c:pt>
                <c:pt idx="214">
                  <c:v>3.1199272615306375E-2</c:v>
                </c:pt>
                <c:pt idx="215">
                  <c:v>2.6149257319880284E-2</c:v>
                </c:pt>
                <c:pt idx="216">
                  <c:v>2.1095349605907643E-2</c:v>
                </c:pt>
                <c:pt idx="217">
                  <c:v>2.2733393994893769E-2</c:v>
                </c:pt>
                <c:pt idx="218">
                  <c:v>1.7243774645242987E-2</c:v>
                </c:pt>
                <c:pt idx="219">
                  <c:v>1.4476184470797571E-2</c:v>
                </c:pt>
                <c:pt idx="220">
                  <c:v>1.3891135337524757E-2</c:v>
                </c:pt>
                <c:pt idx="221">
                  <c:v>1.4388479095605505E-2</c:v>
                </c:pt>
                <c:pt idx="222">
                  <c:v>1.0658157889463143E-2</c:v>
                </c:pt>
                <c:pt idx="223">
                  <c:v>1.0144709457834078E-2</c:v>
                </c:pt>
                <c:pt idx="224">
                  <c:v>8.2694565949539278E-3</c:v>
                </c:pt>
                <c:pt idx="225">
                  <c:v>5.7806353260878296E-3</c:v>
                </c:pt>
                <c:pt idx="226">
                  <c:v>-1.7904403439751165E-3</c:v>
                </c:pt>
                <c:pt idx="227">
                  <c:v>-1.2711539124204529E-2</c:v>
                </c:pt>
                <c:pt idx="228">
                  <c:v>-2.0042086172459311E-2</c:v>
                </c:pt>
                <c:pt idx="229">
                  <c:v>-3.1289271928479939E-2</c:v>
                </c:pt>
                <c:pt idx="230">
                  <c:v>-3.2805589018129758E-2</c:v>
                </c:pt>
                <c:pt idx="231">
                  <c:v>-3.6419118062888167E-2</c:v>
                </c:pt>
                <c:pt idx="232">
                  <c:v>-3.9122207065251602E-2</c:v>
                </c:pt>
                <c:pt idx="233">
                  <c:v>-3.7628526985455393E-2</c:v>
                </c:pt>
                <c:pt idx="234">
                  <c:v>-3.788605694808006E-2</c:v>
                </c:pt>
                <c:pt idx="235">
                  <c:v>-4.1218201580525193E-2</c:v>
                </c:pt>
                <c:pt idx="236">
                  <c:v>-4.4505167813610497E-2</c:v>
                </c:pt>
                <c:pt idx="237">
                  <c:v>-4.9017045156104208E-2</c:v>
                </c:pt>
                <c:pt idx="238">
                  <c:v>-5.6624849561052015E-2</c:v>
                </c:pt>
                <c:pt idx="239">
                  <c:v>-6.3323941189313213E-2</c:v>
                </c:pt>
                <c:pt idx="240">
                  <c:v>-6.9474804310556582E-2</c:v>
                </c:pt>
                <c:pt idx="241">
                  <c:v>-7.1578719775713021E-2</c:v>
                </c:pt>
                <c:pt idx="242">
                  <c:v>-7.1806556615965828E-2</c:v>
                </c:pt>
                <c:pt idx="243">
                  <c:v>-7.4099722526483433E-2</c:v>
                </c:pt>
                <c:pt idx="244">
                  <c:v>-6.9056218896160593E-2</c:v>
                </c:pt>
                <c:pt idx="245">
                  <c:v>-6.5062219696942133E-2</c:v>
                </c:pt>
                <c:pt idx="246">
                  <c:v>-6.9663965797941388E-2</c:v>
                </c:pt>
                <c:pt idx="247">
                  <c:v>-6.6724833296311598E-2</c:v>
                </c:pt>
                <c:pt idx="248">
                  <c:v>-6.6331346326417004E-2</c:v>
                </c:pt>
                <c:pt idx="249">
                  <c:v>-6.9293502765772189E-2</c:v>
                </c:pt>
                <c:pt idx="250">
                  <c:v>-6.7824338422886737E-2</c:v>
                </c:pt>
                <c:pt idx="251">
                  <c:v>-6.7595319013986535E-2</c:v>
                </c:pt>
                <c:pt idx="252">
                  <c:v>-6.2359066881790964E-2</c:v>
                </c:pt>
                <c:pt idx="253">
                  <c:v>-5.8377939760901026E-2</c:v>
                </c:pt>
                <c:pt idx="254">
                  <c:v>-5.3912514155514762E-2</c:v>
                </c:pt>
                <c:pt idx="255">
                  <c:v>-5.1774884321438938E-2</c:v>
                </c:pt>
                <c:pt idx="256">
                  <c:v>-5.0580541626436826E-2</c:v>
                </c:pt>
                <c:pt idx="257">
                  <c:v>-4.6191154163847434E-2</c:v>
                </c:pt>
                <c:pt idx="258">
                  <c:v>-4.2477353024011136E-2</c:v>
                </c:pt>
                <c:pt idx="259">
                  <c:v>-3.8862010776308145E-2</c:v>
                </c:pt>
                <c:pt idx="260">
                  <c:v>-3.513823240959589E-2</c:v>
                </c:pt>
                <c:pt idx="261">
                  <c:v>-3.5278733458976669E-2</c:v>
                </c:pt>
                <c:pt idx="262">
                  <c:v>-3.2497377027135857E-2</c:v>
                </c:pt>
                <c:pt idx="263">
                  <c:v>-2.9226120973380149E-2</c:v>
                </c:pt>
                <c:pt idx="264">
                  <c:v>-2.3748037119328533E-2</c:v>
                </c:pt>
                <c:pt idx="265">
                  <c:v>-1.6444464399877401E-2</c:v>
                </c:pt>
                <c:pt idx="266">
                  <c:v>-1.0674131556879768E-2</c:v>
                </c:pt>
                <c:pt idx="267">
                  <c:v>-3.5703178026153665E-3</c:v>
                </c:pt>
                <c:pt idx="268">
                  <c:v>7.9914124577314949E-3</c:v>
                </c:pt>
                <c:pt idx="269">
                  <c:v>1.5192677866240886E-2</c:v>
                </c:pt>
                <c:pt idx="270">
                  <c:v>1.7882062457526909E-2</c:v>
                </c:pt>
                <c:pt idx="271">
                  <c:v>2.4385559556974995E-2</c:v>
                </c:pt>
                <c:pt idx="272">
                  <c:v>3.0744822064356483E-2</c:v>
                </c:pt>
                <c:pt idx="273">
                  <c:v>3.3169428402706286E-2</c:v>
                </c:pt>
                <c:pt idx="274">
                  <c:v>4.2609232601124508E-2</c:v>
                </c:pt>
                <c:pt idx="275">
                  <c:v>4.6132461168882005E-2</c:v>
                </c:pt>
                <c:pt idx="276">
                  <c:v>4.8207514681688629E-2</c:v>
                </c:pt>
                <c:pt idx="277">
                  <c:v>5.5145860574756664E-2</c:v>
                </c:pt>
                <c:pt idx="278">
                  <c:v>5.6853769856861552E-2</c:v>
                </c:pt>
                <c:pt idx="279">
                  <c:v>5.8536340472660209E-2</c:v>
                </c:pt>
                <c:pt idx="280">
                  <c:v>5.7721657739640039E-2</c:v>
                </c:pt>
                <c:pt idx="281">
                  <c:v>5.7950516451592549E-2</c:v>
                </c:pt>
                <c:pt idx="282">
                  <c:v>5.4123764228631702E-2</c:v>
                </c:pt>
                <c:pt idx="283">
                  <c:v>5.1666971230927311E-2</c:v>
                </c:pt>
                <c:pt idx="284">
                  <c:v>5.1702569525845926E-2</c:v>
                </c:pt>
                <c:pt idx="285">
                  <c:v>5.0669802692170432E-2</c:v>
                </c:pt>
                <c:pt idx="286">
                  <c:v>5.0729532401543945E-2</c:v>
                </c:pt>
                <c:pt idx="287">
                  <c:v>4.5799641543965416E-2</c:v>
                </c:pt>
                <c:pt idx="288">
                  <c:v>4.4031456425828563E-2</c:v>
                </c:pt>
                <c:pt idx="289">
                  <c:v>3.8692108605632977E-2</c:v>
                </c:pt>
                <c:pt idx="290">
                  <c:v>3.6141396350194088E-2</c:v>
                </c:pt>
                <c:pt idx="291">
                  <c:v>3.4132233614077981E-2</c:v>
                </c:pt>
                <c:pt idx="292">
                  <c:v>3.4945943140045399E-2</c:v>
                </c:pt>
                <c:pt idx="293">
                  <c:v>3.4507682844757789E-2</c:v>
                </c:pt>
                <c:pt idx="294">
                  <c:v>3.6056594823909216E-2</c:v>
                </c:pt>
                <c:pt idx="295">
                  <c:v>3.312236871769357E-2</c:v>
                </c:pt>
                <c:pt idx="296">
                  <c:v>3.4137844541834855E-2</c:v>
                </c:pt>
                <c:pt idx="297">
                  <c:v>3.3151402714727163E-2</c:v>
                </c:pt>
                <c:pt idx="298">
                  <c:v>3.1896008819535429E-2</c:v>
                </c:pt>
                <c:pt idx="299">
                  <c:v>2.7897040655911906E-2</c:v>
                </c:pt>
              </c:numCache>
            </c:numRef>
          </c:val>
        </c:ser>
        <c:marker val="1"/>
        <c:axId val="83389440"/>
        <c:axId val="83387904"/>
      </c:lineChart>
      <c:catAx>
        <c:axId val="83384576"/>
        <c:scaling>
          <c:orientation val="minMax"/>
        </c:scaling>
        <c:axPos val="b"/>
        <c:numFmt formatCode="General" sourceLinked="1"/>
        <c:tickLblPos val="nextTo"/>
        <c:crossAx val="83386368"/>
        <c:crossesAt val="-3"/>
        <c:auto val="1"/>
        <c:lblAlgn val="ctr"/>
        <c:lblOffset val="100"/>
        <c:tickLblSkip val="36"/>
        <c:tickMarkSkip val="12"/>
      </c:catAx>
      <c:valAx>
        <c:axId val="83386368"/>
        <c:scaling>
          <c:orientation val="minMax"/>
        </c:scaling>
        <c:axPos val="l"/>
        <c:numFmt formatCode="General" sourceLinked="1"/>
        <c:tickLblPos val="nextTo"/>
        <c:crossAx val="83384576"/>
        <c:crossesAt val="1"/>
        <c:crossBetween val="between"/>
      </c:valAx>
      <c:valAx>
        <c:axId val="83387904"/>
        <c:scaling>
          <c:orientation val="minMax"/>
        </c:scaling>
        <c:axPos val="r"/>
        <c:numFmt formatCode="General" sourceLinked="1"/>
        <c:tickLblPos val="nextTo"/>
        <c:crossAx val="83389440"/>
        <c:crosses val="max"/>
        <c:crossBetween val="between"/>
      </c:valAx>
      <c:catAx>
        <c:axId val="83389440"/>
        <c:scaling>
          <c:orientation val="minMax"/>
        </c:scaling>
        <c:delete val="1"/>
        <c:axPos val="b"/>
        <c:tickLblPos val="none"/>
        <c:crossAx val="83387904"/>
        <c:crosses val="autoZero"/>
        <c:auto val="1"/>
        <c:lblAlgn val="ctr"/>
        <c:lblOffset val="100"/>
      </c:catAx>
    </c:plotArea>
    <c:plotVisOnly val="1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dataFigure6!$A$6:$A$317</c:f>
              <c:numCache>
                <c:formatCode>General</c:formatCode>
                <c:ptCount val="312"/>
                <c:pt idx="0">
                  <c:v>1966</c:v>
                </c:pt>
                <c:pt idx="1">
                  <c:v>1966.0833333333333</c:v>
                </c:pt>
                <c:pt idx="2">
                  <c:v>1966.1666666666665</c:v>
                </c:pt>
                <c:pt idx="3">
                  <c:v>1966.2499999999998</c:v>
                </c:pt>
                <c:pt idx="4">
                  <c:v>1966.333333333333</c:v>
                </c:pt>
                <c:pt idx="5">
                  <c:v>1966.4166666666663</c:v>
                </c:pt>
                <c:pt idx="6">
                  <c:v>1966.4999999999995</c:v>
                </c:pt>
                <c:pt idx="7">
                  <c:v>1966.5833333333328</c:v>
                </c:pt>
                <c:pt idx="8">
                  <c:v>1966.6666666666661</c:v>
                </c:pt>
                <c:pt idx="9">
                  <c:v>1966.7499999999993</c:v>
                </c:pt>
                <c:pt idx="10">
                  <c:v>1966.8333333333326</c:v>
                </c:pt>
                <c:pt idx="11">
                  <c:v>1966.9166666666658</c:v>
                </c:pt>
                <c:pt idx="12">
                  <c:v>1966.9999999999991</c:v>
                </c:pt>
                <c:pt idx="13">
                  <c:v>1967.0833333333323</c:v>
                </c:pt>
                <c:pt idx="14">
                  <c:v>1967.1666666666656</c:v>
                </c:pt>
                <c:pt idx="15">
                  <c:v>1967.2499999999989</c:v>
                </c:pt>
                <c:pt idx="16">
                  <c:v>1967.3333333333321</c:v>
                </c:pt>
                <c:pt idx="17">
                  <c:v>1967.4166666666654</c:v>
                </c:pt>
                <c:pt idx="18">
                  <c:v>1967.4999999999986</c:v>
                </c:pt>
                <c:pt idx="19">
                  <c:v>1967.5833333333319</c:v>
                </c:pt>
                <c:pt idx="20">
                  <c:v>1967.6666666666652</c:v>
                </c:pt>
                <c:pt idx="21">
                  <c:v>1967.7499999999984</c:v>
                </c:pt>
                <c:pt idx="22">
                  <c:v>1967.8333333333317</c:v>
                </c:pt>
                <c:pt idx="23">
                  <c:v>1967.9166666666649</c:v>
                </c:pt>
                <c:pt idx="24">
                  <c:v>1967.9999999999982</c:v>
                </c:pt>
                <c:pt idx="25">
                  <c:v>1968.0833333333314</c:v>
                </c:pt>
                <c:pt idx="26">
                  <c:v>1968.1666666666647</c:v>
                </c:pt>
                <c:pt idx="27">
                  <c:v>1968.249999999998</c:v>
                </c:pt>
                <c:pt idx="28">
                  <c:v>1968.3333333333312</c:v>
                </c:pt>
                <c:pt idx="29">
                  <c:v>1968.4166666666645</c:v>
                </c:pt>
                <c:pt idx="30">
                  <c:v>1968.4999999999977</c:v>
                </c:pt>
                <c:pt idx="31">
                  <c:v>1968.583333333331</c:v>
                </c:pt>
                <c:pt idx="32">
                  <c:v>1968.6666666666642</c:v>
                </c:pt>
                <c:pt idx="33">
                  <c:v>1968.7499999999975</c:v>
                </c:pt>
                <c:pt idx="34">
                  <c:v>1968.8333333333308</c:v>
                </c:pt>
                <c:pt idx="35">
                  <c:v>1968.916666666664</c:v>
                </c:pt>
                <c:pt idx="36">
                  <c:v>1968.9999999999973</c:v>
                </c:pt>
                <c:pt idx="37">
                  <c:v>1969.0833333333305</c:v>
                </c:pt>
                <c:pt idx="38">
                  <c:v>1969.1666666666638</c:v>
                </c:pt>
                <c:pt idx="39">
                  <c:v>1969.249999999997</c:v>
                </c:pt>
                <c:pt idx="40">
                  <c:v>1969.3333333333303</c:v>
                </c:pt>
                <c:pt idx="41">
                  <c:v>1969.4166666666636</c:v>
                </c:pt>
                <c:pt idx="42">
                  <c:v>1969.4999999999968</c:v>
                </c:pt>
                <c:pt idx="43">
                  <c:v>1969.5833333333301</c:v>
                </c:pt>
                <c:pt idx="44">
                  <c:v>1969.6666666666633</c:v>
                </c:pt>
                <c:pt idx="45">
                  <c:v>1969.7499999999966</c:v>
                </c:pt>
                <c:pt idx="46">
                  <c:v>1969.8333333333298</c:v>
                </c:pt>
                <c:pt idx="47">
                  <c:v>1969.9166666666631</c:v>
                </c:pt>
                <c:pt idx="48">
                  <c:v>1969.9999999999964</c:v>
                </c:pt>
                <c:pt idx="49">
                  <c:v>1970.0833333333296</c:v>
                </c:pt>
                <c:pt idx="50">
                  <c:v>1970.1666666666629</c:v>
                </c:pt>
                <c:pt idx="51">
                  <c:v>1970.2499999999961</c:v>
                </c:pt>
                <c:pt idx="52">
                  <c:v>1970.3333333333294</c:v>
                </c:pt>
                <c:pt idx="53">
                  <c:v>1970.4166666666626</c:v>
                </c:pt>
                <c:pt idx="54">
                  <c:v>1970.4999999999959</c:v>
                </c:pt>
                <c:pt idx="55">
                  <c:v>1970.5833333333292</c:v>
                </c:pt>
                <c:pt idx="56">
                  <c:v>1970.6666666666624</c:v>
                </c:pt>
                <c:pt idx="57">
                  <c:v>1970.7499999999957</c:v>
                </c:pt>
                <c:pt idx="58">
                  <c:v>1970.8333333333289</c:v>
                </c:pt>
                <c:pt idx="59">
                  <c:v>1970.9166666666622</c:v>
                </c:pt>
                <c:pt idx="60">
                  <c:v>1970.9999999999955</c:v>
                </c:pt>
                <c:pt idx="61">
                  <c:v>1971.0833333333287</c:v>
                </c:pt>
                <c:pt idx="62">
                  <c:v>1971.166666666662</c:v>
                </c:pt>
                <c:pt idx="63">
                  <c:v>1971.2499999999952</c:v>
                </c:pt>
                <c:pt idx="64">
                  <c:v>1971.3333333333285</c:v>
                </c:pt>
                <c:pt idx="65">
                  <c:v>1971.4166666666617</c:v>
                </c:pt>
                <c:pt idx="66">
                  <c:v>1971.499999999995</c:v>
                </c:pt>
                <c:pt idx="67">
                  <c:v>1971.5833333333283</c:v>
                </c:pt>
                <c:pt idx="68">
                  <c:v>1971.6666666666615</c:v>
                </c:pt>
                <c:pt idx="69">
                  <c:v>1971.7499999999948</c:v>
                </c:pt>
                <c:pt idx="70">
                  <c:v>1971.833333333328</c:v>
                </c:pt>
                <c:pt idx="71">
                  <c:v>1971.9166666666613</c:v>
                </c:pt>
                <c:pt idx="72">
                  <c:v>1971.9999999999945</c:v>
                </c:pt>
                <c:pt idx="73">
                  <c:v>1972.0833333333278</c:v>
                </c:pt>
                <c:pt idx="74">
                  <c:v>1972.1666666666611</c:v>
                </c:pt>
                <c:pt idx="75">
                  <c:v>1972.2499999999943</c:v>
                </c:pt>
                <c:pt idx="76">
                  <c:v>1972.3333333333276</c:v>
                </c:pt>
                <c:pt idx="77">
                  <c:v>1972.4166666666608</c:v>
                </c:pt>
                <c:pt idx="78">
                  <c:v>1972.4999999999941</c:v>
                </c:pt>
                <c:pt idx="79">
                  <c:v>1972.5833333333273</c:v>
                </c:pt>
                <c:pt idx="80">
                  <c:v>1972.6666666666606</c:v>
                </c:pt>
                <c:pt idx="81">
                  <c:v>1972.7499999999939</c:v>
                </c:pt>
                <c:pt idx="82">
                  <c:v>1972.8333333333271</c:v>
                </c:pt>
                <c:pt idx="83">
                  <c:v>1972.9166666666604</c:v>
                </c:pt>
                <c:pt idx="84">
                  <c:v>1972.9999999999936</c:v>
                </c:pt>
                <c:pt idx="85">
                  <c:v>1973.0833333333269</c:v>
                </c:pt>
                <c:pt idx="86">
                  <c:v>1973.1666666666601</c:v>
                </c:pt>
                <c:pt idx="87">
                  <c:v>1973.2499999999934</c:v>
                </c:pt>
                <c:pt idx="88">
                  <c:v>1973.3333333333267</c:v>
                </c:pt>
                <c:pt idx="89">
                  <c:v>1973.4166666666599</c:v>
                </c:pt>
                <c:pt idx="90">
                  <c:v>1973.4999999999932</c:v>
                </c:pt>
                <c:pt idx="91">
                  <c:v>1973.5833333333264</c:v>
                </c:pt>
                <c:pt idx="92">
                  <c:v>1973.6666666666597</c:v>
                </c:pt>
                <c:pt idx="93">
                  <c:v>1973.749999999993</c:v>
                </c:pt>
                <c:pt idx="94">
                  <c:v>1973.8333333333262</c:v>
                </c:pt>
                <c:pt idx="95">
                  <c:v>1973.9166666666595</c:v>
                </c:pt>
                <c:pt idx="96">
                  <c:v>1973.9999999999927</c:v>
                </c:pt>
                <c:pt idx="97">
                  <c:v>1974.083333333326</c:v>
                </c:pt>
                <c:pt idx="98">
                  <c:v>1974.1666666666592</c:v>
                </c:pt>
                <c:pt idx="99">
                  <c:v>1974.2499999999925</c:v>
                </c:pt>
                <c:pt idx="100">
                  <c:v>1974.3333333333258</c:v>
                </c:pt>
                <c:pt idx="101">
                  <c:v>1974.416666666659</c:v>
                </c:pt>
                <c:pt idx="102">
                  <c:v>1974.4999999999923</c:v>
                </c:pt>
                <c:pt idx="103">
                  <c:v>1974.5833333333255</c:v>
                </c:pt>
                <c:pt idx="104">
                  <c:v>1974.6666666666588</c:v>
                </c:pt>
                <c:pt idx="105">
                  <c:v>1974.749999999992</c:v>
                </c:pt>
                <c:pt idx="106">
                  <c:v>1974.8333333333253</c:v>
                </c:pt>
                <c:pt idx="107">
                  <c:v>1974.9166666666586</c:v>
                </c:pt>
                <c:pt idx="108">
                  <c:v>1974.9999999999918</c:v>
                </c:pt>
                <c:pt idx="109">
                  <c:v>1975.0833333333251</c:v>
                </c:pt>
                <c:pt idx="110">
                  <c:v>1975.1666666666583</c:v>
                </c:pt>
                <c:pt idx="111">
                  <c:v>1975.2499999999916</c:v>
                </c:pt>
                <c:pt idx="112">
                  <c:v>1975.3333333333248</c:v>
                </c:pt>
                <c:pt idx="113">
                  <c:v>1975.4166666666581</c:v>
                </c:pt>
                <c:pt idx="114">
                  <c:v>1975.4999999999914</c:v>
                </c:pt>
                <c:pt idx="115">
                  <c:v>1975.5833333333246</c:v>
                </c:pt>
                <c:pt idx="116">
                  <c:v>1975.6666666666579</c:v>
                </c:pt>
                <c:pt idx="117">
                  <c:v>1975.7499999999911</c:v>
                </c:pt>
                <c:pt idx="118">
                  <c:v>1975.8333333333244</c:v>
                </c:pt>
                <c:pt idx="119">
                  <c:v>1975.9166666666576</c:v>
                </c:pt>
                <c:pt idx="120">
                  <c:v>1975.9999999999909</c:v>
                </c:pt>
                <c:pt idx="121">
                  <c:v>1976.0833333333242</c:v>
                </c:pt>
                <c:pt idx="122">
                  <c:v>1976.1666666666574</c:v>
                </c:pt>
                <c:pt idx="123">
                  <c:v>1976.2499999999907</c:v>
                </c:pt>
                <c:pt idx="124">
                  <c:v>1976.3333333333239</c:v>
                </c:pt>
                <c:pt idx="125">
                  <c:v>1976.4166666666572</c:v>
                </c:pt>
                <c:pt idx="126">
                  <c:v>1976.4999999999905</c:v>
                </c:pt>
                <c:pt idx="127">
                  <c:v>1976.5833333333237</c:v>
                </c:pt>
                <c:pt idx="128">
                  <c:v>1976.666666666657</c:v>
                </c:pt>
                <c:pt idx="129">
                  <c:v>1976.7499999999902</c:v>
                </c:pt>
                <c:pt idx="130">
                  <c:v>1976.8333333333235</c:v>
                </c:pt>
                <c:pt idx="131">
                  <c:v>1976.9166666666567</c:v>
                </c:pt>
                <c:pt idx="132">
                  <c:v>1976.99999999999</c:v>
                </c:pt>
                <c:pt idx="133">
                  <c:v>1977.0833333333233</c:v>
                </c:pt>
                <c:pt idx="134">
                  <c:v>1977.1666666666565</c:v>
                </c:pt>
                <c:pt idx="135">
                  <c:v>1977.2499999999898</c:v>
                </c:pt>
                <c:pt idx="136">
                  <c:v>1977.333333333323</c:v>
                </c:pt>
                <c:pt idx="137">
                  <c:v>1977.4166666666563</c:v>
                </c:pt>
                <c:pt idx="138">
                  <c:v>1977.4999999999895</c:v>
                </c:pt>
                <c:pt idx="139">
                  <c:v>1977.5833333333228</c:v>
                </c:pt>
                <c:pt idx="140">
                  <c:v>1977.6666666666561</c:v>
                </c:pt>
                <c:pt idx="141">
                  <c:v>1977.7499999999893</c:v>
                </c:pt>
                <c:pt idx="142">
                  <c:v>1977.8333333333226</c:v>
                </c:pt>
                <c:pt idx="143">
                  <c:v>1977.9166666666558</c:v>
                </c:pt>
                <c:pt idx="144">
                  <c:v>1977.9999999999891</c:v>
                </c:pt>
                <c:pt idx="145">
                  <c:v>1978.0833333333223</c:v>
                </c:pt>
                <c:pt idx="146">
                  <c:v>1978.1666666666556</c:v>
                </c:pt>
                <c:pt idx="147">
                  <c:v>1978.2499999999889</c:v>
                </c:pt>
                <c:pt idx="148">
                  <c:v>1978.3333333333221</c:v>
                </c:pt>
                <c:pt idx="149">
                  <c:v>1978.4166666666554</c:v>
                </c:pt>
                <c:pt idx="150">
                  <c:v>1978.4999999999886</c:v>
                </c:pt>
                <c:pt idx="151">
                  <c:v>1978.5833333333219</c:v>
                </c:pt>
                <c:pt idx="152">
                  <c:v>1978.6666666666551</c:v>
                </c:pt>
                <c:pt idx="153">
                  <c:v>1978.7499999999884</c:v>
                </c:pt>
                <c:pt idx="154">
                  <c:v>1978.8333333333217</c:v>
                </c:pt>
                <c:pt idx="155">
                  <c:v>1978.9166666666549</c:v>
                </c:pt>
                <c:pt idx="156">
                  <c:v>1978.9999999999882</c:v>
                </c:pt>
                <c:pt idx="157">
                  <c:v>1979.0833333333214</c:v>
                </c:pt>
                <c:pt idx="158">
                  <c:v>1979.1666666666547</c:v>
                </c:pt>
                <c:pt idx="159">
                  <c:v>1979.2499999999879</c:v>
                </c:pt>
                <c:pt idx="160">
                  <c:v>1979.3333333333212</c:v>
                </c:pt>
                <c:pt idx="161">
                  <c:v>1979.4166666666545</c:v>
                </c:pt>
                <c:pt idx="162">
                  <c:v>1979.4999999999877</c:v>
                </c:pt>
                <c:pt idx="163">
                  <c:v>1979.583333333321</c:v>
                </c:pt>
                <c:pt idx="164">
                  <c:v>1979.6666666666542</c:v>
                </c:pt>
                <c:pt idx="165">
                  <c:v>1979.7499999999875</c:v>
                </c:pt>
                <c:pt idx="166">
                  <c:v>1979.8333333333208</c:v>
                </c:pt>
                <c:pt idx="167">
                  <c:v>1979.916666666654</c:v>
                </c:pt>
                <c:pt idx="168">
                  <c:v>1979.9999999999873</c:v>
                </c:pt>
                <c:pt idx="169">
                  <c:v>1980.0833333333205</c:v>
                </c:pt>
                <c:pt idx="170">
                  <c:v>1980.1666666666538</c:v>
                </c:pt>
                <c:pt idx="171">
                  <c:v>1980.249999999987</c:v>
                </c:pt>
                <c:pt idx="172">
                  <c:v>1980.3333333333203</c:v>
                </c:pt>
                <c:pt idx="173">
                  <c:v>1980.4166666666536</c:v>
                </c:pt>
                <c:pt idx="174">
                  <c:v>1980.4999999999868</c:v>
                </c:pt>
                <c:pt idx="175">
                  <c:v>1980.5833333333201</c:v>
                </c:pt>
                <c:pt idx="176">
                  <c:v>1980.6666666666533</c:v>
                </c:pt>
                <c:pt idx="177">
                  <c:v>1980.7499999999866</c:v>
                </c:pt>
                <c:pt idx="178">
                  <c:v>1980.8333333333198</c:v>
                </c:pt>
                <c:pt idx="179">
                  <c:v>1980.9166666666531</c:v>
                </c:pt>
                <c:pt idx="180">
                  <c:v>1980.9999999999864</c:v>
                </c:pt>
                <c:pt idx="181">
                  <c:v>1981.0833333333196</c:v>
                </c:pt>
                <c:pt idx="182">
                  <c:v>1981.1666666666529</c:v>
                </c:pt>
                <c:pt idx="183">
                  <c:v>1981.2499999999861</c:v>
                </c:pt>
                <c:pt idx="184">
                  <c:v>1981.3333333333194</c:v>
                </c:pt>
                <c:pt idx="185">
                  <c:v>1981.4166666666526</c:v>
                </c:pt>
                <c:pt idx="186">
                  <c:v>1981.4999999999859</c:v>
                </c:pt>
                <c:pt idx="187">
                  <c:v>1981.5833333333192</c:v>
                </c:pt>
                <c:pt idx="188">
                  <c:v>1981.6666666666524</c:v>
                </c:pt>
                <c:pt idx="189">
                  <c:v>1981.7499999999857</c:v>
                </c:pt>
                <c:pt idx="190">
                  <c:v>1981.8333333333189</c:v>
                </c:pt>
                <c:pt idx="191">
                  <c:v>1981.9166666666522</c:v>
                </c:pt>
                <c:pt idx="192">
                  <c:v>1981.9999999999854</c:v>
                </c:pt>
                <c:pt idx="193">
                  <c:v>1982.0833333333187</c:v>
                </c:pt>
                <c:pt idx="194">
                  <c:v>1982.166666666652</c:v>
                </c:pt>
                <c:pt idx="195">
                  <c:v>1982.2499999999852</c:v>
                </c:pt>
                <c:pt idx="196">
                  <c:v>1982.3333333333185</c:v>
                </c:pt>
                <c:pt idx="197">
                  <c:v>1982.4166666666517</c:v>
                </c:pt>
                <c:pt idx="198">
                  <c:v>1982.499999999985</c:v>
                </c:pt>
                <c:pt idx="199">
                  <c:v>1982.5833333333183</c:v>
                </c:pt>
                <c:pt idx="200">
                  <c:v>1982.6666666666515</c:v>
                </c:pt>
                <c:pt idx="201">
                  <c:v>1982.7499999999848</c:v>
                </c:pt>
                <c:pt idx="202">
                  <c:v>1982.833333333318</c:v>
                </c:pt>
                <c:pt idx="203">
                  <c:v>1982.9166666666513</c:v>
                </c:pt>
                <c:pt idx="204">
                  <c:v>1982.9999999999845</c:v>
                </c:pt>
                <c:pt idx="205">
                  <c:v>1983.0833333333178</c:v>
                </c:pt>
                <c:pt idx="206">
                  <c:v>1983.1666666666511</c:v>
                </c:pt>
                <c:pt idx="207">
                  <c:v>1983.2499999999843</c:v>
                </c:pt>
                <c:pt idx="208">
                  <c:v>1983.3333333333176</c:v>
                </c:pt>
                <c:pt idx="209">
                  <c:v>1983.4166666666508</c:v>
                </c:pt>
                <c:pt idx="210">
                  <c:v>1983.4999999999841</c:v>
                </c:pt>
                <c:pt idx="211">
                  <c:v>1983.5833333333173</c:v>
                </c:pt>
                <c:pt idx="212">
                  <c:v>1983.6666666666506</c:v>
                </c:pt>
                <c:pt idx="213">
                  <c:v>1983.7499999999839</c:v>
                </c:pt>
                <c:pt idx="214">
                  <c:v>1983.8333333333171</c:v>
                </c:pt>
                <c:pt idx="215">
                  <c:v>1983.9166666666504</c:v>
                </c:pt>
                <c:pt idx="216">
                  <c:v>1983.9999999999836</c:v>
                </c:pt>
                <c:pt idx="217">
                  <c:v>1984.0833333333169</c:v>
                </c:pt>
                <c:pt idx="218">
                  <c:v>1984.1666666666501</c:v>
                </c:pt>
                <c:pt idx="219">
                  <c:v>1984.2499999999834</c:v>
                </c:pt>
                <c:pt idx="220">
                  <c:v>1984.3333333333167</c:v>
                </c:pt>
                <c:pt idx="221">
                  <c:v>1984.4166666666499</c:v>
                </c:pt>
                <c:pt idx="222">
                  <c:v>1984.4999999999832</c:v>
                </c:pt>
                <c:pt idx="223">
                  <c:v>1984.5833333333164</c:v>
                </c:pt>
                <c:pt idx="224">
                  <c:v>1984.6666666666497</c:v>
                </c:pt>
                <c:pt idx="225">
                  <c:v>1984.7499999999829</c:v>
                </c:pt>
                <c:pt idx="226">
                  <c:v>1984.8333333333162</c:v>
                </c:pt>
                <c:pt idx="227">
                  <c:v>1984.9166666666495</c:v>
                </c:pt>
                <c:pt idx="228">
                  <c:v>1984.9999999999827</c:v>
                </c:pt>
                <c:pt idx="229">
                  <c:v>1985.083333333316</c:v>
                </c:pt>
                <c:pt idx="230">
                  <c:v>1985.1666666666492</c:v>
                </c:pt>
                <c:pt idx="231">
                  <c:v>1985.2499999999825</c:v>
                </c:pt>
                <c:pt idx="232">
                  <c:v>1985.3333333333157</c:v>
                </c:pt>
                <c:pt idx="233">
                  <c:v>1985.416666666649</c:v>
                </c:pt>
                <c:pt idx="234">
                  <c:v>1985.4999999999823</c:v>
                </c:pt>
                <c:pt idx="235">
                  <c:v>1985.5833333333155</c:v>
                </c:pt>
                <c:pt idx="236">
                  <c:v>1985.6666666666488</c:v>
                </c:pt>
                <c:pt idx="237">
                  <c:v>1985.749999999982</c:v>
                </c:pt>
                <c:pt idx="238">
                  <c:v>1985.8333333333153</c:v>
                </c:pt>
                <c:pt idx="239">
                  <c:v>1985.9166666666486</c:v>
                </c:pt>
                <c:pt idx="240">
                  <c:v>1985.9999999999818</c:v>
                </c:pt>
                <c:pt idx="241">
                  <c:v>1986.0833333333151</c:v>
                </c:pt>
                <c:pt idx="242">
                  <c:v>1986.1666666666483</c:v>
                </c:pt>
                <c:pt idx="243">
                  <c:v>1986.2499999999816</c:v>
                </c:pt>
                <c:pt idx="244">
                  <c:v>1986.3333333333148</c:v>
                </c:pt>
                <c:pt idx="245">
                  <c:v>1986.4166666666481</c:v>
                </c:pt>
                <c:pt idx="246">
                  <c:v>1986.4999999999814</c:v>
                </c:pt>
                <c:pt idx="247">
                  <c:v>1986.5833333333146</c:v>
                </c:pt>
                <c:pt idx="248">
                  <c:v>1986.6666666666479</c:v>
                </c:pt>
                <c:pt idx="249">
                  <c:v>1986.7499999999811</c:v>
                </c:pt>
                <c:pt idx="250">
                  <c:v>1986.8333333333144</c:v>
                </c:pt>
                <c:pt idx="251">
                  <c:v>1986.9166666666476</c:v>
                </c:pt>
                <c:pt idx="252">
                  <c:v>1986.9999999999809</c:v>
                </c:pt>
                <c:pt idx="253">
                  <c:v>1987.0833333333142</c:v>
                </c:pt>
                <c:pt idx="254">
                  <c:v>1987.1666666666474</c:v>
                </c:pt>
                <c:pt idx="255">
                  <c:v>1987.2499999999807</c:v>
                </c:pt>
                <c:pt idx="256">
                  <c:v>1987.3333333333139</c:v>
                </c:pt>
                <c:pt idx="257">
                  <c:v>1987.4166666666472</c:v>
                </c:pt>
                <c:pt idx="258">
                  <c:v>1987.4999999999804</c:v>
                </c:pt>
                <c:pt idx="259">
                  <c:v>1987.5833333333137</c:v>
                </c:pt>
                <c:pt idx="260">
                  <c:v>1987.666666666647</c:v>
                </c:pt>
                <c:pt idx="261">
                  <c:v>1987.7499999999802</c:v>
                </c:pt>
                <c:pt idx="262">
                  <c:v>1987.8333333333135</c:v>
                </c:pt>
                <c:pt idx="263">
                  <c:v>1987.9166666666467</c:v>
                </c:pt>
                <c:pt idx="264">
                  <c:v>1987.99999999998</c:v>
                </c:pt>
                <c:pt idx="265">
                  <c:v>1988.0833333333132</c:v>
                </c:pt>
                <c:pt idx="266">
                  <c:v>1988.1666666666465</c:v>
                </c:pt>
                <c:pt idx="267">
                  <c:v>1988.2499999999798</c:v>
                </c:pt>
                <c:pt idx="268">
                  <c:v>1988.333333333313</c:v>
                </c:pt>
                <c:pt idx="269">
                  <c:v>1988.4166666666463</c:v>
                </c:pt>
                <c:pt idx="270">
                  <c:v>1988.4999999999795</c:v>
                </c:pt>
                <c:pt idx="271">
                  <c:v>1988.5833333333128</c:v>
                </c:pt>
                <c:pt idx="272">
                  <c:v>1988.6666666666461</c:v>
                </c:pt>
                <c:pt idx="273">
                  <c:v>1988.7499999999793</c:v>
                </c:pt>
                <c:pt idx="274">
                  <c:v>1988.8333333333126</c:v>
                </c:pt>
                <c:pt idx="275">
                  <c:v>1988.9166666666458</c:v>
                </c:pt>
                <c:pt idx="276">
                  <c:v>1988.9999999999791</c:v>
                </c:pt>
                <c:pt idx="277">
                  <c:v>1989.0833333333123</c:v>
                </c:pt>
                <c:pt idx="278">
                  <c:v>1989.1666666666456</c:v>
                </c:pt>
                <c:pt idx="279">
                  <c:v>1989.2499999999789</c:v>
                </c:pt>
                <c:pt idx="280">
                  <c:v>1989.3333333333121</c:v>
                </c:pt>
                <c:pt idx="281">
                  <c:v>1989.4166666666454</c:v>
                </c:pt>
                <c:pt idx="282">
                  <c:v>1989.4999999999786</c:v>
                </c:pt>
                <c:pt idx="283">
                  <c:v>1989.5833333333119</c:v>
                </c:pt>
                <c:pt idx="284">
                  <c:v>1989.6666666666451</c:v>
                </c:pt>
                <c:pt idx="285">
                  <c:v>1989.7499999999784</c:v>
                </c:pt>
                <c:pt idx="286">
                  <c:v>1989.8333333333117</c:v>
                </c:pt>
                <c:pt idx="287">
                  <c:v>1989.9166666666449</c:v>
                </c:pt>
                <c:pt idx="288">
                  <c:v>1989.9999999999782</c:v>
                </c:pt>
                <c:pt idx="289">
                  <c:v>1990.0833333333114</c:v>
                </c:pt>
                <c:pt idx="290">
                  <c:v>1990.1666666666447</c:v>
                </c:pt>
                <c:pt idx="291">
                  <c:v>1990.2499999999779</c:v>
                </c:pt>
                <c:pt idx="292">
                  <c:v>1990.3333333333112</c:v>
                </c:pt>
                <c:pt idx="293">
                  <c:v>1990.4166666666445</c:v>
                </c:pt>
                <c:pt idx="294">
                  <c:v>1990.4999999999777</c:v>
                </c:pt>
                <c:pt idx="295">
                  <c:v>1990.583333333311</c:v>
                </c:pt>
                <c:pt idx="296">
                  <c:v>1990.6666666666442</c:v>
                </c:pt>
                <c:pt idx="297">
                  <c:v>1990.7499999999775</c:v>
                </c:pt>
                <c:pt idx="298">
                  <c:v>1990.8333333333107</c:v>
                </c:pt>
                <c:pt idx="299">
                  <c:v>1990.916666666644</c:v>
                </c:pt>
                <c:pt idx="300">
                  <c:v>1990.9999999999773</c:v>
                </c:pt>
                <c:pt idx="301">
                  <c:v>1991.0833333333105</c:v>
                </c:pt>
                <c:pt idx="302">
                  <c:v>1991.1666666666438</c:v>
                </c:pt>
                <c:pt idx="303">
                  <c:v>1991.249999999977</c:v>
                </c:pt>
                <c:pt idx="304">
                  <c:v>1991.3333333333103</c:v>
                </c:pt>
                <c:pt idx="305">
                  <c:v>1991.4166666666436</c:v>
                </c:pt>
                <c:pt idx="306">
                  <c:v>1991.4999999999768</c:v>
                </c:pt>
                <c:pt idx="307">
                  <c:v>1991.5833333333101</c:v>
                </c:pt>
                <c:pt idx="308">
                  <c:v>1991.6666666666433</c:v>
                </c:pt>
                <c:pt idx="309">
                  <c:v>1991.7499999999766</c:v>
                </c:pt>
                <c:pt idx="310">
                  <c:v>1991.8333333333098</c:v>
                </c:pt>
                <c:pt idx="311">
                  <c:v>1991.9166666666431</c:v>
                </c:pt>
              </c:numCache>
            </c:numRef>
          </c:cat>
          <c:val>
            <c:numRef>
              <c:f>dataFigure6!$D$6:$D$317</c:f>
              <c:numCache>
                <c:formatCode>0.00</c:formatCode>
                <c:ptCount val="312"/>
                <c:pt idx="0">
                  <c:v>0.25333333333333297</c:v>
                </c:pt>
                <c:pt idx="1">
                  <c:v>0.3199999999999994</c:v>
                </c:pt>
                <c:pt idx="2">
                  <c:v>0.20333333333333403</c:v>
                </c:pt>
                <c:pt idx="3">
                  <c:v>0.11333333333333329</c:v>
                </c:pt>
                <c:pt idx="4">
                  <c:v>0.26000000000000068</c:v>
                </c:pt>
                <c:pt idx="5">
                  <c:v>0.42999999999999972</c:v>
                </c:pt>
                <c:pt idx="6">
                  <c:v>0.38666666666666671</c:v>
                </c:pt>
                <c:pt idx="7">
                  <c:v>0.40666666666666629</c:v>
                </c:pt>
                <c:pt idx="8">
                  <c:v>6.6666666666667318E-2</c:v>
                </c:pt>
                <c:pt idx="9">
                  <c:v>0.12000000000000011</c:v>
                </c:pt>
                <c:pt idx="10">
                  <c:v>0.27333333333333254</c:v>
                </c:pt>
                <c:pt idx="11">
                  <c:v>-0.16333333333333222</c:v>
                </c:pt>
                <c:pt idx="12">
                  <c:v>-0.62333333333333218</c:v>
                </c:pt>
                <c:pt idx="13">
                  <c:v>-0.36666666666666714</c:v>
                </c:pt>
                <c:pt idx="14">
                  <c:v>-0.58333333333333304</c:v>
                </c:pt>
                <c:pt idx="15">
                  <c:v>-0.77333333333333432</c:v>
                </c:pt>
                <c:pt idx="16">
                  <c:v>-0.58666666666666734</c:v>
                </c:pt>
                <c:pt idx="17">
                  <c:v>-0.19333333333333291</c:v>
                </c:pt>
                <c:pt idx="18">
                  <c:v>-0.20000000000000018</c:v>
                </c:pt>
                <c:pt idx="19">
                  <c:v>-3.3333333333338544E-3</c:v>
                </c:pt>
                <c:pt idx="20">
                  <c:v>0.10000000000000009</c:v>
                </c:pt>
                <c:pt idx="21">
                  <c:v>-1.3333333333333197E-2</c:v>
                </c:pt>
                <c:pt idx="22">
                  <c:v>0.20666666666666655</c:v>
                </c:pt>
                <c:pt idx="23">
                  <c:v>0.50999999999999979</c:v>
                </c:pt>
                <c:pt idx="24">
                  <c:v>0.42666666666666675</c:v>
                </c:pt>
                <c:pt idx="25">
                  <c:v>0.29666666666666686</c:v>
                </c:pt>
                <c:pt idx="26">
                  <c:v>0.44333333333333336</c:v>
                </c:pt>
                <c:pt idx="27">
                  <c:v>0.97333333333333361</c:v>
                </c:pt>
                <c:pt idx="28">
                  <c:v>0.93666666666666742</c:v>
                </c:pt>
                <c:pt idx="29">
                  <c:v>0.4300000000000006</c:v>
                </c:pt>
                <c:pt idx="30">
                  <c:v>3.9999999999999147E-2</c:v>
                </c:pt>
                <c:pt idx="31">
                  <c:v>-3.6666666666666181E-2</c:v>
                </c:pt>
                <c:pt idx="32">
                  <c:v>-0.25999999999999979</c:v>
                </c:pt>
                <c:pt idx="33">
                  <c:v>-3.3333333333334103E-2</c:v>
                </c:pt>
                <c:pt idx="34">
                  <c:v>-8.6666666666666003E-2</c:v>
                </c:pt>
                <c:pt idx="35">
                  <c:v>0.18333333333333268</c:v>
                </c:pt>
                <c:pt idx="36">
                  <c:v>0.38333333333333286</c:v>
                </c:pt>
                <c:pt idx="37">
                  <c:v>0.56333333333333346</c:v>
                </c:pt>
                <c:pt idx="38">
                  <c:v>0.48000000000000043</c:v>
                </c:pt>
                <c:pt idx="39">
                  <c:v>0.84333333333333371</c:v>
                </c:pt>
                <c:pt idx="40">
                  <c:v>1.7333333333333325</c:v>
                </c:pt>
                <c:pt idx="41">
                  <c:v>1.2766666666666682</c:v>
                </c:pt>
                <c:pt idx="42">
                  <c:v>0.28333333333333321</c:v>
                </c:pt>
                <c:pt idx="43">
                  <c:v>0.46333333333333293</c:v>
                </c:pt>
                <c:pt idx="44">
                  <c:v>0.25000000000000178</c:v>
                </c:pt>
                <c:pt idx="45">
                  <c:v>1.6666666666667496E-2</c:v>
                </c:pt>
                <c:pt idx="46">
                  <c:v>-0.26333333333333364</c:v>
                </c:pt>
                <c:pt idx="47">
                  <c:v>-2.9999999999999361E-2</c:v>
                </c:pt>
                <c:pt idx="48">
                  <c:v>4.0000000000000924E-2</c:v>
                </c:pt>
                <c:pt idx="49">
                  <c:v>4.6666666666666856E-2</c:v>
                </c:pt>
                <c:pt idx="50">
                  <c:v>-1.2166666666666686</c:v>
                </c:pt>
                <c:pt idx="51">
                  <c:v>-0.47333333333333272</c:v>
                </c:pt>
                <c:pt idx="52">
                  <c:v>-0.34000000000000075</c:v>
                </c:pt>
                <c:pt idx="53">
                  <c:v>-0.33333333333333393</c:v>
                </c:pt>
                <c:pt idx="54">
                  <c:v>-0.66999999999999993</c:v>
                </c:pt>
                <c:pt idx="55">
                  <c:v>-0.97333333333333272</c:v>
                </c:pt>
                <c:pt idx="56">
                  <c:v>-0.84999999999999964</c:v>
                </c:pt>
                <c:pt idx="57">
                  <c:v>-0.50333333333333297</c:v>
                </c:pt>
                <c:pt idx="58">
                  <c:v>-0.7666666666666675</c:v>
                </c:pt>
                <c:pt idx="59">
                  <c:v>-1.1299999999999999</c:v>
                </c:pt>
                <c:pt idx="60">
                  <c:v>-1.4266666666666676</c:v>
                </c:pt>
                <c:pt idx="61">
                  <c:v>-1.1599999999999997</c:v>
                </c:pt>
                <c:pt idx="62">
                  <c:v>-0.543333333333333</c:v>
                </c:pt>
                <c:pt idx="63">
                  <c:v>0.29333333333333345</c:v>
                </c:pt>
                <c:pt idx="64">
                  <c:v>0.77</c:v>
                </c:pt>
                <c:pt idx="65">
                  <c:v>0.74666666666666703</c:v>
                </c:pt>
                <c:pt idx="66">
                  <c:v>0.74666666666666615</c:v>
                </c:pt>
                <c:pt idx="67">
                  <c:v>0.61000000000000032</c:v>
                </c:pt>
                <c:pt idx="68">
                  <c:v>0.29000000000000092</c:v>
                </c:pt>
                <c:pt idx="69">
                  <c:v>-0.27333333333333254</c:v>
                </c:pt>
                <c:pt idx="70">
                  <c:v>-0.52666666666666639</c:v>
                </c:pt>
                <c:pt idx="71">
                  <c:v>-1.08</c:v>
                </c:pt>
                <c:pt idx="72">
                  <c:v>-1.25</c:v>
                </c:pt>
                <c:pt idx="73">
                  <c:v>-0.89333333333333353</c:v>
                </c:pt>
                <c:pt idx="74">
                  <c:v>0.18666666666666698</c:v>
                </c:pt>
                <c:pt idx="75">
                  <c:v>0.62999999999999945</c:v>
                </c:pt>
                <c:pt idx="76">
                  <c:v>0.50666666666666638</c:v>
                </c:pt>
                <c:pt idx="77">
                  <c:v>0.37000000000000011</c:v>
                </c:pt>
                <c:pt idx="78">
                  <c:v>0.25</c:v>
                </c:pt>
                <c:pt idx="79">
                  <c:v>0.37333333333333307</c:v>
                </c:pt>
                <c:pt idx="80">
                  <c:v>0.2666666666666675</c:v>
                </c:pt>
                <c:pt idx="81">
                  <c:v>0.30000000000000071</c:v>
                </c:pt>
                <c:pt idx="82">
                  <c:v>0.15666666666666629</c:v>
                </c:pt>
                <c:pt idx="83">
                  <c:v>0.34000000000000075</c:v>
                </c:pt>
                <c:pt idx="84">
                  <c:v>0.79666666666666686</c:v>
                </c:pt>
                <c:pt idx="85">
                  <c:v>1.1366666666666658</c:v>
                </c:pt>
                <c:pt idx="86">
                  <c:v>1.1399999999999997</c:v>
                </c:pt>
                <c:pt idx="87">
                  <c:v>0.58333333333333393</c:v>
                </c:pt>
                <c:pt idx="88">
                  <c:v>0.91000000000000014</c:v>
                </c:pt>
                <c:pt idx="89">
                  <c:v>1.1399999999999997</c:v>
                </c:pt>
                <c:pt idx="90">
                  <c:v>2.583333333333333</c:v>
                </c:pt>
                <c:pt idx="91">
                  <c:v>1.5900000000000016</c:v>
                </c:pt>
                <c:pt idx="92">
                  <c:v>0.9833333333333325</c:v>
                </c:pt>
                <c:pt idx="93">
                  <c:v>-0.55000000000000071</c:v>
                </c:pt>
                <c:pt idx="94">
                  <c:v>-0.40000000000000036</c:v>
                </c:pt>
                <c:pt idx="95">
                  <c:v>-0.32333333333333414</c:v>
                </c:pt>
                <c:pt idx="96">
                  <c:v>-0.34666666666666579</c:v>
                </c:pt>
                <c:pt idx="97">
                  <c:v>-0.90666666666666451</c:v>
                </c:pt>
                <c:pt idx="98">
                  <c:v>-0.17333333333333378</c:v>
                </c:pt>
                <c:pt idx="99">
                  <c:v>1.1866666666666674</c:v>
                </c:pt>
                <c:pt idx="100">
                  <c:v>1.7000000000000011</c:v>
                </c:pt>
                <c:pt idx="101">
                  <c:v>1.5399999999999991</c:v>
                </c:pt>
                <c:pt idx="102">
                  <c:v>1.67</c:v>
                </c:pt>
                <c:pt idx="103">
                  <c:v>-4.3333333333334778E-2</c:v>
                </c:pt>
                <c:pt idx="104">
                  <c:v>-0.94666666666666721</c:v>
                </c:pt>
                <c:pt idx="105">
                  <c:v>-2.0299999999999976</c:v>
                </c:pt>
                <c:pt idx="106">
                  <c:v>-1.6866666666666692</c:v>
                </c:pt>
                <c:pt idx="107">
                  <c:v>-1.7533333333333339</c:v>
                </c:pt>
                <c:pt idx="108">
                  <c:v>-2.2166666666666659</c:v>
                </c:pt>
                <c:pt idx="109">
                  <c:v>-2.129999999999999</c:v>
                </c:pt>
                <c:pt idx="110">
                  <c:v>-1.7599999999999998</c:v>
                </c:pt>
                <c:pt idx="111">
                  <c:v>-0.81333333333333346</c:v>
                </c:pt>
                <c:pt idx="112">
                  <c:v>-0.53666666666666796</c:v>
                </c:pt>
                <c:pt idx="113">
                  <c:v>0.13333333333333286</c:v>
                </c:pt>
                <c:pt idx="114">
                  <c:v>0.67999999999999883</c:v>
                </c:pt>
                <c:pt idx="115">
                  <c:v>0.5166666666666675</c:v>
                </c:pt>
                <c:pt idx="116">
                  <c:v>0.3100000000000005</c:v>
                </c:pt>
                <c:pt idx="117">
                  <c:v>-0.33999999999999897</c:v>
                </c:pt>
                <c:pt idx="118">
                  <c:v>-0.84666666666666668</c:v>
                </c:pt>
                <c:pt idx="119">
                  <c:v>-0.5600000000000005</c:v>
                </c:pt>
                <c:pt idx="120">
                  <c:v>-0.543333333333333</c:v>
                </c:pt>
                <c:pt idx="121">
                  <c:v>-0.3266666666666671</c:v>
                </c:pt>
                <c:pt idx="122">
                  <c:v>-0.10666666666666647</c:v>
                </c:pt>
                <c:pt idx="123">
                  <c:v>-6.6666666666668206E-3</c:v>
                </c:pt>
                <c:pt idx="124">
                  <c:v>0.48000000000000043</c:v>
                </c:pt>
                <c:pt idx="125">
                  <c:v>0.49666666666666703</c:v>
                </c:pt>
                <c:pt idx="126">
                  <c:v>0.11333333333333329</c:v>
                </c:pt>
                <c:pt idx="127">
                  <c:v>-6.9999999999999396E-2</c:v>
                </c:pt>
                <c:pt idx="128">
                  <c:v>-0.10999999999999943</c:v>
                </c:pt>
                <c:pt idx="129">
                  <c:v>-0.26333333333333364</c:v>
                </c:pt>
                <c:pt idx="130">
                  <c:v>-0.23666666666666636</c:v>
                </c:pt>
                <c:pt idx="131">
                  <c:v>-0.4233333333333329</c:v>
                </c:pt>
                <c:pt idx="132">
                  <c:v>-0.26333333333333275</c:v>
                </c:pt>
                <c:pt idx="133">
                  <c:v>-5.6666666666667531E-2</c:v>
                </c:pt>
                <c:pt idx="134">
                  <c:v>4.3333333333333002E-2</c:v>
                </c:pt>
                <c:pt idx="135">
                  <c:v>7.0000000000000284E-2</c:v>
                </c:pt>
                <c:pt idx="136">
                  <c:v>0.64999999999999947</c:v>
                </c:pt>
                <c:pt idx="137">
                  <c:v>0.4666666666666659</c:v>
                </c:pt>
                <c:pt idx="138">
                  <c:v>0.26333333333333364</c:v>
                </c:pt>
                <c:pt idx="139">
                  <c:v>0.51333333333333453</c:v>
                </c:pt>
                <c:pt idx="140">
                  <c:v>0.5699999999999994</c:v>
                </c:pt>
                <c:pt idx="141">
                  <c:v>0.64999999999999947</c:v>
                </c:pt>
                <c:pt idx="142">
                  <c:v>0.34000000000000075</c:v>
                </c:pt>
                <c:pt idx="143">
                  <c:v>0.18666666666666742</c:v>
                </c:pt>
                <c:pt idx="144">
                  <c:v>0.18666666666666742</c:v>
                </c:pt>
                <c:pt idx="145">
                  <c:v>0.19000000000000039</c:v>
                </c:pt>
                <c:pt idx="146">
                  <c:v>0.11000000000000032</c:v>
                </c:pt>
                <c:pt idx="147">
                  <c:v>0.13333333333333286</c:v>
                </c:pt>
                <c:pt idx="148">
                  <c:v>0.54</c:v>
                </c:pt>
                <c:pt idx="149">
                  <c:v>0.58666666666666689</c:v>
                </c:pt>
                <c:pt idx="150">
                  <c:v>0.52666666666666551</c:v>
                </c:pt>
                <c:pt idx="151">
                  <c:v>0.44999999999999929</c:v>
                </c:pt>
                <c:pt idx="152">
                  <c:v>0.63333333333333286</c:v>
                </c:pt>
                <c:pt idx="153">
                  <c:v>0.86000000000000121</c:v>
                </c:pt>
                <c:pt idx="154">
                  <c:v>1.2766666666666673</c:v>
                </c:pt>
                <c:pt idx="155">
                  <c:v>0.97333333333333272</c:v>
                </c:pt>
                <c:pt idx="156">
                  <c:v>0.48666666666666636</c:v>
                </c:pt>
                <c:pt idx="157">
                  <c:v>0.10666666666666735</c:v>
                </c:pt>
                <c:pt idx="158">
                  <c:v>3.6666666666665293E-2</c:v>
                </c:pt>
                <c:pt idx="159">
                  <c:v>-6.3333333333334352E-2</c:v>
                </c:pt>
                <c:pt idx="160">
                  <c:v>0.18666666666666742</c:v>
                </c:pt>
                <c:pt idx="161">
                  <c:v>0.17666666666666409</c:v>
                </c:pt>
                <c:pt idx="162">
                  <c:v>0.29000000000000092</c:v>
                </c:pt>
                <c:pt idx="163">
                  <c:v>0.60666666666666558</c:v>
                </c:pt>
                <c:pt idx="164">
                  <c:v>0.86333333333333506</c:v>
                </c:pt>
                <c:pt idx="165">
                  <c:v>2.8233333333333324</c:v>
                </c:pt>
                <c:pt idx="166">
                  <c:v>1.1333333333333329</c:v>
                </c:pt>
                <c:pt idx="167">
                  <c:v>0.98666666666666814</c:v>
                </c:pt>
                <c:pt idx="168">
                  <c:v>0.24333333333333407</c:v>
                </c:pt>
                <c:pt idx="169">
                  <c:v>0.53666666666666707</c:v>
                </c:pt>
                <c:pt idx="170">
                  <c:v>3.2799999999999994</c:v>
                </c:pt>
                <c:pt idx="171">
                  <c:v>2.5633333333333326</c:v>
                </c:pt>
                <c:pt idx="172">
                  <c:v>-5.3299999999999983</c:v>
                </c:pt>
                <c:pt idx="173">
                  <c:v>-5.7899999999999991</c:v>
                </c:pt>
                <c:pt idx="174">
                  <c:v>-3.6566666666666681</c:v>
                </c:pt>
                <c:pt idx="175">
                  <c:v>-0.21666666666666856</c:v>
                </c:pt>
                <c:pt idx="176">
                  <c:v>1.5</c:v>
                </c:pt>
                <c:pt idx="177">
                  <c:v>2.9733333333333345</c:v>
                </c:pt>
                <c:pt idx="178">
                  <c:v>4.7533333333333339</c:v>
                </c:pt>
                <c:pt idx="179">
                  <c:v>5.7233333333333309</c:v>
                </c:pt>
                <c:pt idx="180">
                  <c:v>3.2266666666666648</c:v>
                </c:pt>
                <c:pt idx="181">
                  <c:v>-2.0133333333333319</c:v>
                </c:pt>
                <c:pt idx="182">
                  <c:v>-3.2699999999999996</c:v>
                </c:pt>
                <c:pt idx="183">
                  <c:v>-0.84999999999999609</c:v>
                </c:pt>
                <c:pt idx="184">
                  <c:v>3.0699999999999985</c:v>
                </c:pt>
                <c:pt idx="185">
                  <c:v>2.7866666666666688</c:v>
                </c:pt>
                <c:pt idx="186">
                  <c:v>1.259999999999998</c:v>
                </c:pt>
                <c:pt idx="187">
                  <c:v>-1.0666666666666664</c:v>
                </c:pt>
                <c:pt idx="188">
                  <c:v>-2.7833333333333332</c:v>
                </c:pt>
                <c:pt idx="189">
                  <c:v>-2.4966666666666644</c:v>
                </c:pt>
                <c:pt idx="190">
                  <c:v>-2.9466666666666637</c:v>
                </c:pt>
                <c:pt idx="191">
                  <c:v>-2.3833333333333329</c:v>
                </c:pt>
                <c:pt idx="192">
                  <c:v>-0.36666666666666536</c:v>
                </c:pt>
                <c:pt idx="193">
                  <c:v>1.8133333333333326</c:v>
                </c:pt>
                <c:pt idx="194">
                  <c:v>1.2233333333333345</c:v>
                </c:pt>
                <c:pt idx="195">
                  <c:v>0.71333333333333293</c:v>
                </c:pt>
                <c:pt idx="196">
                  <c:v>-0.34999999999999964</c:v>
                </c:pt>
                <c:pt idx="197">
                  <c:v>-0.53999999999999737</c:v>
                </c:pt>
                <c:pt idx="198">
                  <c:v>-1.9233333333333338</c:v>
                </c:pt>
                <c:pt idx="199">
                  <c:v>-3.6099999999999994</c:v>
                </c:pt>
                <c:pt idx="200">
                  <c:v>-1.9766666666666666</c:v>
                </c:pt>
                <c:pt idx="201">
                  <c:v>-1.2966666666666669</c:v>
                </c:pt>
                <c:pt idx="202">
                  <c:v>-0.84666666666666757</c:v>
                </c:pt>
                <c:pt idx="203">
                  <c:v>-0.79000000000000092</c:v>
                </c:pt>
                <c:pt idx="204">
                  <c:v>-0.60666666666666735</c:v>
                </c:pt>
                <c:pt idx="205">
                  <c:v>-0.43333333333333357</c:v>
                </c:pt>
                <c:pt idx="206">
                  <c:v>5.6666666666666643E-2</c:v>
                </c:pt>
                <c:pt idx="207">
                  <c:v>0.14666666666666828</c:v>
                </c:pt>
                <c:pt idx="208">
                  <c:v>-6.3333333333332575E-2</c:v>
                </c:pt>
                <c:pt idx="209">
                  <c:v>0.24666666666666615</c:v>
                </c:pt>
                <c:pt idx="210">
                  <c:v>0.56666666666666643</c:v>
                </c:pt>
                <c:pt idx="211">
                  <c:v>0.56666666666666821</c:v>
                </c:pt>
                <c:pt idx="212">
                  <c:v>0.14666666666666472</c:v>
                </c:pt>
                <c:pt idx="213">
                  <c:v>2.000000000000135E-2</c:v>
                </c:pt>
                <c:pt idx="214">
                  <c:v>-0.15666666666666629</c:v>
                </c:pt>
                <c:pt idx="215">
                  <c:v>4.6666666666666856E-2</c:v>
                </c:pt>
                <c:pt idx="216">
                  <c:v>0.13000000000000078</c:v>
                </c:pt>
                <c:pt idx="217">
                  <c:v>0.13333333333333108</c:v>
                </c:pt>
                <c:pt idx="218">
                  <c:v>0.36999999999999922</c:v>
                </c:pt>
                <c:pt idx="219">
                  <c:v>0.6033333333333335</c:v>
                </c:pt>
                <c:pt idx="220">
                  <c:v>0.39000000000000057</c:v>
                </c:pt>
                <c:pt idx="221">
                  <c:v>0.88666666666666671</c:v>
                </c:pt>
                <c:pt idx="222">
                  <c:v>0.67333333333333378</c:v>
                </c:pt>
                <c:pt idx="223">
                  <c:v>0.77000000000000135</c:v>
                </c:pt>
                <c:pt idx="224">
                  <c:v>-9.9999999999997868E-3</c:v>
                </c:pt>
                <c:pt idx="225">
                  <c:v>-1.4000000000000004</c:v>
                </c:pt>
                <c:pt idx="226">
                  <c:v>-1.5466666666666669</c:v>
                </c:pt>
                <c:pt idx="227">
                  <c:v>-1.8599999999999994</c:v>
                </c:pt>
                <c:pt idx="228">
                  <c:v>-0.91666666666666785</c:v>
                </c:pt>
                <c:pt idx="229">
                  <c:v>-0.22000000000000064</c:v>
                </c:pt>
                <c:pt idx="230">
                  <c:v>0.16999999999999993</c:v>
                </c:pt>
                <c:pt idx="231">
                  <c:v>-0.206666666666667</c:v>
                </c:pt>
                <c:pt idx="232">
                  <c:v>-0.47999999999999954</c:v>
                </c:pt>
                <c:pt idx="233">
                  <c:v>-0.74333333333333318</c:v>
                </c:pt>
                <c:pt idx="234">
                  <c:v>-4.3333333333333002E-2</c:v>
                </c:pt>
                <c:pt idx="235">
                  <c:v>0.10666666666666735</c:v>
                </c:pt>
                <c:pt idx="236">
                  <c:v>0.14999999999999947</c:v>
                </c:pt>
                <c:pt idx="237">
                  <c:v>8.999999999999897E-2</c:v>
                </c:pt>
                <c:pt idx="238">
                  <c:v>0.11333333333333329</c:v>
                </c:pt>
                <c:pt idx="239">
                  <c:v>0.28333333333333233</c:v>
                </c:pt>
                <c:pt idx="240">
                  <c:v>3.6666666666667069E-2</c:v>
                </c:pt>
                <c:pt idx="241">
                  <c:v>-0.29333333333333389</c:v>
                </c:pt>
                <c:pt idx="242">
                  <c:v>-0.60999999999999943</c:v>
                </c:pt>
                <c:pt idx="243">
                  <c:v>-0.83666666666666689</c:v>
                </c:pt>
                <c:pt idx="244">
                  <c:v>-0.59333333333333282</c:v>
                </c:pt>
                <c:pt idx="245">
                  <c:v>-0.18666666666666654</c:v>
                </c:pt>
                <c:pt idx="246">
                  <c:v>-0.35999999999999943</c:v>
                </c:pt>
                <c:pt idx="247">
                  <c:v>-0.60666666666666647</c:v>
                </c:pt>
                <c:pt idx="248">
                  <c:v>-0.66000000000000014</c:v>
                </c:pt>
                <c:pt idx="249">
                  <c:v>-0.35666666666666735</c:v>
                </c:pt>
                <c:pt idx="250">
                  <c:v>7.0000000000001172E-2</c:v>
                </c:pt>
                <c:pt idx="251">
                  <c:v>0.98333333333333428</c:v>
                </c:pt>
                <c:pt idx="252">
                  <c:v>0.16333333333333311</c:v>
                </c:pt>
                <c:pt idx="253">
                  <c:v>-0.36000000000000032</c:v>
                </c:pt>
                <c:pt idx="254">
                  <c:v>-0.34999999999999964</c:v>
                </c:pt>
                <c:pt idx="255">
                  <c:v>0.15000000000000036</c:v>
                </c:pt>
                <c:pt idx="256">
                  <c:v>0.64999999999999947</c:v>
                </c:pt>
                <c:pt idx="257">
                  <c:v>0.28000000000000025</c:v>
                </c:pt>
                <c:pt idx="258">
                  <c:v>-6.9999999999999396E-2</c:v>
                </c:pt>
                <c:pt idx="259">
                  <c:v>1.0000000000000675E-2</c:v>
                </c:pt>
                <c:pt idx="260">
                  <c:v>0.54</c:v>
                </c:pt>
                <c:pt idx="261">
                  <c:v>0.44666666666666632</c:v>
                </c:pt>
                <c:pt idx="262">
                  <c:v>-0.38999999999999879</c:v>
                </c:pt>
                <c:pt idx="263">
                  <c:v>-0.29666666666666686</c:v>
                </c:pt>
                <c:pt idx="264">
                  <c:v>-8.6666666666666892E-2</c:v>
                </c:pt>
                <c:pt idx="265">
                  <c:v>-0.18333333333333268</c:v>
                </c:pt>
                <c:pt idx="266">
                  <c:v>-0.1466666666666665</c:v>
                </c:pt>
                <c:pt idx="267">
                  <c:v>0.20666666666666611</c:v>
                </c:pt>
                <c:pt idx="268">
                  <c:v>0.41333333333333311</c:v>
                </c:pt>
                <c:pt idx="269">
                  <c:v>0.66333333333333311</c:v>
                </c:pt>
                <c:pt idx="270">
                  <c:v>0.59333333333333371</c:v>
                </c:pt>
                <c:pt idx="271">
                  <c:v>0.55999999999999961</c:v>
                </c:pt>
                <c:pt idx="272">
                  <c:v>0.43333333333333268</c:v>
                </c:pt>
                <c:pt idx="273">
                  <c:v>0.31666666666666732</c:v>
                </c:pt>
                <c:pt idx="274">
                  <c:v>0.18333333333333357</c:v>
                </c:pt>
                <c:pt idx="275">
                  <c:v>0.47999999999999865</c:v>
                </c:pt>
                <c:pt idx="276">
                  <c:v>0.65000000000000036</c:v>
                </c:pt>
                <c:pt idx="277">
                  <c:v>0.61666666666666714</c:v>
                </c:pt>
                <c:pt idx="278">
                  <c:v>0.76999999999999957</c:v>
                </c:pt>
                <c:pt idx="279">
                  <c:v>0.3966666666666665</c:v>
                </c:pt>
                <c:pt idx="280">
                  <c:v>0.12666666666666693</c:v>
                </c:pt>
                <c:pt idx="281">
                  <c:v>-0.30333333333333456</c:v>
                </c:pt>
                <c:pt idx="282">
                  <c:v>-0.48666666666666636</c:v>
                </c:pt>
                <c:pt idx="283">
                  <c:v>-0.53666666666666529</c:v>
                </c:pt>
                <c:pt idx="284">
                  <c:v>-0.2333333333333325</c:v>
                </c:pt>
                <c:pt idx="285">
                  <c:v>-0.24333333333333407</c:v>
                </c:pt>
                <c:pt idx="286">
                  <c:v>-0.39999999999999858</c:v>
                </c:pt>
                <c:pt idx="287">
                  <c:v>-0.3533333333333335</c:v>
                </c:pt>
                <c:pt idx="288">
                  <c:v>-0.38333333333333286</c:v>
                </c:pt>
                <c:pt idx="289">
                  <c:v>-0.16999999999999993</c:v>
                </c:pt>
                <c:pt idx="290">
                  <c:v>-2.6666666666667282E-2</c:v>
                </c:pt>
                <c:pt idx="291">
                  <c:v>9.9999999999997868E-3</c:v>
                </c:pt>
                <c:pt idx="292">
                  <c:v>-8.0000000000000071E-2</c:v>
                </c:pt>
                <c:pt idx="293">
                  <c:v>4.9999999999998934E-2</c:v>
                </c:pt>
                <c:pt idx="294">
                  <c:v>-9.3333333333331936E-2</c:v>
                </c:pt>
                <c:pt idx="295">
                  <c:v>-7.666666666666444E-2</c:v>
                </c:pt>
                <c:pt idx="296">
                  <c:v>9.9999999999997868E-3</c:v>
                </c:pt>
                <c:pt idx="297">
                  <c:v>-5.0000000000000711E-2</c:v>
                </c:pt>
                <c:pt idx="298">
                  <c:v>-0.33666666666666689</c:v>
                </c:pt>
                <c:pt idx="299">
                  <c:v>-0.72999999999999954</c:v>
                </c:pt>
                <c:pt idx="300">
                  <c:v>-0.83333333333333215</c:v>
                </c:pt>
                <c:pt idx="301">
                  <c:v>-1.0933333333333337</c:v>
                </c:pt>
                <c:pt idx="302">
                  <c:v>-0.70333333333333314</c:v>
                </c:pt>
                <c:pt idx="303">
                  <c:v>-0.51666666666666661</c:v>
                </c:pt>
                <c:pt idx="304">
                  <c:v>-0.31333333333333346</c:v>
                </c:pt>
                <c:pt idx="305">
                  <c:v>-3.6666666666667069E-2</c:v>
                </c:pt>
                <c:pt idx="306">
                  <c:v>-4.333333333333389E-2</c:v>
                </c:pt>
                <c:pt idx="307">
                  <c:v>-0.1733333333333329</c:v>
                </c:pt>
                <c:pt idx="308">
                  <c:v>-0.34333333333333371</c:v>
                </c:pt>
                <c:pt idx="309">
                  <c:v>-0.43333333333333357</c:v>
                </c:pt>
                <c:pt idx="310">
                  <c:v>-0.63000000000000078</c:v>
                </c:pt>
                <c:pt idx="311">
                  <c:v>-0.72666666666666657</c:v>
                </c:pt>
              </c:numCache>
            </c:numRef>
          </c:val>
        </c:ser>
        <c:marker val="1"/>
        <c:axId val="95595520"/>
        <c:axId val="95560064"/>
      </c:lineChart>
      <c:lineChart>
        <c:grouping val="standard"/>
        <c:ser>
          <c:idx val="1"/>
          <c:order val="1"/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val>
            <c:numRef>
              <c:f>dataFigure6!$G$6:$G$317</c:f>
              <c:numCache>
                <c:formatCode>General</c:formatCode>
                <c:ptCount val="3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-2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dataFigure6!$B$6:$B$317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</c:ser>
        <c:marker val="1"/>
        <c:axId val="95613312"/>
        <c:axId val="95561984"/>
      </c:lineChart>
      <c:catAx>
        <c:axId val="95595520"/>
        <c:scaling>
          <c:orientation val="minMax"/>
        </c:scaling>
        <c:axPos val="b"/>
        <c:numFmt formatCode="General" sourceLinked="1"/>
        <c:tickLblPos val="nextTo"/>
        <c:crossAx val="95560064"/>
        <c:crossesAt val="-2"/>
        <c:auto val="1"/>
        <c:lblAlgn val="ctr"/>
        <c:lblOffset val="100"/>
        <c:tickLblSkip val="24"/>
        <c:tickMarkSkip val="6"/>
      </c:catAx>
      <c:valAx>
        <c:axId val="95560064"/>
        <c:scaling>
          <c:orientation val="minMax"/>
          <c:max val="2"/>
          <c:min val="-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EFFR</a:t>
                </a:r>
                <a:r>
                  <a:rPr lang="en-US" baseline="0"/>
                  <a:t> minus AVerage EFFR over Previous 3 Months</a:t>
                </a:r>
                <a:endParaRPr lang="en-US"/>
              </a:p>
            </c:rich>
          </c:tx>
        </c:title>
        <c:numFmt formatCode="0.00" sourceLinked="1"/>
        <c:tickLblPos val="nextTo"/>
        <c:crossAx val="95595520"/>
        <c:crosses val="autoZero"/>
        <c:crossBetween val="between"/>
      </c:valAx>
      <c:valAx>
        <c:axId val="9556198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Ngeative of the Boschen-Mills</a:t>
                </a:r>
                <a:r>
                  <a:rPr lang="en-US" baseline="0"/>
                  <a:t> Index</a:t>
                </a:r>
                <a:endParaRPr lang="en-US"/>
              </a:p>
            </c:rich>
          </c:tx>
        </c:title>
        <c:numFmt formatCode="General" sourceLinked="1"/>
        <c:tickLblPos val="nextTo"/>
        <c:crossAx val="95613312"/>
        <c:crosses val="max"/>
        <c:crossBetween val="between"/>
      </c:valAx>
      <c:catAx>
        <c:axId val="95613312"/>
        <c:scaling>
          <c:orientation val="minMax"/>
        </c:scaling>
        <c:delete val="1"/>
        <c:axPos val="b"/>
        <c:tickLblPos val="none"/>
        <c:crossAx val="95561984"/>
        <c:crosses val="autoZero"/>
        <c:auto val="1"/>
        <c:lblAlgn val="ctr"/>
        <c:lblOffset val="100"/>
      </c:catAx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242244309625314E-2"/>
          <c:y val="2.2664947054032051E-2"/>
          <c:w val="0.90379880383804601"/>
          <c:h val="0.89836704679156343"/>
        </c:manualLayout>
      </c:layout>
      <c:lineChart>
        <c:grouping val="standard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AppendixFigure3!$AJ$9:$AJ$344</c:f>
              <c:numCache>
                <c:formatCode>General</c:formatCode>
                <c:ptCount val="336"/>
                <c:pt idx="0">
                  <c:v>1969</c:v>
                </c:pt>
                <c:pt idx="1">
                  <c:v>1969.0833333333333</c:v>
                </c:pt>
                <c:pt idx="2">
                  <c:v>1969.1666666666667</c:v>
                </c:pt>
                <c:pt idx="3">
                  <c:v>1969.25</c:v>
                </c:pt>
                <c:pt idx="4">
                  <c:v>1969.3333333333333</c:v>
                </c:pt>
                <c:pt idx="5">
                  <c:v>1969.4166666666665</c:v>
                </c:pt>
                <c:pt idx="6">
                  <c:v>1969.4999999999998</c:v>
                </c:pt>
                <c:pt idx="7">
                  <c:v>1969.583333333333</c:v>
                </c:pt>
                <c:pt idx="8">
                  <c:v>1969.6666666666663</c:v>
                </c:pt>
                <c:pt idx="9">
                  <c:v>1969.7499999999995</c:v>
                </c:pt>
                <c:pt idx="10">
                  <c:v>1969.8333333333328</c:v>
                </c:pt>
                <c:pt idx="11">
                  <c:v>1969.9166666666661</c:v>
                </c:pt>
                <c:pt idx="12">
                  <c:v>1969.9999999999993</c:v>
                </c:pt>
                <c:pt idx="13">
                  <c:v>1970.0833333333326</c:v>
                </c:pt>
                <c:pt idx="14">
                  <c:v>1970.1666666666658</c:v>
                </c:pt>
                <c:pt idx="15">
                  <c:v>1970.2499999999991</c:v>
                </c:pt>
                <c:pt idx="16">
                  <c:v>1970.3333333333323</c:v>
                </c:pt>
                <c:pt idx="17">
                  <c:v>1970.4166666666656</c:v>
                </c:pt>
                <c:pt idx="18">
                  <c:v>1970.4999999999989</c:v>
                </c:pt>
                <c:pt idx="19">
                  <c:v>1970.5833333333321</c:v>
                </c:pt>
                <c:pt idx="20">
                  <c:v>1970.6666666666654</c:v>
                </c:pt>
                <c:pt idx="21">
                  <c:v>1970.7499999999986</c:v>
                </c:pt>
                <c:pt idx="22">
                  <c:v>1970.8333333333319</c:v>
                </c:pt>
                <c:pt idx="23">
                  <c:v>1970.9166666666652</c:v>
                </c:pt>
                <c:pt idx="24">
                  <c:v>1970.9999999999984</c:v>
                </c:pt>
                <c:pt idx="25">
                  <c:v>1971.0833333333317</c:v>
                </c:pt>
                <c:pt idx="26">
                  <c:v>1971.1666666666649</c:v>
                </c:pt>
                <c:pt idx="27">
                  <c:v>1971.2499999999982</c:v>
                </c:pt>
                <c:pt idx="28">
                  <c:v>1971.3333333333314</c:v>
                </c:pt>
                <c:pt idx="29">
                  <c:v>1971.4166666666647</c:v>
                </c:pt>
                <c:pt idx="30">
                  <c:v>1971.499999999998</c:v>
                </c:pt>
                <c:pt idx="31">
                  <c:v>1971.5833333333312</c:v>
                </c:pt>
                <c:pt idx="32">
                  <c:v>1971.6666666666645</c:v>
                </c:pt>
                <c:pt idx="33">
                  <c:v>1971.7499999999977</c:v>
                </c:pt>
                <c:pt idx="34">
                  <c:v>1971.833333333331</c:v>
                </c:pt>
                <c:pt idx="35">
                  <c:v>1971.9166666666642</c:v>
                </c:pt>
                <c:pt idx="36">
                  <c:v>1971.9999999999975</c:v>
                </c:pt>
                <c:pt idx="37">
                  <c:v>1972.0833333333308</c:v>
                </c:pt>
                <c:pt idx="38">
                  <c:v>1972.166666666664</c:v>
                </c:pt>
                <c:pt idx="39">
                  <c:v>1972.2499999999973</c:v>
                </c:pt>
                <c:pt idx="40">
                  <c:v>1972.3333333333305</c:v>
                </c:pt>
                <c:pt idx="41">
                  <c:v>1972.4166666666638</c:v>
                </c:pt>
                <c:pt idx="42">
                  <c:v>1972.499999999997</c:v>
                </c:pt>
                <c:pt idx="43">
                  <c:v>1972.5833333333303</c:v>
                </c:pt>
                <c:pt idx="44">
                  <c:v>1972.6666666666636</c:v>
                </c:pt>
                <c:pt idx="45">
                  <c:v>1972.7499999999968</c:v>
                </c:pt>
                <c:pt idx="46">
                  <c:v>1972.8333333333301</c:v>
                </c:pt>
                <c:pt idx="47">
                  <c:v>1972.9166666666633</c:v>
                </c:pt>
                <c:pt idx="48">
                  <c:v>1972.9999999999966</c:v>
                </c:pt>
                <c:pt idx="49">
                  <c:v>1973.0833333333298</c:v>
                </c:pt>
                <c:pt idx="50">
                  <c:v>1973.1666666666631</c:v>
                </c:pt>
                <c:pt idx="51">
                  <c:v>1973.2499999999964</c:v>
                </c:pt>
                <c:pt idx="52">
                  <c:v>1973.3333333333296</c:v>
                </c:pt>
                <c:pt idx="53">
                  <c:v>1973.4166666666629</c:v>
                </c:pt>
                <c:pt idx="54">
                  <c:v>1973.4999999999961</c:v>
                </c:pt>
                <c:pt idx="55">
                  <c:v>1973.5833333333294</c:v>
                </c:pt>
                <c:pt idx="56">
                  <c:v>1973.6666666666626</c:v>
                </c:pt>
                <c:pt idx="57">
                  <c:v>1973.7499999999959</c:v>
                </c:pt>
                <c:pt idx="58">
                  <c:v>1973.8333333333292</c:v>
                </c:pt>
                <c:pt idx="59">
                  <c:v>1973.9166666666624</c:v>
                </c:pt>
                <c:pt idx="60">
                  <c:v>1973.9999999999957</c:v>
                </c:pt>
                <c:pt idx="61">
                  <c:v>1974.0833333333289</c:v>
                </c:pt>
                <c:pt idx="62">
                  <c:v>1974.1666666666622</c:v>
                </c:pt>
                <c:pt idx="63">
                  <c:v>1974.2499999999955</c:v>
                </c:pt>
                <c:pt idx="64">
                  <c:v>1974.3333333333287</c:v>
                </c:pt>
                <c:pt idx="65">
                  <c:v>1974.416666666662</c:v>
                </c:pt>
                <c:pt idx="66">
                  <c:v>1974.4999999999952</c:v>
                </c:pt>
                <c:pt idx="67">
                  <c:v>1974.5833333333285</c:v>
                </c:pt>
                <c:pt idx="68">
                  <c:v>1974.6666666666617</c:v>
                </c:pt>
                <c:pt idx="69">
                  <c:v>1974.749999999995</c:v>
                </c:pt>
                <c:pt idx="70">
                  <c:v>1974.8333333333283</c:v>
                </c:pt>
                <c:pt idx="71">
                  <c:v>1974.9166666666615</c:v>
                </c:pt>
                <c:pt idx="72">
                  <c:v>1974.9999999999948</c:v>
                </c:pt>
                <c:pt idx="73">
                  <c:v>1975.083333333328</c:v>
                </c:pt>
                <c:pt idx="74">
                  <c:v>1975.1666666666613</c:v>
                </c:pt>
                <c:pt idx="75">
                  <c:v>1975.2499999999945</c:v>
                </c:pt>
                <c:pt idx="76">
                  <c:v>1975.3333333333278</c:v>
                </c:pt>
                <c:pt idx="77">
                  <c:v>1975.4166666666611</c:v>
                </c:pt>
                <c:pt idx="78">
                  <c:v>1975.4999999999943</c:v>
                </c:pt>
                <c:pt idx="79">
                  <c:v>1975.5833333333276</c:v>
                </c:pt>
                <c:pt idx="80">
                  <c:v>1975.6666666666608</c:v>
                </c:pt>
                <c:pt idx="81">
                  <c:v>1975.7499999999941</c:v>
                </c:pt>
                <c:pt idx="82">
                  <c:v>1975.8333333333273</c:v>
                </c:pt>
                <c:pt idx="83">
                  <c:v>1975.9166666666606</c:v>
                </c:pt>
                <c:pt idx="84">
                  <c:v>1975.9999999999939</c:v>
                </c:pt>
                <c:pt idx="85">
                  <c:v>1976.0833333333271</c:v>
                </c:pt>
                <c:pt idx="86">
                  <c:v>1976.1666666666604</c:v>
                </c:pt>
                <c:pt idx="87">
                  <c:v>1976.2499999999936</c:v>
                </c:pt>
                <c:pt idx="88">
                  <c:v>1976.3333333333269</c:v>
                </c:pt>
                <c:pt idx="89">
                  <c:v>1976.4166666666601</c:v>
                </c:pt>
                <c:pt idx="90">
                  <c:v>1976.4999999999934</c:v>
                </c:pt>
                <c:pt idx="91">
                  <c:v>1976.5833333333267</c:v>
                </c:pt>
                <c:pt idx="92">
                  <c:v>1976.6666666666599</c:v>
                </c:pt>
                <c:pt idx="93">
                  <c:v>1976.7499999999932</c:v>
                </c:pt>
                <c:pt idx="94">
                  <c:v>1976.8333333333264</c:v>
                </c:pt>
                <c:pt idx="95">
                  <c:v>1976.9166666666597</c:v>
                </c:pt>
                <c:pt idx="96">
                  <c:v>1976.999999999993</c:v>
                </c:pt>
                <c:pt idx="97">
                  <c:v>1977.0833333333262</c:v>
                </c:pt>
                <c:pt idx="98">
                  <c:v>1977.1666666666595</c:v>
                </c:pt>
                <c:pt idx="99">
                  <c:v>1977.2499999999927</c:v>
                </c:pt>
                <c:pt idx="100">
                  <c:v>1977.333333333326</c:v>
                </c:pt>
                <c:pt idx="101">
                  <c:v>1977.4166666666592</c:v>
                </c:pt>
                <c:pt idx="102">
                  <c:v>1977.4999999999925</c:v>
                </c:pt>
                <c:pt idx="103">
                  <c:v>1977.5833333333258</c:v>
                </c:pt>
                <c:pt idx="104">
                  <c:v>1977.666666666659</c:v>
                </c:pt>
                <c:pt idx="105">
                  <c:v>1977.7499999999923</c:v>
                </c:pt>
                <c:pt idx="106">
                  <c:v>1977.8333333333255</c:v>
                </c:pt>
                <c:pt idx="107">
                  <c:v>1977.9166666666588</c:v>
                </c:pt>
                <c:pt idx="108">
                  <c:v>1977.999999999992</c:v>
                </c:pt>
                <c:pt idx="109">
                  <c:v>1978.0833333333253</c:v>
                </c:pt>
                <c:pt idx="110">
                  <c:v>1978.1666666666586</c:v>
                </c:pt>
                <c:pt idx="111">
                  <c:v>1978.2499999999918</c:v>
                </c:pt>
                <c:pt idx="112">
                  <c:v>1978.3333333333251</c:v>
                </c:pt>
                <c:pt idx="113">
                  <c:v>1978.4166666666583</c:v>
                </c:pt>
                <c:pt idx="114">
                  <c:v>1978.4999999999916</c:v>
                </c:pt>
                <c:pt idx="115">
                  <c:v>1978.5833333333248</c:v>
                </c:pt>
                <c:pt idx="116">
                  <c:v>1978.6666666666581</c:v>
                </c:pt>
                <c:pt idx="117">
                  <c:v>1978.7499999999914</c:v>
                </c:pt>
                <c:pt idx="118">
                  <c:v>1978.8333333333246</c:v>
                </c:pt>
                <c:pt idx="119">
                  <c:v>1978.9166666666579</c:v>
                </c:pt>
                <c:pt idx="120">
                  <c:v>1978.9999999999911</c:v>
                </c:pt>
                <c:pt idx="121">
                  <c:v>1979.0833333333244</c:v>
                </c:pt>
                <c:pt idx="122">
                  <c:v>1979.1666666666576</c:v>
                </c:pt>
                <c:pt idx="123">
                  <c:v>1979.2499999999909</c:v>
                </c:pt>
                <c:pt idx="124">
                  <c:v>1979.3333333333242</c:v>
                </c:pt>
                <c:pt idx="125">
                  <c:v>1979.4166666666574</c:v>
                </c:pt>
                <c:pt idx="126">
                  <c:v>1979.4999999999907</c:v>
                </c:pt>
                <c:pt idx="127">
                  <c:v>1979.5833333333239</c:v>
                </c:pt>
                <c:pt idx="128">
                  <c:v>1979.6666666666572</c:v>
                </c:pt>
                <c:pt idx="129">
                  <c:v>1979.7499999999905</c:v>
                </c:pt>
                <c:pt idx="130">
                  <c:v>1979.8333333333237</c:v>
                </c:pt>
                <c:pt idx="131">
                  <c:v>1979.916666666657</c:v>
                </c:pt>
                <c:pt idx="132">
                  <c:v>1979.9999999999902</c:v>
                </c:pt>
                <c:pt idx="133">
                  <c:v>1980.0833333333235</c:v>
                </c:pt>
                <c:pt idx="134">
                  <c:v>1980.1666666666567</c:v>
                </c:pt>
                <c:pt idx="135">
                  <c:v>1980.24999999999</c:v>
                </c:pt>
                <c:pt idx="136">
                  <c:v>1980.3333333333233</c:v>
                </c:pt>
                <c:pt idx="137">
                  <c:v>1980.4166666666565</c:v>
                </c:pt>
                <c:pt idx="138">
                  <c:v>1980.4999999999898</c:v>
                </c:pt>
                <c:pt idx="139">
                  <c:v>1980.583333333323</c:v>
                </c:pt>
                <c:pt idx="140">
                  <c:v>1980.6666666666563</c:v>
                </c:pt>
                <c:pt idx="141">
                  <c:v>1980.7499999999895</c:v>
                </c:pt>
                <c:pt idx="142">
                  <c:v>1980.8333333333228</c:v>
                </c:pt>
                <c:pt idx="143">
                  <c:v>1980.9166666666561</c:v>
                </c:pt>
                <c:pt idx="144">
                  <c:v>1980.9999999999893</c:v>
                </c:pt>
                <c:pt idx="145">
                  <c:v>1981.0833333333226</c:v>
                </c:pt>
                <c:pt idx="146">
                  <c:v>1981.1666666666558</c:v>
                </c:pt>
                <c:pt idx="147">
                  <c:v>1981.2499999999891</c:v>
                </c:pt>
                <c:pt idx="148">
                  <c:v>1981.3333333333223</c:v>
                </c:pt>
                <c:pt idx="149">
                  <c:v>1981.4166666666556</c:v>
                </c:pt>
                <c:pt idx="150">
                  <c:v>1981.4999999999889</c:v>
                </c:pt>
                <c:pt idx="151">
                  <c:v>1981.5833333333221</c:v>
                </c:pt>
                <c:pt idx="152">
                  <c:v>1981.6666666666554</c:v>
                </c:pt>
                <c:pt idx="153">
                  <c:v>1981.7499999999886</c:v>
                </c:pt>
                <c:pt idx="154">
                  <c:v>1981.8333333333219</c:v>
                </c:pt>
                <c:pt idx="155">
                  <c:v>1981.9166666666551</c:v>
                </c:pt>
                <c:pt idx="156">
                  <c:v>1981.9999999999884</c:v>
                </c:pt>
                <c:pt idx="157">
                  <c:v>1982.0833333333217</c:v>
                </c:pt>
                <c:pt idx="158">
                  <c:v>1982.1666666666549</c:v>
                </c:pt>
                <c:pt idx="159">
                  <c:v>1982.2499999999882</c:v>
                </c:pt>
                <c:pt idx="160">
                  <c:v>1982.3333333333214</c:v>
                </c:pt>
                <c:pt idx="161">
                  <c:v>1982.4166666666547</c:v>
                </c:pt>
                <c:pt idx="162">
                  <c:v>1982.4999999999879</c:v>
                </c:pt>
                <c:pt idx="163">
                  <c:v>1982.5833333333212</c:v>
                </c:pt>
                <c:pt idx="164">
                  <c:v>1982.6666666666545</c:v>
                </c:pt>
                <c:pt idx="165">
                  <c:v>1982.7499999999877</c:v>
                </c:pt>
                <c:pt idx="166">
                  <c:v>1982.833333333321</c:v>
                </c:pt>
                <c:pt idx="167">
                  <c:v>1982.9166666666542</c:v>
                </c:pt>
                <c:pt idx="168">
                  <c:v>1982.9999999999875</c:v>
                </c:pt>
                <c:pt idx="169">
                  <c:v>1983.0833333333208</c:v>
                </c:pt>
                <c:pt idx="170">
                  <c:v>1983.166666666654</c:v>
                </c:pt>
                <c:pt idx="171">
                  <c:v>1983.2499999999873</c:v>
                </c:pt>
                <c:pt idx="172">
                  <c:v>1983.3333333333205</c:v>
                </c:pt>
                <c:pt idx="173">
                  <c:v>1983.4166666666538</c:v>
                </c:pt>
                <c:pt idx="174">
                  <c:v>1983.499999999987</c:v>
                </c:pt>
                <c:pt idx="175">
                  <c:v>1983.5833333333203</c:v>
                </c:pt>
                <c:pt idx="176">
                  <c:v>1983.6666666666536</c:v>
                </c:pt>
                <c:pt idx="177">
                  <c:v>1983.7499999999868</c:v>
                </c:pt>
                <c:pt idx="178">
                  <c:v>1983.8333333333201</c:v>
                </c:pt>
                <c:pt idx="179">
                  <c:v>1983.9166666666533</c:v>
                </c:pt>
                <c:pt idx="180">
                  <c:v>1983.9999999999866</c:v>
                </c:pt>
                <c:pt idx="181">
                  <c:v>1984.0833333333198</c:v>
                </c:pt>
                <c:pt idx="182">
                  <c:v>1984.1666666666531</c:v>
                </c:pt>
                <c:pt idx="183">
                  <c:v>1984.2499999999864</c:v>
                </c:pt>
                <c:pt idx="184">
                  <c:v>1984.3333333333196</c:v>
                </c:pt>
                <c:pt idx="185">
                  <c:v>1984.4166666666529</c:v>
                </c:pt>
                <c:pt idx="186">
                  <c:v>1984.4999999999861</c:v>
                </c:pt>
                <c:pt idx="187">
                  <c:v>1984.5833333333194</c:v>
                </c:pt>
                <c:pt idx="188">
                  <c:v>1984.6666666666526</c:v>
                </c:pt>
                <c:pt idx="189">
                  <c:v>1984.7499999999859</c:v>
                </c:pt>
                <c:pt idx="190">
                  <c:v>1984.8333333333192</c:v>
                </c:pt>
                <c:pt idx="191">
                  <c:v>1984.9166666666524</c:v>
                </c:pt>
                <c:pt idx="192">
                  <c:v>1984.9999999999857</c:v>
                </c:pt>
                <c:pt idx="193">
                  <c:v>1985.0833333333189</c:v>
                </c:pt>
                <c:pt idx="194">
                  <c:v>1985.1666666666522</c:v>
                </c:pt>
                <c:pt idx="195">
                  <c:v>1985.2499999999854</c:v>
                </c:pt>
                <c:pt idx="196">
                  <c:v>1985.3333333333187</c:v>
                </c:pt>
                <c:pt idx="197">
                  <c:v>1985.416666666652</c:v>
                </c:pt>
                <c:pt idx="198">
                  <c:v>1985.4999999999852</c:v>
                </c:pt>
                <c:pt idx="199">
                  <c:v>1985.5833333333185</c:v>
                </c:pt>
                <c:pt idx="200">
                  <c:v>1985.6666666666517</c:v>
                </c:pt>
                <c:pt idx="201">
                  <c:v>1985.749999999985</c:v>
                </c:pt>
                <c:pt idx="202">
                  <c:v>1985.8333333333183</c:v>
                </c:pt>
                <c:pt idx="203">
                  <c:v>1985.9166666666515</c:v>
                </c:pt>
                <c:pt idx="204">
                  <c:v>1985.9999999999848</c:v>
                </c:pt>
                <c:pt idx="205">
                  <c:v>1986.083333333318</c:v>
                </c:pt>
                <c:pt idx="206">
                  <c:v>1986.1666666666513</c:v>
                </c:pt>
                <c:pt idx="207">
                  <c:v>1986.2499999999845</c:v>
                </c:pt>
                <c:pt idx="208">
                  <c:v>1986.3333333333178</c:v>
                </c:pt>
                <c:pt idx="209">
                  <c:v>1986.4166666666511</c:v>
                </c:pt>
                <c:pt idx="210">
                  <c:v>1986.4999999999843</c:v>
                </c:pt>
                <c:pt idx="211">
                  <c:v>1986.5833333333176</c:v>
                </c:pt>
                <c:pt idx="212">
                  <c:v>1986.6666666666508</c:v>
                </c:pt>
                <c:pt idx="213">
                  <c:v>1986.7499999999841</c:v>
                </c:pt>
                <c:pt idx="214">
                  <c:v>1986.8333333333173</c:v>
                </c:pt>
                <c:pt idx="215">
                  <c:v>1986.9166666666506</c:v>
                </c:pt>
                <c:pt idx="216">
                  <c:v>1986.9999999999839</c:v>
                </c:pt>
                <c:pt idx="217">
                  <c:v>1987.0833333333171</c:v>
                </c:pt>
                <c:pt idx="218">
                  <c:v>1987.1666666666504</c:v>
                </c:pt>
                <c:pt idx="219">
                  <c:v>1987.2499999999836</c:v>
                </c:pt>
                <c:pt idx="220">
                  <c:v>1987.3333333333169</c:v>
                </c:pt>
                <c:pt idx="221">
                  <c:v>1987.4166666666501</c:v>
                </c:pt>
                <c:pt idx="222">
                  <c:v>1987.4999999999834</c:v>
                </c:pt>
                <c:pt idx="223">
                  <c:v>1987.5833333333167</c:v>
                </c:pt>
                <c:pt idx="224">
                  <c:v>1987.6666666666499</c:v>
                </c:pt>
                <c:pt idx="225">
                  <c:v>1987.7499999999832</c:v>
                </c:pt>
                <c:pt idx="226">
                  <c:v>1987.8333333333164</c:v>
                </c:pt>
                <c:pt idx="227">
                  <c:v>1987.9166666666497</c:v>
                </c:pt>
                <c:pt idx="228">
                  <c:v>1987.9999999999829</c:v>
                </c:pt>
                <c:pt idx="229">
                  <c:v>1988.0833333333162</c:v>
                </c:pt>
                <c:pt idx="230">
                  <c:v>1988.1666666666495</c:v>
                </c:pt>
                <c:pt idx="231">
                  <c:v>1988.2499999999827</c:v>
                </c:pt>
                <c:pt idx="232">
                  <c:v>1988.333333333316</c:v>
                </c:pt>
                <c:pt idx="233">
                  <c:v>1988.4166666666492</c:v>
                </c:pt>
                <c:pt idx="234">
                  <c:v>1988.4999999999825</c:v>
                </c:pt>
                <c:pt idx="235">
                  <c:v>1988.5833333333157</c:v>
                </c:pt>
                <c:pt idx="236">
                  <c:v>1988.666666666649</c:v>
                </c:pt>
                <c:pt idx="237">
                  <c:v>1988.7499999999823</c:v>
                </c:pt>
                <c:pt idx="238">
                  <c:v>1988.8333333333155</c:v>
                </c:pt>
                <c:pt idx="239">
                  <c:v>1988.9166666666488</c:v>
                </c:pt>
                <c:pt idx="240">
                  <c:v>1988.999999999982</c:v>
                </c:pt>
                <c:pt idx="241">
                  <c:v>1989.0833333333153</c:v>
                </c:pt>
                <c:pt idx="242">
                  <c:v>1989.1666666666486</c:v>
                </c:pt>
                <c:pt idx="243">
                  <c:v>1989.2499999999818</c:v>
                </c:pt>
                <c:pt idx="244">
                  <c:v>1989.3333333333151</c:v>
                </c:pt>
                <c:pt idx="245">
                  <c:v>1989.4166666666483</c:v>
                </c:pt>
                <c:pt idx="246">
                  <c:v>1989.4999999999816</c:v>
                </c:pt>
                <c:pt idx="247">
                  <c:v>1989.5833333333148</c:v>
                </c:pt>
                <c:pt idx="248">
                  <c:v>1989.6666666666481</c:v>
                </c:pt>
                <c:pt idx="249">
                  <c:v>1989.7499999999814</c:v>
                </c:pt>
                <c:pt idx="250">
                  <c:v>1989.8333333333146</c:v>
                </c:pt>
                <c:pt idx="251">
                  <c:v>1989.9166666666479</c:v>
                </c:pt>
                <c:pt idx="252">
                  <c:v>1989.9999999999811</c:v>
                </c:pt>
                <c:pt idx="253">
                  <c:v>1990.0833333333144</c:v>
                </c:pt>
                <c:pt idx="254">
                  <c:v>1990.1666666666476</c:v>
                </c:pt>
                <c:pt idx="255">
                  <c:v>1990.2499999999809</c:v>
                </c:pt>
                <c:pt idx="256">
                  <c:v>1990.3333333333142</c:v>
                </c:pt>
                <c:pt idx="257">
                  <c:v>1990.4166666666474</c:v>
                </c:pt>
                <c:pt idx="258">
                  <c:v>1990.4999999999807</c:v>
                </c:pt>
                <c:pt idx="259">
                  <c:v>1990.5833333333139</c:v>
                </c:pt>
                <c:pt idx="260">
                  <c:v>1990.6666666666472</c:v>
                </c:pt>
                <c:pt idx="261">
                  <c:v>1990.7499999999804</c:v>
                </c:pt>
                <c:pt idx="262">
                  <c:v>1990.8333333333137</c:v>
                </c:pt>
                <c:pt idx="263">
                  <c:v>1990.916666666647</c:v>
                </c:pt>
                <c:pt idx="264">
                  <c:v>1990.9999999999802</c:v>
                </c:pt>
                <c:pt idx="265">
                  <c:v>1991.0833333333135</c:v>
                </c:pt>
                <c:pt idx="266">
                  <c:v>1991.1666666666467</c:v>
                </c:pt>
                <c:pt idx="267">
                  <c:v>1991.24999999998</c:v>
                </c:pt>
                <c:pt idx="268">
                  <c:v>1991.3333333333132</c:v>
                </c:pt>
                <c:pt idx="269">
                  <c:v>1991.4166666666465</c:v>
                </c:pt>
                <c:pt idx="270">
                  <c:v>1991.4999999999798</c:v>
                </c:pt>
                <c:pt idx="271">
                  <c:v>1991.583333333313</c:v>
                </c:pt>
                <c:pt idx="272">
                  <c:v>1991.6666666666463</c:v>
                </c:pt>
                <c:pt idx="273">
                  <c:v>1991.7499999999795</c:v>
                </c:pt>
                <c:pt idx="274">
                  <c:v>1991.8333333333128</c:v>
                </c:pt>
                <c:pt idx="275">
                  <c:v>1991.9166666666461</c:v>
                </c:pt>
                <c:pt idx="276">
                  <c:v>1991.9999999999793</c:v>
                </c:pt>
                <c:pt idx="277">
                  <c:v>1992.0833333333126</c:v>
                </c:pt>
                <c:pt idx="278">
                  <c:v>1992.1666666666458</c:v>
                </c:pt>
                <c:pt idx="279">
                  <c:v>1992.2499999999791</c:v>
                </c:pt>
                <c:pt idx="280">
                  <c:v>1992.3333333333123</c:v>
                </c:pt>
                <c:pt idx="281">
                  <c:v>1992.4166666666456</c:v>
                </c:pt>
                <c:pt idx="282">
                  <c:v>1992.4999999999789</c:v>
                </c:pt>
                <c:pt idx="283">
                  <c:v>1992.5833333333121</c:v>
                </c:pt>
                <c:pt idx="284">
                  <c:v>1992.6666666666454</c:v>
                </c:pt>
                <c:pt idx="285">
                  <c:v>1992.7499999999786</c:v>
                </c:pt>
                <c:pt idx="286">
                  <c:v>1992.8333333333119</c:v>
                </c:pt>
                <c:pt idx="287">
                  <c:v>1992.9166666666451</c:v>
                </c:pt>
                <c:pt idx="288">
                  <c:v>1992.9999999999784</c:v>
                </c:pt>
                <c:pt idx="289">
                  <c:v>1993.0833333333117</c:v>
                </c:pt>
                <c:pt idx="290">
                  <c:v>1993.1666666666449</c:v>
                </c:pt>
                <c:pt idx="291">
                  <c:v>1993.2499999999782</c:v>
                </c:pt>
                <c:pt idx="292">
                  <c:v>1993.3333333333114</c:v>
                </c:pt>
                <c:pt idx="293">
                  <c:v>1993.4166666666447</c:v>
                </c:pt>
                <c:pt idx="294">
                  <c:v>1993.4999999999779</c:v>
                </c:pt>
                <c:pt idx="295">
                  <c:v>1993.5833333333112</c:v>
                </c:pt>
                <c:pt idx="296">
                  <c:v>1993.6666666666445</c:v>
                </c:pt>
                <c:pt idx="297">
                  <c:v>1993.7499999999777</c:v>
                </c:pt>
                <c:pt idx="298">
                  <c:v>1993.833333333311</c:v>
                </c:pt>
                <c:pt idx="299">
                  <c:v>1993.9166666666442</c:v>
                </c:pt>
                <c:pt idx="300">
                  <c:v>1993.9999999999775</c:v>
                </c:pt>
                <c:pt idx="301">
                  <c:v>1994.0833333333107</c:v>
                </c:pt>
                <c:pt idx="302">
                  <c:v>1994.166666666644</c:v>
                </c:pt>
                <c:pt idx="303">
                  <c:v>1994.2499999999773</c:v>
                </c:pt>
                <c:pt idx="304">
                  <c:v>1994.3333333333105</c:v>
                </c:pt>
                <c:pt idx="305">
                  <c:v>1994.4166666666438</c:v>
                </c:pt>
                <c:pt idx="306">
                  <c:v>1994.499999999977</c:v>
                </c:pt>
                <c:pt idx="307">
                  <c:v>1994.5833333333103</c:v>
                </c:pt>
                <c:pt idx="308">
                  <c:v>1994.6666666666436</c:v>
                </c:pt>
                <c:pt idx="309">
                  <c:v>1994.7499999999768</c:v>
                </c:pt>
                <c:pt idx="310">
                  <c:v>1994.8333333333101</c:v>
                </c:pt>
                <c:pt idx="311">
                  <c:v>1994.9166666666433</c:v>
                </c:pt>
                <c:pt idx="312">
                  <c:v>1994.9999999999766</c:v>
                </c:pt>
                <c:pt idx="313">
                  <c:v>1995.0833333333098</c:v>
                </c:pt>
                <c:pt idx="314">
                  <c:v>1995.1666666666431</c:v>
                </c:pt>
                <c:pt idx="315">
                  <c:v>1995.2499999999764</c:v>
                </c:pt>
                <c:pt idx="316">
                  <c:v>1995.3333333333096</c:v>
                </c:pt>
                <c:pt idx="317">
                  <c:v>1995.4166666666429</c:v>
                </c:pt>
                <c:pt idx="318">
                  <c:v>1995.4999999999761</c:v>
                </c:pt>
                <c:pt idx="319">
                  <c:v>1995.5833333333094</c:v>
                </c:pt>
                <c:pt idx="320">
                  <c:v>1995.6666666666426</c:v>
                </c:pt>
                <c:pt idx="321">
                  <c:v>1995.7499999999759</c:v>
                </c:pt>
                <c:pt idx="322">
                  <c:v>1995.8333333333092</c:v>
                </c:pt>
                <c:pt idx="323">
                  <c:v>1995.9166666666424</c:v>
                </c:pt>
                <c:pt idx="324">
                  <c:v>1995.9999999999757</c:v>
                </c:pt>
                <c:pt idx="325">
                  <c:v>1996.0833333333089</c:v>
                </c:pt>
                <c:pt idx="326">
                  <c:v>1996.1666666666422</c:v>
                </c:pt>
                <c:pt idx="327">
                  <c:v>1996.2499999999754</c:v>
                </c:pt>
                <c:pt idx="328">
                  <c:v>1996.3333333333087</c:v>
                </c:pt>
                <c:pt idx="329">
                  <c:v>1996.416666666642</c:v>
                </c:pt>
                <c:pt idx="330">
                  <c:v>1996.4999999999752</c:v>
                </c:pt>
                <c:pt idx="331">
                  <c:v>1996.5833333333085</c:v>
                </c:pt>
                <c:pt idx="332">
                  <c:v>1996.6666666666417</c:v>
                </c:pt>
                <c:pt idx="333">
                  <c:v>1996.749999999975</c:v>
                </c:pt>
                <c:pt idx="334">
                  <c:v>1996.8333333333082</c:v>
                </c:pt>
                <c:pt idx="335">
                  <c:v>1996.9166666666415</c:v>
                </c:pt>
              </c:numCache>
            </c:numRef>
          </c:cat>
          <c:val>
            <c:numRef>
              <c:f>AppendixFigure3!$AK$9:$AK$344</c:f>
              <c:numCache>
                <c:formatCode>General</c:formatCode>
                <c:ptCount val="336"/>
                <c:pt idx="2">
                  <c:v>-0.24526549171100001</c:v>
                </c:pt>
                <c:pt idx="3">
                  <c:v>0.15951609810800002</c:v>
                </c:pt>
                <c:pt idx="4">
                  <c:v>0.36345582227700002</c:v>
                </c:pt>
                <c:pt idx="5">
                  <c:v>0.34325107355500001</c:v>
                </c:pt>
                <c:pt idx="6">
                  <c:v>0.52395762169100002</c:v>
                </c:pt>
                <c:pt idx="7">
                  <c:v>0.83338173257500003</c:v>
                </c:pt>
                <c:pt idx="8">
                  <c:v>0.86238928126199998</c:v>
                </c:pt>
                <c:pt idx="9">
                  <c:v>0.94993551569899992</c:v>
                </c:pt>
                <c:pt idx="10">
                  <c:v>0.9448491348039999</c:v>
                </c:pt>
                <c:pt idx="11">
                  <c:v>1.009535993883</c:v>
                </c:pt>
                <c:pt idx="12">
                  <c:v>0.84934802894899997</c:v>
                </c:pt>
                <c:pt idx="13">
                  <c:v>0.48939992473099997</c:v>
                </c:pt>
                <c:pt idx="14">
                  <c:v>0.34989897898799993</c:v>
                </c:pt>
                <c:pt idx="15">
                  <c:v>0.20522083159999993</c:v>
                </c:pt>
                <c:pt idx="16">
                  <c:v>0.50535637878499995</c:v>
                </c:pt>
                <c:pt idx="17">
                  <c:v>0.32583295443399996</c:v>
                </c:pt>
                <c:pt idx="18">
                  <c:v>8.3241607181999966E-2</c:v>
                </c:pt>
                <c:pt idx="19">
                  <c:v>-0.39932324512700001</c:v>
                </c:pt>
                <c:pt idx="20">
                  <c:v>-0.67173242665800004</c:v>
                </c:pt>
                <c:pt idx="21">
                  <c:v>-0.68063230274600006</c:v>
                </c:pt>
                <c:pt idx="22">
                  <c:v>-1.0268005760500001</c:v>
                </c:pt>
                <c:pt idx="23">
                  <c:v>-1.2557557749280002</c:v>
                </c:pt>
                <c:pt idx="24">
                  <c:v>-1.9372958079480003</c:v>
                </c:pt>
                <c:pt idx="25">
                  <c:v>-1.9622106123060004</c:v>
                </c:pt>
                <c:pt idx="26">
                  <c:v>-2.0275512146590002</c:v>
                </c:pt>
                <c:pt idx="27">
                  <c:v>-1.5669713632080002</c:v>
                </c:pt>
                <c:pt idx="28">
                  <c:v>-1.5644161384280002</c:v>
                </c:pt>
                <c:pt idx="29">
                  <c:v>-1.2214524160910001</c:v>
                </c:pt>
                <c:pt idx="30">
                  <c:v>-1.338485067458</c:v>
                </c:pt>
                <c:pt idx="31">
                  <c:v>-1.338485067458</c:v>
                </c:pt>
                <c:pt idx="32">
                  <c:v>-1.338485067458</c:v>
                </c:pt>
                <c:pt idx="33">
                  <c:v>-1.660101781931</c:v>
                </c:pt>
                <c:pt idx="34">
                  <c:v>-2.0017169562350001</c:v>
                </c:pt>
                <c:pt idx="35">
                  <c:v>-2.9216500345150003</c:v>
                </c:pt>
                <c:pt idx="36">
                  <c:v>-3.1558282230360004</c:v>
                </c:pt>
                <c:pt idx="37">
                  <c:v>-3.2413607550310006</c:v>
                </c:pt>
                <c:pt idx="38">
                  <c:v>-2.9898373096630007</c:v>
                </c:pt>
                <c:pt idx="39">
                  <c:v>-3.0940471210200005</c:v>
                </c:pt>
                <c:pt idx="40">
                  <c:v>-3.2089731919380005</c:v>
                </c:pt>
                <c:pt idx="41">
                  <c:v>-3.2588273189000003</c:v>
                </c:pt>
                <c:pt idx="42">
                  <c:v>-3.2588273189000003</c:v>
                </c:pt>
                <c:pt idx="43">
                  <c:v>-3.2588273189000003</c:v>
                </c:pt>
                <c:pt idx="44">
                  <c:v>-3.2588273189000003</c:v>
                </c:pt>
                <c:pt idx="45">
                  <c:v>-3.2588273189000003</c:v>
                </c:pt>
                <c:pt idx="46">
                  <c:v>-3.2230230106460005</c:v>
                </c:pt>
                <c:pt idx="47">
                  <c:v>-3.2495574686230007</c:v>
                </c:pt>
                <c:pt idx="48">
                  <c:v>-2.9700876699310008</c:v>
                </c:pt>
                <c:pt idx="49">
                  <c:v>-2.7447268299020009</c:v>
                </c:pt>
                <c:pt idx="50">
                  <c:v>-2.6802886201670009</c:v>
                </c:pt>
                <c:pt idx="51">
                  <c:v>-2.7431596037420007</c:v>
                </c:pt>
                <c:pt idx="52">
                  <c:v>-2.4261912060540007</c:v>
                </c:pt>
                <c:pt idx="53">
                  <c:v>-2.0168188546670009</c:v>
                </c:pt>
                <c:pt idx="54">
                  <c:v>-1.9016728735040009</c:v>
                </c:pt>
                <c:pt idx="55">
                  <c:v>-1.5840605377590009</c:v>
                </c:pt>
                <c:pt idx="56">
                  <c:v>-2.1548070580020009</c:v>
                </c:pt>
                <c:pt idx="57">
                  <c:v>-3.002833838846001</c:v>
                </c:pt>
                <c:pt idx="58">
                  <c:v>-3.0978062067990009</c:v>
                </c:pt>
                <c:pt idx="59">
                  <c:v>-3.2628828023430008</c:v>
                </c:pt>
                <c:pt idx="60">
                  <c:v>-3.4692879466350006</c:v>
                </c:pt>
                <c:pt idx="61">
                  <c:v>-3.2680874371090005</c:v>
                </c:pt>
                <c:pt idx="62">
                  <c:v>-2.5352271988710005</c:v>
                </c:pt>
                <c:pt idx="63">
                  <c:v>-2.1484362762090004</c:v>
                </c:pt>
                <c:pt idx="64">
                  <c:v>-1.7567055737000004</c:v>
                </c:pt>
                <c:pt idx="65">
                  <c:v>-1.4769943968330004</c:v>
                </c:pt>
                <c:pt idx="66">
                  <c:v>-1.5682584532040005</c:v>
                </c:pt>
                <c:pt idx="67">
                  <c:v>-1.5897729957370004</c:v>
                </c:pt>
                <c:pt idx="68">
                  <c:v>-2.0195107594980004</c:v>
                </c:pt>
                <c:pt idx="69">
                  <c:v>-2.3034854687580006</c:v>
                </c:pt>
                <c:pt idx="70">
                  <c:v>-1.9670093981220007</c:v>
                </c:pt>
                <c:pt idx="71">
                  <c:v>-2.1955224331200007</c:v>
                </c:pt>
                <c:pt idx="72">
                  <c:v>-2.5493845492710006</c:v>
                </c:pt>
                <c:pt idx="73">
                  <c:v>-2.3064699941040008</c:v>
                </c:pt>
                <c:pt idx="74">
                  <c:v>-2.8049761455080007</c:v>
                </c:pt>
                <c:pt idx="75">
                  <c:v>-3.4421467853110008</c:v>
                </c:pt>
                <c:pt idx="76">
                  <c:v>-3.3065631778570008</c:v>
                </c:pt>
                <c:pt idx="77">
                  <c:v>-3.1361414316840008</c:v>
                </c:pt>
                <c:pt idx="78">
                  <c:v>-3.0661838321620007</c:v>
                </c:pt>
                <c:pt idx="79">
                  <c:v>-3.2026389917080009</c:v>
                </c:pt>
                <c:pt idx="80">
                  <c:v>-3.3163960308070011</c:v>
                </c:pt>
                <c:pt idx="81">
                  <c:v>-3.5161341619030009</c:v>
                </c:pt>
                <c:pt idx="82">
                  <c:v>-3.7975450797590007</c:v>
                </c:pt>
                <c:pt idx="83">
                  <c:v>-3.5172025523020007</c:v>
                </c:pt>
                <c:pt idx="84">
                  <c:v>-3.6078570557310008</c:v>
                </c:pt>
                <c:pt idx="85">
                  <c:v>-4.0769785087430011</c:v>
                </c:pt>
                <c:pt idx="86">
                  <c:v>-4.3159057053770011</c:v>
                </c:pt>
                <c:pt idx="87">
                  <c:v>-4.1770380116110015</c:v>
                </c:pt>
                <c:pt idx="88">
                  <c:v>-4.4746766786160013</c:v>
                </c:pt>
                <c:pt idx="89">
                  <c:v>-4.5121900429290012</c:v>
                </c:pt>
                <c:pt idx="90">
                  <c:v>-4.6512930744420009</c:v>
                </c:pt>
                <c:pt idx="91">
                  <c:v>-4.6951181920920009</c:v>
                </c:pt>
                <c:pt idx="92">
                  <c:v>-4.6762561090060011</c:v>
                </c:pt>
                <c:pt idx="93">
                  <c:v>-4.7176502094100012</c:v>
                </c:pt>
                <c:pt idx="94">
                  <c:v>-4.687537176848001</c:v>
                </c:pt>
                <c:pt idx="95">
                  <c:v>-4.8183124062630007</c:v>
                </c:pt>
                <c:pt idx="96">
                  <c:v>-4.9148265209720003</c:v>
                </c:pt>
                <c:pt idx="97">
                  <c:v>-4.9995392409720001</c:v>
                </c:pt>
                <c:pt idx="98">
                  <c:v>-5.2277572345900003</c:v>
                </c:pt>
                <c:pt idx="99">
                  <c:v>-5.2767362659970001</c:v>
                </c:pt>
                <c:pt idx="100">
                  <c:v>-5.3273968078890004</c:v>
                </c:pt>
                <c:pt idx="101">
                  <c:v>-5.4729805122290003</c:v>
                </c:pt>
                <c:pt idx="102">
                  <c:v>-5.7126294317499999</c:v>
                </c:pt>
                <c:pt idx="103">
                  <c:v>-5.6821677696319997</c:v>
                </c:pt>
                <c:pt idx="104">
                  <c:v>-5.6089210845019997</c:v>
                </c:pt>
                <c:pt idx="105">
                  <c:v>-5.6347823285209993</c:v>
                </c:pt>
                <c:pt idx="106">
                  <c:v>-5.6830751459529996</c:v>
                </c:pt>
                <c:pt idx="107">
                  <c:v>-5.8048941169199999</c:v>
                </c:pt>
                <c:pt idx="108">
                  <c:v>-6.0103547046339996</c:v>
                </c:pt>
                <c:pt idx="109">
                  <c:v>-5.9043377862889992</c:v>
                </c:pt>
                <c:pt idx="110">
                  <c:v>-5.8621256676469988</c:v>
                </c:pt>
                <c:pt idx="111">
                  <c:v>-5.9310394419729988</c:v>
                </c:pt>
                <c:pt idx="112">
                  <c:v>-6.1469850375539989</c:v>
                </c:pt>
                <c:pt idx="113">
                  <c:v>-5.903606360823999</c:v>
                </c:pt>
                <c:pt idx="114">
                  <c:v>-6.0460492460959987</c:v>
                </c:pt>
                <c:pt idx="115">
                  <c:v>-6.1098100444809988</c:v>
                </c:pt>
                <c:pt idx="116">
                  <c:v>-6.2653936325869992</c:v>
                </c:pt>
                <c:pt idx="117">
                  <c:v>-6.1320265159989988</c:v>
                </c:pt>
                <c:pt idx="118">
                  <c:v>-5.9637564184609992</c:v>
                </c:pt>
                <c:pt idx="119">
                  <c:v>-6.006255256415999</c:v>
                </c:pt>
                <c:pt idx="120">
                  <c:v>-6.006255256415999</c:v>
                </c:pt>
                <c:pt idx="121">
                  <c:v>-6.1580937154069986</c:v>
                </c:pt>
                <c:pt idx="122">
                  <c:v>-6.0251574304679982</c:v>
                </c:pt>
                <c:pt idx="123">
                  <c:v>-6.0894720131839986</c:v>
                </c:pt>
                <c:pt idx="124">
                  <c:v>-5.9840732986159981</c:v>
                </c:pt>
                <c:pt idx="125">
                  <c:v>-5.9840732986159981</c:v>
                </c:pt>
                <c:pt idx="126">
                  <c:v>-5.2232766161959985</c:v>
                </c:pt>
                <c:pt idx="127">
                  <c:v>-4.9015438534599989</c:v>
                </c:pt>
                <c:pt idx="128">
                  <c:v>-5.1256433904569985</c:v>
                </c:pt>
                <c:pt idx="129">
                  <c:v>-5.1256433904569985</c:v>
                </c:pt>
                <c:pt idx="130">
                  <c:v>-5.0807054391649986</c:v>
                </c:pt>
                <c:pt idx="131">
                  <c:v>-5.0807054391649986</c:v>
                </c:pt>
                <c:pt idx="132">
                  <c:v>-5.0918478639799982</c:v>
                </c:pt>
                <c:pt idx="133">
                  <c:v>-4.8948834259109981</c:v>
                </c:pt>
                <c:pt idx="134">
                  <c:v>-3.4726647490309981</c:v>
                </c:pt>
                <c:pt idx="135">
                  <c:v>-6.693547384132998</c:v>
                </c:pt>
                <c:pt idx="136">
                  <c:v>-7.4573974133059977</c:v>
                </c:pt>
                <c:pt idx="137">
                  <c:v>-7.4573974133059977</c:v>
                </c:pt>
                <c:pt idx="138">
                  <c:v>-7.0542779862989979</c:v>
                </c:pt>
                <c:pt idx="139">
                  <c:v>-7.252425723736998</c:v>
                </c:pt>
                <c:pt idx="140">
                  <c:v>-6.4815543831469977</c:v>
                </c:pt>
                <c:pt idx="141">
                  <c:v>-5.2634147839639978</c:v>
                </c:pt>
                <c:pt idx="142">
                  <c:v>-3.3919978674739975</c:v>
                </c:pt>
                <c:pt idx="143">
                  <c:v>-4.0261577803619977</c:v>
                </c:pt>
                <c:pt idx="144">
                  <c:v>-4.0261577803619977</c:v>
                </c:pt>
                <c:pt idx="145">
                  <c:v>-4.809641954946998</c:v>
                </c:pt>
                <c:pt idx="146">
                  <c:v>-4.502263605761998</c:v>
                </c:pt>
                <c:pt idx="147">
                  <c:v>-4.502263605761998</c:v>
                </c:pt>
                <c:pt idx="148">
                  <c:v>-2.987355778412998</c:v>
                </c:pt>
                <c:pt idx="149">
                  <c:v>-2.987355778412998</c:v>
                </c:pt>
                <c:pt idx="150">
                  <c:v>-3.5983164032499979</c:v>
                </c:pt>
                <c:pt idx="151">
                  <c:v>-3.638859494011998</c:v>
                </c:pt>
                <c:pt idx="152">
                  <c:v>-3.638859494011998</c:v>
                </c:pt>
                <c:pt idx="153">
                  <c:v>-4.2132533184439982</c:v>
                </c:pt>
                <c:pt idx="154">
                  <c:v>-4.5691854351279986</c:v>
                </c:pt>
                <c:pt idx="155">
                  <c:v>-4.4691078173889984</c:v>
                </c:pt>
                <c:pt idx="156">
                  <c:v>-4.4691078173889984</c:v>
                </c:pt>
                <c:pt idx="157">
                  <c:v>-3.4479625901469984</c:v>
                </c:pt>
                <c:pt idx="158">
                  <c:v>-3.8827202830399985</c:v>
                </c:pt>
                <c:pt idx="159">
                  <c:v>-3.8827202830399985</c:v>
                </c:pt>
                <c:pt idx="160">
                  <c:v>-3.9383304149719986</c:v>
                </c:pt>
                <c:pt idx="161">
                  <c:v>-3.9383304149719986</c:v>
                </c:pt>
                <c:pt idx="162">
                  <c:v>-4.1345934212709983</c:v>
                </c:pt>
                <c:pt idx="163">
                  <c:v>-4.3458388253809979</c:v>
                </c:pt>
                <c:pt idx="164">
                  <c:v>-4.3458388253809979</c:v>
                </c:pt>
                <c:pt idx="165">
                  <c:v>-4.5882871486939978</c:v>
                </c:pt>
                <c:pt idx="166">
                  <c:v>-4.4635634248499976</c:v>
                </c:pt>
                <c:pt idx="167">
                  <c:v>-3.8128338983469976</c:v>
                </c:pt>
                <c:pt idx="168">
                  <c:v>-3.8128338983469976</c:v>
                </c:pt>
                <c:pt idx="169">
                  <c:v>-3.6280219667489977</c:v>
                </c:pt>
                <c:pt idx="170">
                  <c:v>-3.4831963354199975</c:v>
                </c:pt>
                <c:pt idx="171">
                  <c:v>-3.4831963354199975</c:v>
                </c:pt>
                <c:pt idx="172">
                  <c:v>-3.5019457433119974</c:v>
                </c:pt>
                <c:pt idx="173">
                  <c:v>-3.5019457433119974</c:v>
                </c:pt>
                <c:pt idx="174">
                  <c:v>-3.5097953360019973</c:v>
                </c:pt>
                <c:pt idx="175">
                  <c:v>-3.7442814992869975</c:v>
                </c:pt>
                <c:pt idx="176">
                  <c:v>-3.7442814992869975</c:v>
                </c:pt>
                <c:pt idx="177">
                  <c:v>-3.4627626204539976</c:v>
                </c:pt>
                <c:pt idx="178">
                  <c:v>-3.6351886284499977</c:v>
                </c:pt>
                <c:pt idx="179">
                  <c:v>-3.4182910139929978</c:v>
                </c:pt>
                <c:pt idx="180">
                  <c:v>-3.1608545484339978</c:v>
                </c:pt>
                <c:pt idx="181">
                  <c:v>-3.1608545484339978</c:v>
                </c:pt>
                <c:pt idx="182">
                  <c:v>-3.2618425847389978</c:v>
                </c:pt>
                <c:pt idx="183">
                  <c:v>-3.2618425847389978</c:v>
                </c:pt>
                <c:pt idx="184">
                  <c:v>-3.0885993123359978</c:v>
                </c:pt>
                <c:pt idx="185">
                  <c:v>-3.0885993123359978</c:v>
                </c:pt>
                <c:pt idx="186">
                  <c:v>-2.7617864661419977</c:v>
                </c:pt>
                <c:pt idx="187">
                  <c:v>-2.8230704015639976</c:v>
                </c:pt>
                <c:pt idx="188">
                  <c:v>-2.8230704015639976</c:v>
                </c:pt>
                <c:pt idx="189">
                  <c:v>-2.7877838852749974</c:v>
                </c:pt>
                <c:pt idx="190">
                  <c:v>-3.3334270297379973</c:v>
                </c:pt>
                <c:pt idx="191">
                  <c:v>-3.4770380055819974</c:v>
                </c:pt>
                <c:pt idx="192">
                  <c:v>-3.4770380055819974</c:v>
                </c:pt>
                <c:pt idx="193">
                  <c:v>-3.6347904985639974</c:v>
                </c:pt>
                <c:pt idx="194">
                  <c:v>-3.4335145073869975</c:v>
                </c:pt>
                <c:pt idx="195">
                  <c:v>-3.4335145073869975</c:v>
                </c:pt>
                <c:pt idx="196">
                  <c:v>-3.5374629479809974</c:v>
                </c:pt>
                <c:pt idx="197">
                  <c:v>-3.5374629479809974</c:v>
                </c:pt>
                <c:pt idx="198">
                  <c:v>-3.4772242202669972</c:v>
                </c:pt>
                <c:pt idx="199">
                  <c:v>-3.2908380957809973</c:v>
                </c:pt>
                <c:pt idx="200">
                  <c:v>-3.2908380957809973</c:v>
                </c:pt>
                <c:pt idx="201">
                  <c:v>-3.1868217237139973</c:v>
                </c:pt>
                <c:pt idx="202">
                  <c:v>-3.1660234634239974</c:v>
                </c:pt>
                <c:pt idx="203">
                  <c:v>-3.2354674644109975</c:v>
                </c:pt>
                <c:pt idx="204">
                  <c:v>-3.2354674644109975</c:v>
                </c:pt>
                <c:pt idx="205">
                  <c:v>-3.3454255838499973</c:v>
                </c:pt>
                <c:pt idx="206">
                  <c:v>-3.3454255838499973</c:v>
                </c:pt>
                <c:pt idx="207">
                  <c:v>-3.1387091988879972</c:v>
                </c:pt>
                <c:pt idx="208">
                  <c:v>-3.0628042456429974</c:v>
                </c:pt>
                <c:pt idx="209">
                  <c:v>-3.0628042456429974</c:v>
                </c:pt>
                <c:pt idx="210">
                  <c:v>-3.2306142825439972</c:v>
                </c:pt>
                <c:pt idx="211">
                  <c:v>-3.4646639304859974</c:v>
                </c:pt>
                <c:pt idx="212">
                  <c:v>-3.4631942634209976</c:v>
                </c:pt>
                <c:pt idx="213">
                  <c:v>-3.4631942634209976</c:v>
                </c:pt>
                <c:pt idx="214">
                  <c:v>-3.4420629506429976</c:v>
                </c:pt>
                <c:pt idx="215">
                  <c:v>-3.5238509345599978</c:v>
                </c:pt>
                <c:pt idx="216">
                  <c:v>-3.5238509345599978</c:v>
                </c:pt>
                <c:pt idx="217">
                  <c:v>-3.3481038972539978</c:v>
                </c:pt>
                <c:pt idx="218">
                  <c:v>-3.156997947453998</c:v>
                </c:pt>
                <c:pt idx="219">
                  <c:v>-3.156997947453998</c:v>
                </c:pt>
                <c:pt idx="220">
                  <c:v>-2.9186217567719979</c:v>
                </c:pt>
                <c:pt idx="221">
                  <c:v>-2.9186217567719979</c:v>
                </c:pt>
                <c:pt idx="222">
                  <c:v>-2.9594871955749977</c:v>
                </c:pt>
                <c:pt idx="223">
                  <c:v>-2.9805332006909979</c:v>
                </c:pt>
                <c:pt idx="224">
                  <c:v>-3.127328468047998</c:v>
                </c:pt>
                <c:pt idx="225">
                  <c:v>-3.127328468047998</c:v>
                </c:pt>
                <c:pt idx="226">
                  <c:v>-3.2124567658549981</c:v>
                </c:pt>
                <c:pt idx="227">
                  <c:v>-3.392800228860998</c:v>
                </c:pt>
                <c:pt idx="228">
                  <c:v>-3.392800228860998</c:v>
                </c:pt>
                <c:pt idx="229">
                  <c:v>-3.616616289187998</c:v>
                </c:pt>
                <c:pt idx="230">
                  <c:v>-3.5990513582399979</c:v>
                </c:pt>
                <c:pt idx="231">
                  <c:v>-3.5990513582399979</c:v>
                </c:pt>
                <c:pt idx="232">
                  <c:v>-3.4106548730539981</c:v>
                </c:pt>
                <c:pt idx="233">
                  <c:v>-3.103067838313998</c:v>
                </c:pt>
                <c:pt idx="234">
                  <c:v>-3.103067838313998</c:v>
                </c:pt>
                <c:pt idx="235">
                  <c:v>-3.2845754277479982</c:v>
                </c:pt>
                <c:pt idx="236">
                  <c:v>-3.351856691350998</c:v>
                </c:pt>
                <c:pt idx="237">
                  <c:v>-3.351856691350998</c:v>
                </c:pt>
                <c:pt idx="238">
                  <c:v>-3.3612201211449979</c:v>
                </c:pt>
                <c:pt idx="239">
                  <c:v>-2.9153832244239979</c:v>
                </c:pt>
                <c:pt idx="240">
                  <c:v>-2.9153832244239979</c:v>
                </c:pt>
                <c:pt idx="241">
                  <c:v>-2.618056284405998</c:v>
                </c:pt>
                <c:pt idx="242">
                  <c:v>-2.5571132525139979</c:v>
                </c:pt>
                <c:pt idx="243">
                  <c:v>-2.5571132525139979</c:v>
                </c:pt>
                <c:pt idx="244">
                  <c:v>-2.4037144438589979</c:v>
                </c:pt>
                <c:pt idx="245">
                  <c:v>-2.4037144438589979</c:v>
                </c:pt>
                <c:pt idx="246">
                  <c:v>-2.328941414456998</c:v>
                </c:pt>
                <c:pt idx="247">
                  <c:v>-2.4680484973259982</c:v>
                </c:pt>
                <c:pt idx="248">
                  <c:v>-2.4680484973259982</c:v>
                </c:pt>
                <c:pt idx="249">
                  <c:v>-2.554654488224998</c:v>
                </c:pt>
                <c:pt idx="250">
                  <c:v>-2.4468821742339979</c:v>
                </c:pt>
                <c:pt idx="251">
                  <c:v>-2.5134324487529978</c:v>
                </c:pt>
                <c:pt idx="252">
                  <c:v>-2.5134324487529978</c:v>
                </c:pt>
                <c:pt idx="253">
                  <c:v>-2.200392916743998</c:v>
                </c:pt>
                <c:pt idx="254">
                  <c:v>-2.294305696317998</c:v>
                </c:pt>
                <c:pt idx="255">
                  <c:v>-2.294305696317998</c:v>
                </c:pt>
                <c:pt idx="256">
                  <c:v>-2.250339956287998</c:v>
                </c:pt>
                <c:pt idx="257">
                  <c:v>-2.250339956287998</c:v>
                </c:pt>
                <c:pt idx="258">
                  <c:v>-2.3159502283959981</c:v>
                </c:pt>
                <c:pt idx="259">
                  <c:v>-2.1662984560979979</c:v>
                </c:pt>
                <c:pt idx="260">
                  <c:v>-2.1662984560979979</c:v>
                </c:pt>
                <c:pt idx="261">
                  <c:v>-2.2856428252399978</c:v>
                </c:pt>
                <c:pt idx="262">
                  <c:v>-2.3031929463849981</c:v>
                </c:pt>
                <c:pt idx="263">
                  <c:v>-2.4618326027999982</c:v>
                </c:pt>
                <c:pt idx="264">
                  <c:v>-2.4618326027999982</c:v>
                </c:pt>
                <c:pt idx="265">
                  <c:v>-2.7132553229599981</c:v>
                </c:pt>
                <c:pt idx="266">
                  <c:v>-2.4860170684229979</c:v>
                </c:pt>
                <c:pt idx="267">
                  <c:v>-2.4860170684229979</c:v>
                </c:pt>
                <c:pt idx="268">
                  <c:v>-2.2236838575029978</c:v>
                </c:pt>
                <c:pt idx="269">
                  <c:v>-2.2236838575029978</c:v>
                </c:pt>
                <c:pt idx="270">
                  <c:v>-2.3003982886249976</c:v>
                </c:pt>
                <c:pt idx="271">
                  <c:v>-2.1599349503149976</c:v>
                </c:pt>
                <c:pt idx="272">
                  <c:v>-2.1599349503149976</c:v>
                </c:pt>
                <c:pt idx="273">
                  <c:v>-2.1946586711149978</c:v>
                </c:pt>
                <c:pt idx="274">
                  <c:v>-2.3154769879419979</c:v>
                </c:pt>
                <c:pt idx="275">
                  <c:v>-2.202672923744998</c:v>
                </c:pt>
                <c:pt idx="276">
                  <c:v>-2.202672923744998</c:v>
                </c:pt>
                <c:pt idx="277">
                  <c:v>-2.2066416406739982</c:v>
                </c:pt>
                <c:pt idx="278">
                  <c:v>-2.333017896732998</c:v>
                </c:pt>
                <c:pt idx="279">
                  <c:v>-2.333017896732998</c:v>
                </c:pt>
                <c:pt idx="280">
                  <c:v>-2.1848465642249981</c:v>
                </c:pt>
                <c:pt idx="281">
                  <c:v>-2.1848465642249981</c:v>
                </c:pt>
                <c:pt idx="282">
                  <c:v>-2.2726255662329979</c:v>
                </c:pt>
                <c:pt idx="283">
                  <c:v>-2.2752232494439979</c:v>
                </c:pt>
                <c:pt idx="284">
                  <c:v>-2.2752232494439979</c:v>
                </c:pt>
                <c:pt idx="285">
                  <c:v>-2.4506593521289979</c:v>
                </c:pt>
                <c:pt idx="286">
                  <c:v>-2.4796122265709979</c:v>
                </c:pt>
                <c:pt idx="287">
                  <c:v>-2.7164673711019978</c:v>
                </c:pt>
                <c:pt idx="288">
                  <c:v>-2.7164673711019978</c:v>
                </c:pt>
                <c:pt idx="289">
                  <c:v>-2.622053572281998</c:v>
                </c:pt>
                <c:pt idx="290">
                  <c:v>-2.684923756038998</c:v>
                </c:pt>
                <c:pt idx="291">
                  <c:v>-2.684923756038998</c:v>
                </c:pt>
                <c:pt idx="292">
                  <c:v>-2.3502230466549978</c:v>
                </c:pt>
                <c:pt idx="293">
                  <c:v>-2.3502230466549978</c:v>
                </c:pt>
                <c:pt idx="294">
                  <c:v>-2.3407288460229978</c:v>
                </c:pt>
                <c:pt idx="295">
                  <c:v>-2.2967186973329978</c:v>
                </c:pt>
                <c:pt idx="296">
                  <c:v>-2.1377500626419979</c:v>
                </c:pt>
                <c:pt idx="297">
                  <c:v>-2.1377500626419979</c:v>
                </c:pt>
                <c:pt idx="298">
                  <c:v>-2.2250343548359979</c:v>
                </c:pt>
                <c:pt idx="299">
                  <c:v>-2.3881858537359979</c:v>
                </c:pt>
                <c:pt idx="300">
                  <c:v>-2.3881858537359979</c:v>
                </c:pt>
                <c:pt idx="301">
                  <c:v>-2.1638444304789979</c:v>
                </c:pt>
                <c:pt idx="302">
                  <c:v>-1.8509149010589978</c:v>
                </c:pt>
                <c:pt idx="303">
                  <c:v>-1.8509149010589978</c:v>
                </c:pt>
                <c:pt idx="304">
                  <c:v>-1.5637204080409979</c:v>
                </c:pt>
                <c:pt idx="305">
                  <c:v>-1.5637204080409979</c:v>
                </c:pt>
                <c:pt idx="306">
                  <c:v>-1.4932527417129979</c:v>
                </c:pt>
                <c:pt idx="307">
                  <c:v>-1.0764841047959979</c:v>
                </c:pt>
                <c:pt idx="308">
                  <c:v>-1.0355556874249978</c:v>
                </c:pt>
                <c:pt idx="309">
                  <c:v>-1.0355556874249978</c:v>
                </c:pt>
                <c:pt idx="310">
                  <c:v>-0.48649519363199778</c:v>
                </c:pt>
                <c:pt idx="311">
                  <c:v>-0.73474977090899785</c:v>
                </c:pt>
                <c:pt idx="312">
                  <c:v>-0.73474977090899785</c:v>
                </c:pt>
                <c:pt idx="313">
                  <c:v>-0.2339818043259978</c:v>
                </c:pt>
                <c:pt idx="314">
                  <c:v>7.4226708070022074E-3</c:v>
                </c:pt>
                <c:pt idx="315">
                  <c:v>7.4226708070022074E-3</c:v>
                </c:pt>
                <c:pt idx="316">
                  <c:v>0.21660660156400222</c:v>
                </c:pt>
                <c:pt idx="317">
                  <c:v>0.21660660156400222</c:v>
                </c:pt>
                <c:pt idx="318">
                  <c:v>0.21058858842000222</c:v>
                </c:pt>
                <c:pt idx="319">
                  <c:v>0.11997075276500221</c:v>
                </c:pt>
                <c:pt idx="320">
                  <c:v>0.14486230652200222</c:v>
                </c:pt>
                <c:pt idx="321">
                  <c:v>0.14486230652200222</c:v>
                </c:pt>
                <c:pt idx="322">
                  <c:v>0.19696160347600222</c:v>
                </c:pt>
                <c:pt idx="323">
                  <c:v>2.6406621446002226E-2</c:v>
                </c:pt>
                <c:pt idx="324">
                  <c:v>9.9732070301002229E-2</c:v>
                </c:pt>
                <c:pt idx="325">
                  <c:v>9.9732070301002229E-2</c:v>
                </c:pt>
                <c:pt idx="326">
                  <c:v>0.15618549000000223</c:v>
                </c:pt>
                <c:pt idx="327">
                  <c:v>0.15618549000000223</c:v>
                </c:pt>
                <c:pt idx="328">
                  <c:v>0.12926584570300223</c:v>
                </c:pt>
                <c:pt idx="329">
                  <c:v>0.12926584570300223</c:v>
                </c:pt>
                <c:pt idx="330">
                  <c:v>8.9304527064002229E-2</c:v>
                </c:pt>
                <c:pt idx="331">
                  <c:v>2.3964958725002233E-2</c:v>
                </c:pt>
                <c:pt idx="332">
                  <c:v>-1.8476295074997769E-2</c:v>
                </c:pt>
                <c:pt idx="333">
                  <c:v>-1.8476295074997769E-2</c:v>
                </c:pt>
                <c:pt idx="334">
                  <c:v>2.9112222949002231E-2</c:v>
                </c:pt>
                <c:pt idx="335">
                  <c:v>-3.9977673949032067E-12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AppendixFigure3!$AJ$9:$AJ$344</c:f>
              <c:numCache>
                <c:formatCode>General</c:formatCode>
                <c:ptCount val="336"/>
                <c:pt idx="0">
                  <c:v>1969</c:v>
                </c:pt>
                <c:pt idx="1">
                  <c:v>1969.0833333333333</c:v>
                </c:pt>
                <c:pt idx="2">
                  <c:v>1969.1666666666667</c:v>
                </c:pt>
                <c:pt idx="3">
                  <c:v>1969.25</c:v>
                </c:pt>
                <c:pt idx="4">
                  <c:v>1969.3333333333333</c:v>
                </c:pt>
                <c:pt idx="5">
                  <c:v>1969.4166666666665</c:v>
                </c:pt>
                <c:pt idx="6">
                  <c:v>1969.4999999999998</c:v>
                </c:pt>
                <c:pt idx="7">
                  <c:v>1969.583333333333</c:v>
                </c:pt>
                <c:pt idx="8">
                  <c:v>1969.6666666666663</c:v>
                </c:pt>
                <c:pt idx="9">
                  <c:v>1969.7499999999995</c:v>
                </c:pt>
                <c:pt idx="10">
                  <c:v>1969.8333333333328</c:v>
                </c:pt>
                <c:pt idx="11">
                  <c:v>1969.9166666666661</c:v>
                </c:pt>
                <c:pt idx="12">
                  <c:v>1969.9999999999993</c:v>
                </c:pt>
                <c:pt idx="13">
                  <c:v>1970.0833333333326</c:v>
                </c:pt>
                <c:pt idx="14">
                  <c:v>1970.1666666666658</c:v>
                </c:pt>
                <c:pt idx="15">
                  <c:v>1970.2499999999991</c:v>
                </c:pt>
                <c:pt idx="16">
                  <c:v>1970.3333333333323</c:v>
                </c:pt>
                <c:pt idx="17">
                  <c:v>1970.4166666666656</c:v>
                </c:pt>
                <c:pt idx="18">
                  <c:v>1970.4999999999989</c:v>
                </c:pt>
                <c:pt idx="19">
                  <c:v>1970.5833333333321</c:v>
                </c:pt>
                <c:pt idx="20">
                  <c:v>1970.6666666666654</c:v>
                </c:pt>
                <c:pt idx="21">
                  <c:v>1970.7499999999986</c:v>
                </c:pt>
                <c:pt idx="22">
                  <c:v>1970.8333333333319</c:v>
                </c:pt>
                <c:pt idx="23">
                  <c:v>1970.9166666666652</c:v>
                </c:pt>
                <c:pt idx="24">
                  <c:v>1970.9999999999984</c:v>
                </c:pt>
                <c:pt idx="25">
                  <c:v>1971.0833333333317</c:v>
                </c:pt>
                <c:pt idx="26">
                  <c:v>1971.1666666666649</c:v>
                </c:pt>
                <c:pt idx="27">
                  <c:v>1971.2499999999982</c:v>
                </c:pt>
                <c:pt idx="28">
                  <c:v>1971.3333333333314</c:v>
                </c:pt>
                <c:pt idx="29">
                  <c:v>1971.4166666666647</c:v>
                </c:pt>
                <c:pt idx="30">
                  <c:v>1971.499999999998</c:v>
                </c:pt>
                <c:pt idx="31">
                  <c:v>1971.5833333333312</c:v>
                </c:pt>
                <c:pt idx="32">
                  <c:v>1971.6666666666645</c:v>
                </c:pt>
                <c:pt idx="33">
                  <c:v>1971.7499999999977</c:v>
                </c:pt>
                <c:pt idx="34">
                  <c:v>1971.833333333331</c:v>
                </c:pt>
                <c:pt idx="35">
                  <c:v>1971.9166666666642</c:v>
                </c:pt>
                <c:pt idx="36">
                  <c:v>1971.9999999999975</c:v>
                </c:pt>
                <c:pt idx="37">
                  <c:v>1972.0833333333308</c:v>
                </c:pt>
                <c:pt idx="38">
                  <c:v>1972.166666666664</c:v>
                </c:pt>
                <c:pt idx="39">
                  <c:v>1972.2499999999973</c:v>
                </c:pt>
                <c:pt idx="40">
                  <c:v>1972.3333333333305</c:v>
                </c:pt>
                <c:pt idx="41">
                  <c:v>1972.4166666666638</c:v>
                </c:pt>
                <c:pt idx="42">
                  <c:v>1972.499999999997</c:v>
                </c:pt>
                <c:pt idx="43">
                  <c:v>1972.5833333333303</c:v>
                </c:pt>
                <c:pt idx="44">
                  <c:v>1972.6666666666636</c:v>
                </c:pt>
                <c:pt idx="45">
                  <c:v>1972.7499999999968</c:v>
                </c:pt>
                <c:pt idx="46">
                  <c:v>1972.8333333333301</c:v>
                </c:pt>
                <c:pt idx="47">
                  <c:v>1972.9166666666633</c:v>
                </c:pt>
                <c:pt idx="48">
                  <c:v>1972.9999999999966</c:v>
                </c:pt>
                <c:pt idx="49">
                  <c:v>1973.0833333333298</c:v>
                </c:pt>
                <c:pt idx="50">
                  <c:v>1973.1666666666631</c:v>
                </c:pt>
                <c:pt idx="51">
                  <c:v>1973.2499999999964</c:v>
                </c:pt>
                <c:pt idx="52">
                  <c:v>1973.3333333333296</c:v>
                </c:pt>
                <c:pt idx="53">
                  <c:v>1973.4166666666629</c:v>
                </c:pt>
                <c:pt idx="54">
                  <c:v>1973.4999999999961</c:v>
                </c:pt>
                <c:pt idx="55">
                  <c:v>1973.5833333333294</c:v>
                </c:pt>
                <c:pt idx="56">
                  <c:v>1973.6666666666626</c:v>
                </c:pt>
                <c:pt idx="57">
                  <c:v>1973.7499999999959</c:v>
                </c:pt>
                <c:pt idx="58">
                  <c:v>1973.8333333333292</c:v>
                </c:pt>
                <c:pt idx="59">
                  <c:v>1973.9166666666624</c:v>
                </c:pt>
                <c:pt idx="60">
                  <c:v>1973.9999999999957</c:v>
                </c:pt>
                <c:pt idx="61">
                  <c:v>1974.0833333333289</c:v>
                </c:pt>
                <c:pt idx="62">
                  <c:v>1974.1666666666622</c:v>
                </c:pt>
                <c:pt idx="63">
                  <c:v>1974.2499999999955</c:v>
                </c:pt>
                <c:pt idx="64">
                  <c:v>1974.3333333333287</c:v>
                </c:pt>
                <c:pt idx="65">
                  <c:v>1974.416666666662</c:v>
                </c:pt>
                <c:pt idx="66">
                  <c:v>1974.4999999999952</c:v>
                </c:pt>
                <c:pt idx="67">
                  <c:v>1974.5833333333285</c:v>
                </c:pt>
                <c:pt idx="68">
                  <c:v>1974.6666666666617</c:v>
                </c:pt>
                <c:pt idx="69">
                  <c:v>1974.749999999995</c:v>
                </c:pt>
                <c:pt idx="70">
                  <c:v>1974.8333333333283</c:v>
                </c:pt>
                <c:pt idx="71">
                  <c:v>1974.9166666666615</c:v>
                </c:pt>
                <c:pt idx="72">
                  <c:v>1974.9999999999948</c:v>
                </c:pt>
                <c:pt idx="73">
                  <c:v>1975.083333333328</c:v>
                </c:pt>
                <c:pt idx="74">
                  <c:v>1975.1666666666613</c:v>
                </c:pt>
                <c:pt idx="75">
                  <c:v>1975.2499999999945</c:v>
                </c:pt>
                <c:pt idx="76">
                  <c:v>1975.3333333333278</c:v>
                </c:pt>
                <c:pt idx="77">
                  <c:v>1975.4166666666611</c:v>
                </c:pt>
                <c:pt idx="78">
                  <c:v>1975.4999999999943</c:v>
                </c:pt>
                <c:pt idx="79">
                  <c:v>1975.5833333333276</c:v>
                </c:pt>
                <c:pt idx="80">
                  <c:v>1975.6666666666608</c:v>
                </c:pt>
                <c:pt idx="81">
                  <c:v>1975.7499999999941</c:v>
                </c:pt>
                <c:pt idx="82">
                  <c:v>1975.8333333333273</c:v>
                </c:pt>
                <c:pt idx="83">
                  <c:v>1975.9166666666606</c:v>
                </c:pt>
                <c:pt idx="84">
                  <c:v>1975.9999999999939</c:v>
                </c:pt>
                <c:pt idx="85">
                  <c:v>1976.0833333333271</c:v>
                </c:pt>
                <c:pt idx="86">
                  <c:v>1976.1666666666604</c:v>
                </c:pt>
                <c:pt idx="87">
                  <c:v>1976.2499999999936</c:v>
                </c:pt>
                <c:pt idx="88">
                  <c:v>1976.3333333333269</c:v>
                </c:pt>
                <c:pt idx="89">
                  <c:v>1976.4166666666601</c:v>
                </c:pt>
                <c:pt idx="90">
                  <c:v>1976.4999999999934</c:v>
                </c:pt>
                <c:pt idx="91">
                  <c:v>1976.5833333333267</c:v>
                </c:pt>
                <c:pt idx="92">
                  <c:v>1976.6666666666599</c:v>
                </c:pt>
                <c:pt idx="93">
                  <c:v>1976.7499999999932</c:v>
                </c:pt>
                <c:pt idx="94">
                  <c:v>1976.8333333333264</c:v>
                </c:pt>
                <c:pt idx="95">
                  <c:v>1976.9166666666597</c:v>
                </c:pt>
                <c:pt idx="96">
                  <c:v>1976.999999999993</c:v>
                </c:pt>
                <c:pt idx="97">
                  <c:v>1977.0833333333262</c:v>
                </c:pt>
                <c:pt idx="98">
                  <c:v>1977.1666666666595</c:v>
                </c:pt>
                <c:pt idx="99">
                  <c:v>1977.2499999999927</c:v>
                </c:pt>
                <c:pt idx="100">
                  <c:v>1977.333333333326</c:v>
                </c:pt>
                <c:pt idx="101">
                  <c:v>1977.4166666666592</c:v>
                </c:pt>
                <c:pt idx="102">
                  <c:v>1977.4999999999925</c:v>
                </c:pt>
                <c:pt idx="103">
                  <c:v>1977.5833333333258</c:v>
                </c:pt>
                <c:pt idx="104">
                  <c:v>1977.666666666659</c:v>
                </c:pt>
                <c:pt idx="105">
                  <c:v>1977.7499999999923</c:v>
                </c:pt>
                <c:pt idx="106">
                  <c:v>1977.8333333333255</c:v>
                </c:pt>
                <c:pt idx="107">
                  <c:v>1977.9166666666588</c:v>
                </c:pt>
                <c:pt idx="108">
                  <c:v>1977.999999999992</c:v>
                </c:pt>
                <c:pt idx="109">
                  <c:v>1978.0833333333253</c:v>
                </c:pt>
                <c:pt idx="110">
                  <c:v>1978.1666666666586</c:v>
                </c:pt>
                <c:pt idx="111">
                  <c:v>1978.2499999999918</c:v>
                </c:pt>
                <c:pt idx="112">
                  <c:v>1978.3333333333251</c:v>
                </c:pt>
                <c:pt idx="113">
                  <c:v>1978.4166666666583</c:v>
                </c:pt>
                <c:pt idx="114">
                  <c:v>1978.4999999999916</c:v>
                </c:pt>
                <c:pt idx="115">
                  <c:v>1978.5833333333248</c:v>
                </c:pt>
                <c:pt idx="116">
                  <c:v>1978.6666666666581</c:v>
                </c:pt>
                <c:pt idx="117">
                  <c:v>1978.7499999999914</c:v>
                </c:pt>
                <c:pt idx="118">
                  <c:v>1978.8333333333246</c:v>
                </c:pt>
                <c:pt idx="119">
                  <c:v>1978.9166666666579</c:v>
                </c:pt>
                <c:pt idx="120">
                  <c:v>1978.9999999999911</c:v>
                </c:pt>
                <c:pt idx="121">
                  <c:v>1979.0833333333244</c:v>
                </c:pt>
                <c:pt idx="122">
                  <c:v>1979.1666666666576</c:v>
                </c:pt>
                <c:pt idx="123">
                  <c:v>1979.2499999999909</c:v>
                </c:pt>
                <c:pt idx="124">
                  <c:v>1979.3333333333242</c:v>
                </c:pt>
                <c:pt idx="125">
                  <c:v>1979.4166666666574</c:v>
                </c:pt>
                <c:pt idx="126">
                  <c:v>1979.4999999999907</c:v>
                </c:pt>
                <c:pt idx="127">
                  <c:v>1979.5833333333239</c:v>
                </c:pt>
                <c:pt idx="128">
                  <c:v>1979.6666666666572</c:v>
                </c:pt>
                <c:pt idx="129">
                  <c:v>1979.7499999999905</c:v>
                </c:pt>
                <c:pt idx="130">
                  <c:v>1979.8333333333237</c:v>
                </c:pt>
                <c:pt idx="131">
                  <c:v>1979.916666666657</c:v>
                </c:pt>
                <c:pt idx="132">
                  <c:v>1979.9999999999902</c:v>
                </c:pt>
                <c:pt idx="133">
                  <c:v>1980.0833333333235</c:v>
                </c:pt>
                <c:pt idx="134">
                  <c:v>1980.1666666666567</c:v>
                </c:pt>
                <c:pt idx="135">
                  <c:v>1980.24999999999</c:v>
                </c:pt>
                <c:pt idx="136">
                  <c:v>1980.3333333333233</c:v>
                </c:pt>
                <c:pt idx="137">
                  <c:v>1980.4166666666565</c:v>
                </c:pt>
                <c:pt idx="138">
                  <c:v>1980.4999999999898</c:v>
                </c:pt>
                <c:pt idx="139">
                  <c:v>1980.583333333323</c:v>
                </c:pt>
                <c:pt idx="140">
                  <c:v>1980.6666666666563</c:v>
                </c:pt>
                <c:pt idx="141">
                  <c:v>1980.7499999999895</c:v>
                </c:pt>
                <c:pt idx="142">
                  <c:v>1980.8333333333228</c:v>
                </c:pt>
                <c:pt idx="143">
                  <c:v>1980.9166666666561</c:v>
                </c:pt>
                <c:pt idx="144">
                  <c:v>1980.9999999999893</c:v>
                </c:pt>
                <c:pt idx="145">
                  <c:v>1981.0833333333226</c:v>
                </c:pt>
                <c:pt idx="146">
                  <c:v>1981.1666666666558</c:v>
                </c:pt>
                <c:pt idx="147">
                  <c:v>1981.2499999999891</c:v>
                </c:pt>
                <c:pt idx="148">
                  <c:v>1981.3333333333223</c:v>
                </c:pt>
                <c:pt idx="149">
                  <c:v>1981.4166666666556</c:v>
                </c:pt>
                <c:pt idx="150">
                  <c:v>1981.4999999999889</c:v>
                </c:pt>
                <c:pt idx="151">
                  <c:v>1981.5833333333221</c:v>
                </c:pt>
                <c:pt idx="152">
                  <c:v>1981.6666666666554</c:v>
                </c:pt>
                <c:pt idx="153">
                  <c:v>1981.7499999999886</c:v>
                </c:pt>
                <c:pt idx="154">
                  <c:v>1981.8333333333219</c:v>
                </c:pt>
                <c:pt idx="155">
                  <c:v>1981.9166666666551</c:v>
                </c:pt>
                <c:pt idx="156">
                  <c:v>1981.9999999999884</c:v>
                </c:pt>
                <c:pt idx="157">
                  <c:v>1982.0833333333217</c:v>
                </c:pt>
                <c:pt idx="158">
                  <c:v>1982.1666666666549</c:v>
                </c:pt>
                <c:pt idx="159">
                  <c:v>1982.2499999999882</c:v>
                </c:pt>
                <c:pt idx="160">
                  <c:v>1982.3333333333214</c:v>
                </c:pt>
                <c:pt idx="161">
                  <c:v>1982.4166666666547</c:v>
                </c:pt>
                <c:pt idx="162">
                  <c:v>1982.4999999999879</c:v>
                </c:pt>
                <c:pt idx="163">
                  <c:v>1982.5833333333212</c:v>
                </c:pt>
                <c:pt idx="164">
                  <c:v>1982.6666666666545</c:v>
                </c:pt>
                <c:pt idx="165">
                  <c:v>1982.7499999999877</c:v>
                </c:pt>
                <c:pt idx="166">
                  <c:v>1982.833333333321</c:v>
                </c:pt>
                <c:pt idx="167">
                  <c:v>1982.9166666666542</c:v>
                </c:pt>
                <c:pt idx="168">
                  <c:v>1982.9999999999875</c:v>
                </c:pt>
                <c:pt idx="169">
                  <c:v>1983.0833333333208</c:v>
                </c:pt>
                <c:pt idx="170">
                  <c:v>1983.166666666654</c:v>
                </c:pt>
                <c:pt idx="171">
                  <c:v>1983.2499999999873</c:v>
                </c:pt>
                <c:pt idx="172">
                  <c:v>1983.3333333333205</c:v>
                </c:pt>
                <c:pt idx="173">
                  <c:v>1983.4166666666538</c:v>
                </c:pt>
                <c:pt idx="174">
                  <c:v>1983.499999999987</c:v>
                </c:pt>
                <c:pt idx="175">
                  <c:v>1983.5833333333203</c:v>
                </c:pt>
                <c:pt idx="176">
                  <c:v>1983.6666666666536</c:v>
                </c:pt>
                <c:pt idx="177">
                  <c:v>1983.7499999999868</c:v>
                </c:pt>
                <c:pt idx="178">
                  <c:v>1983.8333333333201</c:v>
                </c:pt>
                <c:pt idx="179">
                  <c:v>1983.9166666666533</c:v>
                </c:pt>
                <c:pt idx="180">
                  <c:v>1983.9999999999866</c:v>
                </c:pt>
                <c:pt idx="181">
                  <c:v>1984.0833333333198</c:v>
                </c:pt>
                <c:pt idx="182">
                  <c:v>1984.1666666666531</c:v>
                </c:pt>
                <c:pt idx="183">
                  <c:v>1984.2499999999864</c:v>
                </c:pt>
                <c:pt idx="184">
                  <c:v>1984.3333333333196</c:v>
                </c:pt>
                <c:pt idx="185">
                  <c:v>1984.4166666666529</c:v>
                </c:pt>
                <c:pt idx="186">
                  <c:v>1984.4999999999861</c:v>
                </c:pt>
                <c:pt idx="187">
                  <c:v>1984.5833333333194</c:v>
                </c:pt>
                <c:pt idx="188">
                  <c:v>1984.6666666666526</c:v>
                </c:pt>
                <c:pt idx="189">
                  <c:v>1984.7499999999859</c:v>
                </c:pt>
                <c:pt idx="190">
                  <c:v>1984.8333333333192</c:v>
                </c:pt>
                <c:pt idx="191">
                  <c:v>1984.9166666666524</c:v>
                </c:pt>
                <c:pt idx="192">
                  <c:v>1984.9999999999857</c:v>
                </c:pt>
                <c:pt idx="193">
                  <c:v>1985.0833333333189</c:v>
                </c:pt>
                <c:pt idx="194">
                  <c:v>1985.1666666666522</c:v>
                </c:pt>
                <c:pt idx="195">
                  <c:v>1985.2499999999854</c:v>
                </c:pt>
                <c:pt idx="196">
                  <c:v>1985.3333333333187</c:v>
                </c:pt>
                <c:pt idx="197">
                  <c:v>1985.416666666652</c:v>
                </c:pt>
                <c:pt idx="198">
                  <c:v>1985.4999999999852</c:v>
                </c:pt>
                <c:pt idx="199">
                  <c:v>1985.5833333333185</c:v>
                </c:pt>
                <c:pt idx="200">
                  <c:v>1985.6666666666517</c:v>
                </c:pt>
                <c:pt idx="201">
                  <c:v>1985.749999999985</c:v>
                </c:pt>
                <c:pt idx="202">
                  <c:v>1985.8333333333183</c:v>
                </c:pt>
                <c:pt idx="203">
                  <c:v>1985.9166666666515</c:v>
                </c:pt>
                <c:pt idx="204">
                  <c:v>1985.9999999999848</c:v>
                </c:pt>
                <c:pt idx="205">
                  <c:v>1986.083333333318</c:v>
                </c:pt>
                <c:pt idx="206">
                  <c:v>1986.1666666666513</c:v>
                </c:pt>
                <c:pt idx="207">
                  <c:v>1986.2499999999845</c:v>
                </c:pt>
                <c:pt idx="208">
                  <c:v>1986.3333333333178</c:v>
                </c:pt>
                <c:pt idx="209">
                  <c:v>1986.4166666666511</c:v>
                </c:pt>
                <c:pt idx="210">
                  <c:v>1986.4999999999843</c:v>
                </c:pt>
                <c:pt idx="211">
                  <c:v>1986.5833333333176</c:v>
                </c:pt>
                <c:pt idx="212">
                  <c:v>1986.6666666666508</c:v>
                </c:pt>
                <c:pt idx="213">
                  <c:v>1986.7499999999841</c:v>
                </c:pt>
                <c:pt idx="214">
                  <c:v>1986.8333333333173</c:v>
                </c:pt>
                <c:pt idx="215">
                  <c:v>1986.9166666666506</c:v>
                </c:pt>
                <c:pt idx="216">
                  <c:v>1986.9999999999839</c:v>
                </c:pt>
                <c:pt idx="217">
                  <c:v>1987.0833333333171</c:v>
                </c:pt>
                <c:pt idx="218">
                  <c:v>1987.1666666666504</c:v>
                </c:pt>
                <c:pt idx="219">
                  <c:v>1987.2499999999836</c:v>
                </c:pt>
                <c:pt idx="220">
                  <c:v>1987.3333333333169</c:v>
                </c:pt>
                <c:pt idx="221">
                  <c:v>1987.4166666666501</c:v>
                </c:pt>
                <c:pt idx="222">
                  <c:v>1987.4999999999834</c:v>
                </c:pt>
                <c:pt idx="223">
                  <c:v>1987.5833333333167</c:v>
                </c:pt>
                <c:pt idx="224">
                  <c:v>1987.6666666666499</c:v>
                </c:pt>
                <c:pt idx="225">
                  <c:v>1987.7499999999832</c:v>
                </c:pt>
                <c:pt idx="226">
                  <c:v>1987.8333333333164</c:v>
                </c:pt>
                <c:pt idx="227">
                  <c:v>1987.9166666666497</c:v>
                </c:pt>
                <c:pt idx="228">
                  <c:v>1987.9999999999829</c:v>
                </c:pt>
                <c:pt idx="229">
                  <c:v>1988.0833333333162</c:v>
                </c:pt>
                <c:pt idx="230">
                  <c:v>1988.1666666666495</c:v>
                </c:pt>
                <c:pt idx="231">
                  <c:v>1988.2499999999827</c:v>
                </c:pt>
                <c:pt idx="232">
                  <c:v>1988.333333333316</c:v>
                </c:pt>
                <c:pt idx="233">
                  <c:v>1988.4166666666492</c:v>
                </c:pt>
                <c:pt idx="234">
                  <c:v>1988.4999999999825</c:v>
                </c:pt>
                <c:pt idx="235">
                  <c:v>1988.5833333333157</c:v>
                </c:pt>
                <c:pt idx="236">
                  <c:v>1988.666666666649</c:v>
                </c:pt>
                <c:pt idx="237">
                  <c:v>1988.7499999999823</c:v>
                </c:pt>
                <c:pt idx="238">
                  <c:v>1988.8333333333155</c:v>
                </c:pt>
                <c:pt idx="239">
                  <c:v>1988.9166666666488</c:v>
                </c:pt>
                <c:pt idx="240">
                  <c:v>1988.999999999982</c:v>
                </c:pt>
                <c:pt idx="241">
                  <c:v>1989.0833333333153</c:v>
                </c:pt>
                <c:pt idx="242">
                  <c:v>1989.1666666666486</c:v>
                </c:pt>
                <c:pt idx="243">
                  <c:v>1989.2499999999818</c:v>
                </c:pt>
                <c:pt idx="244">
                  <c:v>1989.3333333333151</c:v>
                </c:pt>
                <c:pt idx="245">
                  <c:v>1989.4166666666483</c:v>
                </c:pt>
                <c:pt idx="246">
                  <c:v>1989.4999999999816</c:v>
                </c:pt>
                <c:pt idx="247">
                  <c:v>1989.5833333333148</c:v>
                </c:pt>
                <c:pt idx="248">
                  <c:v>1989.6666666666481</c:v>
                </c:pt>
                <c:pt idx="249">
                  <c:v>1989.7499999999814</c:v>
                </c:pt>
                <c:pt idx="250">
                  <c:v>1989.8333333333146</c:v>
                </c:pt>
                <c:pt idx="251">
                  <c:v>1989.9166666666479</c:v>
                </c:pt>
                <c:pt idx="252">
                  <c:v>1989.9999999999811</c:v>
                </c:pt>
                <c:pt idx="253">
                  <c:v>1990.0833333333144</c:v>
                </c:pt>
                <c:pt idx="254">
                  <c:v>1990.1666666666476</c:v>
                </c:pt>
                <c:pt idx="255">
                  <c:v>1990.2499999999809</c:v>
                </c:pt>
                <c:pt idx="256">
                  <c:v>1990.3333333333142</c:v>
                </c:pt>
                <c:pt idx="257">
                  <c:v>1990.4166666666474</c:v>
                </c:pt>
                <c:pt idx="258">
                  <c:v>1990.4999999999807</c:v>
                </c:pt>
                <c:pt idx="259">
                  <c:v>1990.5833333333139</c:v>
                </c:pt>
                <c:pt idx="260">
                  <c:v>1990.6666666666472</c:v>
                </c:pt>
                <c:pt idx="261">
                  <c:v>1990.7499999999804</c:v>
                </c:pt>
                <c:pt idx="262">
                  <c:v>1990.8333333333137</c:v>
                </c:pt>
                <c:pt idx="263">
                  <c:v>1990.916666666647</c:v>
                </c:pt>
                <c:pt idx="264">
                  <c:v>1990.9999999999802</c:v>
                </c:pt>
                <c:pt idx="265">
                  <c:v>1991.0833333333135</c:v>
                </c:pt>
                <c:pt idx="266">
                  <c:v>1991.1666666666467</c:v>
                </c:pt>
                <c:pt idx="267">
                  <c:v>1991.24999999998</c:v>
                </c:pt>
                <c:pt idx="268">
                  <c:v>1991.3333333333132</c:v>
                </c:pt>
                <c:pt idx="269">
                  <c:v>1991.4166666666465</c:v>
                </c:pt>
                <c:pt idx="270">
                  <c:v>1991.4999999999798</c:v>
                </c:pt>
                <c:pt idx="271">
                  <c:v>1991.583333333313</c:v>
                </c:pt>
                <c:pt idx="272">
                  <c:v>1991.6666666666463</c:v>
                </c:pt>
                <c:pt idx="273">
                  <c:v>1991.7499999999795</c:v>
                </c:pt>
                <c:pt idx="274">
                  <c:v>1991.8333333333128</c:v>
                </c:pt>
                <c:pt idx="275">
                  <c:v>1991.9166666666461</c:v>
                </c:pt>
                <c:pt idx="276">
                  <c:v>1991.9999999999793</c:v>
                </c:pt>
                <c:pt idx="277">
                  <c:v>1992.0833333333126</c:v>
                </c:pt>
                <c:pt idx="278">
                  <c:v>1992.1666666666458</c:v>
                </c:pt>
                <c:pt idx="279">
                  <c:v>1992.2499999999791</c:v>
                </c:pt>
                <c:pt idx="280">
                  <c:v>1992.3333333333123</c:v>
                </c:pt>
                <c:pt idx="281">
                  <c:v>1992.4166666666456</c:v>
                </c:pt>
                <c:pt idx="282">
                  <c:v>1992.4999999999789</c:v>
                </c:pt>
                <c:pt idx="283">
                  <c:v>1992.5833333333121</c:v>
                </c:pt>
                <c:pt idx="284">
                  <c:v>1992.6666666666454</c:v>
                </c:pt>
                <c:pt idx="285">
                  <c:v>1992.7499999999786</c:v>
                </c:pt>
                <c:pt idx="286">
                  <c:v>1992.8333333333119</c:v>
                </c:pt>
                <c:pt idx="287">
                  <c:v>1992.9166666666451</c:v>
                </c:pt>
                <c:pt idx="288">
                  <c:v>1992.9999999999784</c:v>
                </c:pt>
                <c:pt idx="289">
                  <c:v>1993.0833333333117</c:v>
                </c:pt>
                <c:pt idx="290">
                  <c:v>1993.1666666666449</c:v>
                </c:pt>
                <c:pt idx="291">
                  <c:v>1993.2499999999782</c:v>
                </c:pt>
                <c:pt idx="292">
                  <c:v>1993.3333333333114</c:v>
                </c:pt>
                <c:pt idx="293">
                  <c:v>1993.4166666666447</c:v>
                </c:pt>
                <c:pt idx="294">
                  <c:v>1993.4999999999779</c:v>
                </c:pt>
                <c:pt idx="295">
                  <c:v>1993.5833333333112</c:v>
                </c:pt>
                <c:pt idx="296">
                  <c:v>1993.6666666666445</c:v>
                </c:pt>
                <c:pt idx="297">
                  <c:v>1993.7499999999777</c:v>
                </c:pt>
                <c:pt idx="298">
                  <c:v>1993.833333333311</c:v>
                </c:pt>
                <c:pt idx="299">
                  <c:v>1993.9166666666442</c:v>
                </c:pt>
                <c:pt idx="300">
                  <c:v>1993.9999999999775</c:v>
                </c:pt>
                <c:pt idx="301">
                  <c:v>1994.0833333333107</c:v>
                </c:pt>
                <c:pt idx="302">
                  <c:v>1994.166666666644</c:v>
                </c:pt>
                <c:pt idx="303">
                  <c:v>1994.2499999999773</c:v>
                </c:pt>
                <c:pt idx="304">
                  <c:v>1994.3333333333105</c:v>
                </c:pt>
                <c:pt idx="305">
                  <c:v>1994.4166666666438</c:v>
                </c:pt>
                <c:pt idx="306">
                  <c:v>1994.499999999977</c:v>
                </c:pt>
                <c:pt idx="307">
                  <c:v>1994.5833333333103</c:v>
                </c:pt>
                <c:pt idx="308">
                  <c:v>1994.6666666666436</c:v>
                </c:pt>
                <c:pt idx="309">
                  <c:v>1994.7499999999768</c:v>
                </c:pt>
                <c:pt idx="310">
                  <c:v>1994.8333333333101</c:v>
                </c:pt>
                <c:pt idx="311">
                  <c:v>1994.9166666666433</c:v>
                </c:pt>
                <c:pt idx="312">
                  <c:v>1994.9999999999766</c:v>
                </c:pt>
                <c:pt idx="313">
                  <c:v>1995.0833333333098</c:v>
                </c:pt>
                <c:pt idx="314">
                  <c:v>1995.1666666666431</c:v>
                </c:pt>
                <c:pt idx="315">
                  <c:v>1995.2499999999764</c:v>
                </c:pt>
                <c:pt idx="316">
                  <c:v>1995.3333333333096</c:v>
                </c:pt>
                <c:pt idx="317">
                  <c:v>1995.4166666666429</c:v>
                </c:pt>
                <c:pt idx="318">
                  <c:v>1995.4999999999761</c:v>
                </c:pt>
                <c:pt idx="319">
                  <c:v>1995.5833333333094</c:v>
                </c:pt>
                <c:pt idx="320">
                  <c:v>1995.6666666666426</c:v>
                </c:pt>
                <c:pt idx="321">
                  <c:v>1995.7499999999759</c:v>
                </c:pt>
                <c:pt idx="322">
                  <c:v>1995.8333333333092</c:v>
                </c:pt>
                <c:pt idx="323">
                  <c:v>1995.9166666666424</c:v>
                </c:pt>
                <c:pt idx="324">
                  <c:v>1995.9999999999757</c:v>
                </c:pt>
                <c:pt idx="325">
                  <c:v>1996.0833333333089</c:v>
                </c:pt>
                <c:pt idx="326">
                  <c:v>1996.1666666666422</c:v>
                </c:pt>
                <c:pt idx="327">
                  <c:v>1996.2499999999754</c:v>
                </c:pt>
                <c:pt idx="328">
                  <c:v>1996.3333333333087</c:v>
                </c:pt>
                <c:pt idx="329">
                  <c:v>1996.416666666642</c:v>
                </c:pt>
                <c:pt idx="330">
                  <c:v>1996.4999999999752</c:v>
                </c:pt>
                <c:pt idx="331">
                  <c:v>1996.5833333333085</c:v>
                </c:pt>
                <c:pt idx="332">
                  <c:v>1996.6666666666417</c:v>
                </c:pt>
                <c:pt idx="333">
                  <c:v>1996.749999999975</c:v>
                </c:pt>
                <c:pt idx="334">
                  <c:v>1996.8333333333082</c:v>
                </c:pt>
                <c:pt idx="335">
                  <c:v>1996.9166666666415</c:v>
                </c:pt>
              </c:numCache>
            </c:numRef>
          </c:cat>
          <c:val>
            <c:numRef>
              <c:f>AppendixFigure3!$AL$9:$AL$344</c:f>
              <c:numCache>
                <c:formatCode>General</c:formatCode>
                <c:ptCount val="336"/>
                <c:pt idx="2">
                  <c:v>-0.26198304999999994</c:v>
                </c:pt>
                <c:pt idx="3">
                  <c:v>9.3627162500000249E-2</c:v>
                </c:pt>
                <c:pt idx="4">
                  <c:v>0.16537856250000038</c:v>
                </c:pt>
                <c:pt idx="5">
                  <c:v>3.9212562500000436E-2</c:v>
                </c:pt>
                <c:pt idx="6">
                  <c:v>0.1001019625000005</c:v>
                </c:pt>
                <c:pt idx="7">
                  <c:v>0.27282236250000047</c:v>
                </c:pt>
                <c:pt idx="8">
                  <c:v>0.17568346250000053</c:v>
                </c:pt>
                <c:pt idx="9">
                  <c:v>8.8773212500000559E-2</c:v>
                </c:pt>
                <c:pt idx="10">
                  <c:v>4.146508750000058E-2</c:v>
                </c:pt>
                <c:pt idx="11">
                  <c:v>-2.7710212499999387E-2</c:v>
                </c:pt>
                <c:pt idx="12">
                  <c:v>-0.2344151124999993</c:v>
                </c:pt>
                <c:pt idx="13">
                  <c:v>-0.60201383749999926</c:v>
                </c:pt>
                <c:pt idx="14">
                  <c:v>-0.74793089999999918</c:v>
                </c:pt>
                <c:pt idx="15">
                  <c:v>-0.93912914999999897</c:v>
                </c:pt>
                <c:pt idx="16">
                  <c:v>-1.0117502999999988</c:v>
                </c:pt>
                <c:pt idx="17">
                  <c:v>-1.2532192749999989</c:v>
                </c:pt>
                <c:pt idx="18">
                  <c:v>-1.569954437499999</c:v>
                </c:pt>
                <c:pt idx="19">
                  <c:v>-2.175079087499999</c:v>
                </c:pt>
                <c:pt idx="20">
                  <c:v>-2.446194962499999</c:v>
                </c:pt>
                <c:pt idx="21">
                  <c:v>-2.6173032124999991</c:v>
                </c:pt>
                <c:pt idx="22">
                  <c:v>-3.2143201624999991</c:v>
                </c:pt>
                <c:pt idx="23">
                  <c:v>-3.5321726874999988</c:v>
                </c:pt>
                <c:pt idx="24">
                  <c:v>-4.2120981874999988</c:v>
                </c:pt>
                <c:pt idx="25">
                  <c:v>-4.4753839374999984</c:v>
                </c:pt>
                <c:pt idx="26">
                  <c:v>-4.5509153374999984</c:v>
                </c:pt>
                <c:pt idx="27">
                  <c:v>-4.2555126874999987</c:v>
                </c:pt>
                <c:pt idx="28">
                  <c:v>-4.1614543374999986</c:v>
                </c:pt>
                <c:pt idx="29">
                  <c:v>-3.7919511124999987</c:v>
                </c:pt>
                <c:pt idx="30">
                  <c:v>-3.7873299124999988</c:v>
                </c:pt>
                <c:pt idx="31">
                  <c:v>-3.7873299124999988</c:v>
                </c:pt>
                <c:pt idx="32">
                  <c:v>-3.7873299124999988</c:v>
                </c:pt>
                <c:pt idx="33">
                  <c:v>-4.3253730499999987</c:v>
                </c:pt>
                <c:pt idx="34">
                  <c:v>-4.8814893999999986</c:v>
                </c:pt>
                <c:pt idx="35">
                  <c:v>-5.7829834749999982</c:v>
                </c:pt>
                <c:pt idx="36">
                  <c:v>-6.180045299999998</c:v>
                </c:pt>
                <c:pt idx="37">
                  <c:v>-6.4285865499999977</c:v>
                </c:pt>
                <c:pt idx="38">
                  <c:v>-6.3381507374999977</c:v>
                </c:pt>
                <c:pt idx="39">
                  <c:v>-6.5947699874999977</c:v>
                </c:pt>
                <c:pt idx="40">
                  <c:v>-6.7581940374999974</c:v>
                </c:pt>
                <c:pt idx="41">
                  <c:v>-6.963455224999997</c:v>
                </c:pt>
                <c:pt idx="42">
                  <c:v>-6.963455224999997</c:v>
                </c:pt>
                <c:pt idx="43">
                  <c:v>-6.963455224999997</c:v>
                </c:pt>
                <c:pt idx="44">
                  <c:v>-6.963455224999997</c:v>
                </c:pt>
                <c:pt idx="45">
                  <c:v>-6.963455224999997</c:v>
                </c:pt>
                <c:pt idx="46">
                  <c:v>-7.0354842374999969</c:v>
                </c:pt>
                <c:pt idx="47">
                  <c:v>-7.0697431124999968</c:v>
                </c:pt>
                <c:pt idx="48">
                  <c:v>-6.8126333624999971</c:v>
                </c:pt>
                <c:pt idx="49">
                  <c:v>-6.7483290374999969</c:v>
                </c:pt>
                <c:pt idx="50">
                  <c:v>-6.8505952374999968</c:v>
                </c:pt>
                <c:pt idx="51">
                  <c:v>-6.927538637499997</c:v>
                </c:pt>
                <c:pt idx="52">
                  <c:v>-6.6722521374999975</c:v>
                </c:pt>
                <c:pt idx="53">
                  <c:v>-6.3766631374999969</c:v>
                </c:pt>
                <c:pt idx="54">
                  <c:v>-6.2478823874999971</c:v>
                </c:pt>
                <c:pt idx="55">
                  <c:v>-5.9971241874999972</c:v>
                </c:pt>
                <c:pt idx="56">
                  <c:v>-6.4755221374999969</c:v>
                </c:pt>
                <c:pt idx="57">
                  <c:v>-7.3483216374999971</c:v>
                </c:pt>
                <c:pt idx="58">
                  <c:v>-7.491817262499997</c:v>
                </c:pt>
                <c:pt idx="59">
                  <c:v>-7.9759617124999966</c:v>
                </c:pt>
                <c:pt idx="60">
                  <c:v>-8.2895013624999958</c:v>
                </c:pt>
                <c:pt idx="61">
                  <c:v>-8.1892264624999953</c:v>
                </c:pt>
                <c:pt idx="62">
                  <c:v>-7.3497909999999953</c:v>
                </c:pt>
                <c:pt idx="63">
                  <c:v>-6.8976667749999949</c:v>
                </c:pt>
                <c:pt idx="64">
                  <c:v>-6.610555274999995</c:v>
                </c:pt>
                <c:pt idx="65">
                  <c:v>-6.3603392999999953</c:v>
                </c:pt>
                <c:pt idx="66">
                  <c:v>-6.6770260499999949</c:v>
                </c:pt>
                <c:pt idx="67">
                  <c:v>-6.8401266999999946</c:v>
                </c:pt>
                <c:pt idx="68">
                  <c:v>-7.2737197499999944</c:v>
                </c:pt>
                <c:pt idx="69">
                  <c:v>-7.6810664374999948</c:v>
                </c:pt>
                <c:pt idx="70">
                  <c:v>-7.5136816374999951</c:v>
                </c:pt>
                <c:pt idx="71">
                  <c:v>-7.6496419124999946</c:v>
                </c:pt>
                <c:pt idx="72">
                  <c:v>-7.7630088624999942</c:v>
                </c:pt>
                <c:pt idx="73">
                  <c:v>-7.5155434124999942</c:v>
                </c:pt>
                <c:pt idx="74">
                  <c:v>-7.6474401624999944</c:v>
                </c:pt>
                <c:pt idx="75">
                  <c:v>-7.9344759624999943</c:v>
                </c:pt>
                <c:pt idx="76">
                  <c:v>-7.7539277874999941</c:v>
                </c:pt>
                <c:pt idx="77">
                  <c:v>-7.4329621374999943</c:v>
                </c:pt>
                <c:pt idx="78">
                  <c:v>-7.3137840374999943</c:v>
                </c:pt>
                <c:pt idx="79">
                  <c:v>-7.5909890749999942</c:v>
                </c:pt>
                <c:pt idx="80">
                  <c:v>-7.4079942999999941</c:v>
                </c:pt>
                <c:pt idx="81">
                  <c:v>-7.533751349999994</c:v>
                </c:pt>
                <c:pt idx="82">
                  <c:v>-7.8037106999999937</c:v>
                </c:pt>
                <c:pt idx="83">
                  <c:v>-7.6472973499999934</c:v>
                </c:pt>
                <c:pt idx="84">
                  <c:v>-7.6544394999999934</c:v>
                </c:pt>
                <c:pt idx="85">
                  <c:v>-7.8418091499999933</c:v>
                </c:pt>
                <c:pt idx="86">
                  <c:v>-7.9156059999999933</c:v>
                </c:pt>
                <c:pt idx="87">
                  <c:v>-7.686900649999993</c:v>
                </c:pt>
                <c:pt idx="88">
                  <c:v>-7.6347584749999928</c:v>
                </c:pt>
                <c:pt idx="89">
                  <c:v>-7.5975977749999926</c:v>
                </c:pt>
                <c:pt idx="90">
                  <c:v>-7.6167172249999924</c:v>
                </c:pt>
                <c:pt idx="91">
                  <c:v>-7.6218309749999928</c:v>
                </c:pt>
                <c:pt idx="92">
                  <c:v>-7.5518343249999926</c:v>
                </c:pt>
                <c:pt idx="93">
                  <c:v>-7.6471727249999928</c:v>
                </c:pt>
                <c:pt idx="94">
                  <c:v>-7.7537620249999932</c:v>
                </c:pt>
                <c:pt idx="95">
                  <c:v>-7.7682274624999934</c:v>
                </c:pt>
                <c:pt idx="96">
                  <c:v>-7.7962437874999928</c:v>
                </c:pt>
                <c:pt idx="97">
                  <c:v>-7.8935560249999925</c:v>
                </c:pt>
                <c:pt idx="98">
                  <c:v>-8.0261870624999929</c:v>
                </c:pt>
                <c:pt idx="99">
                  <c:v>-8.0295472999999937</c:v>
                </c:pt>
                <c:pt idx="100">
                  <c:v>-7.9798826499999933</c:v>
                </c:pt>
                <c:pt idx="101">
                  <c:v>-8.1054836249999926</c:v>
                </c:pt>
                <c:pt idx="102">
                  <c:v>-8.2411478999999925</c:v>
                </c:pt>
                <c:pt idx="103">
                  <c:v>-8.1632592749999926</c:v>
                </c:pt>
                <c:pt idx="104">
                  <c:v>-8.0529189999999922</c:v>
                </c:pt>
                <c:pt idx="105">
                  <c:v>-8.0854813999999919</c:v>
                </c:pt>
                <c:pt idx="106">
                  <c:v>-8.0841102999999919</c:v>
                </c:pt>
                <c:pt idx="107">
                  <c:v>-8.1242836999999923</c:v>
                </c:pt>
                <c:pt idx="108">
                  <c:v>-8.239063849999992</c:v>
                </c:pt>
                <c:pt idx="109">
                  <c:v>-8.2018472999999918</c:v>
                </c:pt>
                <c:pt idx="110">
                  <c:v>-8.2201132499999918</c:v>
                </c:pt>
                <c:pt idx="111">
                  <c:v>-8.2107434999999924</c:v>
                </c:pt>
                <c:pt idx="112">
                  <c:v>-8.2983487624999928</c:v>
                </c:pt>
                <c:pt idx="113">
                  <c:v>-8.1491146624999935</c:v>
                </c:pt>
                <c:pt idx="114">
                  <c:v>-8.1189711124999935</c:v>
                </c:pt>
                <c:pt idx="115">
                  <c:v>-8.0853770874999942</c:v>
                </c:pt>
                <c:pt idx="116">
                  <c:v>-8.0389573624999944</c:v>
                </c:pt>
                <c:pt idx="117">
                  <c:v>-7.8128474124999947</c:v>
                </c:pt>
                <c:pt idx="118">
                  <c:v>-7.6034062499999946</c:v>
                </c:pt>
                <c:pt idx="119">
                  <c:v>-7.5172684249999948</c:v>
                </c:pt>
                <c:pt idx="120">
                  <c:v>-7.5172684249999948</c:v>
                </c:pt>
                <c:pt idx="121">
                  <c:v>-7.5524574374999949</c:v>
                </c:pt>
                <c:pt idx="122">
                  <c:v>-7.4811215499999948</c:v>
                </c:pt>
                <c:pt idx="123">
                  <c:v>-7.4519517624999949</c:v>
                </c:pt>
                <c:pt idx="124">
                  <c:v>-7.2863465124999953</c:v>
                </c:pt>
                <c:pt idx="125">
                  <c:v>-7.2863465124999953</c:v>
                </c:pt>
                <c:pt idx="126">
                  <c:v>-6.7906044624999957</c:v>
                </c:pt>
                <c:pt idx="127">
                  <c:v>-6.0784784874999955</c:v>
                </c:pt>
                <c:pt idx="128">
                  <c:v>-5.7629241624999956</c:v>
                </c:pt>
                <c:pt idx="129">
                  <c:v>-5.7629241624999956</c:v>
                </c:pt>
                <c:pt idx="130">
                  <c:v>-5.375801262499996</c:v>
                </c:pt>
                <c:pt idx="131">
                  <c:v>-5.375801262499996</c:v>
                </c:pt>
                <c:pt idx="132">
                  <c:v>-5.0400086624999965</c:v>
                </c:pt>
                <c:pt idx="133">
                  <c:v>-4.3128556624999961</c:v>
                </c:pt>
                <c:pt idx="134">
                  <c:v>-2.424645462499996</c:v>
                </c:pt>
                <c:pt idx="135">
                  <c:v>-5.5926234374999959</c:v>
                </c:pt>
                <c:pt idx="136">
                  <c:v>-6.1793597124999957</c:v>
                </c:pt>
                <c:pt idx="137">
                  <c:v>-6.1793597124999957</c:v>
                </c:pt>
                <c:pt idx="138">
                  <c:v>-5.4133431874999953</c:v>
                </c:pt>
                <c:pt idx="139">
                  <c:v>-4.9203178124999951</c:v>
                </c:pt>
                <c:pt idx="140">
                  <c:v>-3.6387290624999951</c:v>
                </c:pt>
                <c:pt idx="141">
                  <c:v>-2.0257481874999952</c:v>
                </c:pt>
                <c:pt idx="142">
                  <c:v>6.0336012500004976E-2</c:v>
                </c:pt>
                <c:pt idx="143">
                  <c:v>-0.54803093749999499</c:v>
                </c:pt>
                <c:pt idx="144">
                  <c:v>-0.54803093749999499</c:v>
                </c:pt>
                <c:pt idx="145">
                  <c:v>-0.87349883749999502</c:v>
                </c:pt>
                <c:pt idx="146">
                  <c:v>-0.13768603749999486</c:v>
                </c:pt>
                <c:pt idx="147">
                  <c:v>-0.13768603749999486</c:v>
                </c:pt>
                <c:pt idx="148">
                  <c:v>1.7225360625000052</c:v>
                </c:pt>
                <c:pt idx="149">
                  <c:v>1.7225360625000052</c:v>
                </c:pt>
                <c:pt idx="150">
                  <c:v>1.1759020625000054</c:v>
                </c:pt>
                <c:pt idx="151">
                  <c:v>1.1391957625000055</c:v>
                </c:pt>
                <c:pt idx="152">
                  <c:v>1.1391957625000055</c:v>
                </c:pt>
                <c:pt idx="153">
                  <c:v>0.62457706250000555</c:v>
                </c:pt>
                <c:pt idx="154">
                  <c:v>0.18229376250000551</c:v>
                </c:pt>
                <c:pt idx="155">
                  <c:v>0.44999643750000562</c:v>
                </c:pt>
                <c:pt idx="156">
                  <c:v>0.44999643750000562</c:v>
                </c:pt>
                <c:pt idx="157">
                  <c:v>1.4754153375000056</c:v>
                </c:pt>
                <c:pt idx="158">
                  <c:v>1.2768004875000059</c:v>
                </c:pt>
                <c:pt idx="159">
                  <c:v>1.2768004875000059</c:v>
                </c:pt>
                <c:pt idx="160">
                  <c:v>1.0095627875000059</c:v>
                </c:pt>
                <c:pt idx="161">
                  <c:v>1.0095627875000059</c:v>
                </c:pt>
                <c:pt idx="162">
                  <c:v>0.89139298750000606</c:v>
                </c:pt>
                <c:pt idx="163">
                  <c:v>0.57349113750000602</c:v>
                </c:pt>
                <c:pt idx="164">
                  <c:v>0.57349113750000602</c:v>
                </c:pt>
                <c:pt idx="165">
                  <c:v>0.30107548750000601</c:v>
                </c:pt>
                <c:pt idx="166">
                  <c:v>0.289121887500006</c:v>
                </c:pt>
                <c:pt idx="167">
                  <c:v>0.82897608750000595</c:v>
                </c:pt>
                <c:pt idx="168">
                  <c:v>0.82897608750000595</c:v>
                </c:pt>
                <c:pt idx="169">
                  <c:v>1.0752879875000061</c:v>
                </c:pt>
                <c:pt idx="170">
                  <c:v>1.3627759875000063</c:v>
                </c:pt>
                <c:pt idx="171">
                  <c:v>1.3627759875000063</c:v>
                </c:pt>
                <c:pt idx="172">
                  <c:v>1.5160237625000064</c:v>
                </c:pt>
                <c:pt idx="173">
                  <c:v>1.5160237625000064</c:v>
                </c:pt>
                <c:pt idx="174">
                  <c:v>1.6797016500000064</c:v>
                </c:pt>
                <c:pt idx="175">
                  <c:v>1.4674779375000062</c:v>
                </c:pt>
                <c:pt idx="176">
                  <c:v>1.4674779375000062</c:v>
                </c:pt>
                <c:pt idx="177">
                  <c:v>1.6490316625000063</c:v>
                </c:pt>
                <c:pt idx="178">
                  <c:v>1.5875301875000063</c:v>
                </c:pt>
                <c:pt idx="179">
                  <c:v>1.7923564875000064</c:v>
                </c:pt>
                <c:pt idx="180">
                  <c:v>1.9214730125000063</c:v>
                </c:pt>
                <c:pt idx="181">
                  <c:v>1.9214730125000063</c:v>
                </c:pt>
                <c:pt idx="182">
                  <c:v>1.9733769875000065</c:v>
                </c:pt>
                <c:pt idx="183">
                  <c:v>1.9733769875000065</c:v>
                </c:pt>
                <c:pt idx="184">
                  <c:v>2.1009135875000067</c:v>
                </c:pt>
                <c:pt idx="185">
                  <c:v>2.1009135875000067</c:v>
                </c:pt>
                <c:pt idx="186">
                  <c:v>2.5568157875000068</c:v>
                </c:pt>
                <c:pt idx="187">
                  <c:v>2.5793379750000067</c:v>
                </c:pt>
                <c:pt idx="188">
                  <c:v>2.5793379750000067</c:v>
                </c:pt>
                <c:pt idx="189">
                  <c:v>2.4215352250000066</c:v>
                </c:pt>
                <c:pt idx="190">
                  <c:v>1.8231596250000066</c:v>
                </c:pt>
                <c:pt idx="191">
                  <c:v>1.5074921750000065</c:v>
                </c:pt>
                <c:pt idx="192">
                  <c:v>1.5074921750000065</c:v>
                </c:pt>
                <c:pt idx="193">
                  <c:v>1.4870358750000066</c:v>
                </c:pt>
                <c:pt idx="194">
                  <c:v>1.5839206750000066</c:v>
                </c:pt>
                <c:pt idx="195">
                  <c:v>1.5839206750000066</c:v>
                </c:pt>
                <c:pt idx="196">
                  <c:v>1.3166391500000065</c:v>
                </c:pt>
                <c:pt idx="197">
                  <c:v>1.3166391500000065</c:v>
                </c:pt>
                <c:pt idx="198">
                  <c:v>1.3929142250000066</c:v>
                </c:pt>
                <c:pt idx="199">
                  <c:v>1.5126566625000066</c:v>
                </c:pt>
                <c:pt idx="200">
                  <c:v>1.5126566625000066</c:v>
                </c:pt>
                <c:pt idx="201">
                  <c:v>1.6491715875000068</c:v>
                </c:pt>
                <c:pt idx="202">
                  <c:v>1.7221495875000068</c:v>
                </c:pt>
                <c:pt idx="203">
                  <c:v>1.6702770000000067</c:v>
                </c:pt>
                <c:pt idx="204">
                  <c:v>1.6702770000000067</c:v>
                </c:pt>
                <c:pt idx="205">
                  <c:v>1.6669107375000067</c:v>
                </c:pt>
                <c:pt idx="206">
                  <c:v>1.6669107375000067</c:v>
                </c:pt>
                <c:pt idx="207">
                  <c:v>1.8043688625000067</c:v>
                </c:pt>
                <c:pt idx="208">
                  <c:v>1.8502422875000066</c:v>
                </c:pt>
                <c:pt idx="209">
                  <c:v>1.8502422875000066</c:v>
                </c:pt>
                <c:pt idx="210">
                  <c:v>1.5531853125000068</c:v>
                </c:pt>
                <c:pt idx="211">
                  <c:v>1.2570723500000067</c:v>
                </c:pt>
                <c:pt idx="212">
                  <c:v>1.2204212750000067</c:v>
                </c:pt>
                <c:pt idx="213">
                  <c:v>1.2204212750000067</c:v>
                </c:pt>
                <c:pt idx="214">
                  <c:v>1.2605531000000068</c:v>
                </c:pt>
                <c:pt idx="215">
                  <c:v>1.303686300000007</c:v>
                </c:pt>
                <c:pt idx="216">
                  <c:v>1.303686300000007</c:v>
                </c:pt>
                <c:pt idx="217">
                  <c:v>1.3745604000000071</c:v>
                </c:pt>
                <c:pt idx="218">
                  <c:v>1.5967494875000072</c:v>
                </c:pt>
                <c:pt idx="219">
                  <c:v>1.5967494875000072</c:v>
                </c:pt>
                <c:pt idx="220">
                  <c:v>1.8162821875000073</c:v>
                </c:pt>
                <c:pt idx="221">
                  <c:v>1.8162821875000073</c:v>
                </c:pt>
                <c:pt idx="222">
                  <c:v>1.7953752375000074</c:v>
                </c:pt>
                <c:pt idx="223">
                  <c:v>1.7662297125000075</c:v>
                </c:pt>
                <c:pt idx="224">
                  <c:v>1.6896734625000076</c:v>
                </c:pt>
                <c:pt idx="225">
                  <c:v>1.6896734625000076</c:v>
                </c:pt>
                <c:pt idx="226">
                  <c:v>1.6180311375000076</c:v>
                </c:pt>
                <c:pt idx="227">
                  <c:v>1.6372746750000076</c:v>
                </c:pt>
                <c:pt idx="228">
                  <c:v>1.6372746750000076</c:v>
                </c:pt>
                <c:pt idx="229">
                  <c:v>1.5261547500000077</c:v>
                </c:pt>
                <c:pt idx="230">
                  <c:v>1.6547329500000076</c:v>
                </c:pt>
                <c:pt idx="231">
                  <c:v>1.6547329500000076</c:v>
                </c:pt>
                <c:pt idx="232">
                  <c:v>1.8539530500000079</c:v>
                </c:pt>
                <c:pt idx="233">
                  <c:v>2.1337132750000078</c:v>
                </c:pt>
                <c:pt idx="234">
                  <c:v>2.1337132750000078</c:v>
                </c:pt>
                <c:pt idx="235">
                  <c:v>2.1179896500000082</c:v>
                </c:pt>
                <c:pt idx="236">
                  <c:v>2.0811099250000082</c:v>
                </c:pt>
                <c:pt idx="237">
                  <c:v>2.0811099250000082</c:v>
                </c:pt>
                <c:pt idx="238">
                  <c:v>1.9914527750000084</c:v>
                </c:pt>
                <c:pt idx="239">
                  <c:v>2.3792589875000085</c:v>
                </c:pt>
                <c:pt idx="240">
                  <c:v>2.3792589875000085</c:v>
                </c:pt>
                <c:pt idx="241">
                  <c:v>2.5136121875000086</c:v>
                </c:pt>
                <c:pt idx="242">
                  <c:v>2.4627387375000085</c:v>
                </c:pt>
                <c:pt idx="243">
                  <c:v>2.4627387375000085</c:v>
                </c:pt>
                <c:pt idx="244">
                  <c:v>2.5368157750000084</c:v>
                </c:pt>
                <c:pt idx="245">
                  <c:v>2.5368157750000084</c:v>
                </c:pt>
                <c:pt idx="246">
                  <c:v>2.4202059625000083</c:v>
                </c:pt>
                <c:pt idx="247">
                  <c:v>2.3794376500000083</c:v>
                </c:pt>
                <c:pt idx="248">
                  <c:v>2.3794376500000083</c:v>
                </c:pt>
                <c:pt idx="249">
                  <c:v>2.3643389500000085</c:v>
                </c:pt>
                <c:pt idx="250">
                  <c:v>2.4536768500000088</c:v>
                </c:pt>
                <c:pt idx="251">
                  <c:v>2.3317525500000089</c:v>
                </c:pt>
                <c:pt idx="252">
                  <c:v>2.3317525500000089</c:v>
                </c:pt>
                <c:pt idx="253">
                  <c:v>2.4517362000000089</c:v>
                </c:pt>
                <c:pt idx="254">
                  <c:v>2.393839750000009</c:v>
                </c:pt>
                <c:pt idx="255">
                  <c:v>2.393839750000009</c:v>
                </c:pt>
                <c:pt idx="256">
                  <c:v>2.3942041000000089</c:v>
                </c:pt>
                <c:pt idx="257">
                  <c:v>2.3942041000000089</c:v>
                </c:pt>
                <c:pt idx="258">
                  <c:v>2.2389116500000092</c:v>
                </c:pt>
                <c:pt idx="259">
                  <c:v>2.3571910500000093</c:v>
                </c:pt>
                <c:pt idx="260">
                  <c:v>2.3571910500000093</c:v>
                </c:pt>
                <c:pt idx="261">
                  <c:v>2.2149037500000093</c:v>
                </c:pt>
                <c:pt idx="262">
                  <c:v>2.3111100000000091</c:v>
                </c:pt>
                <c:pt idx="263">
                  <c:v>2.3629009500000091</c:v>
                </c:pt>
                <c:pt idx="264">
                  <c:v>2.3629009500000091</c:v>
                </c:pt>
                <c:pt idx="265">
                  <c:v>2.044477000000009</c:v>
                </c:pt>
                <c:pt idx="266">
                  <c:v>2.2769287000000089</c:v>
                </c:pt>
                <c:pt idx="267">
                  <c:v>2.2769287000000089</c:v>
                </c:pt>
                <c:pt idx="268">
                  <c:v>2.3901780500000092</c:v>
                </c:pt>
                <c:pt idx="269">
                  <c:v>2.3901780500000092</c:v>
                </c:pt>
                <c:pt idx="270">
                  <c:v>2.3299056000000093</c:v>
                </c:pt>
                <c:pt idx="271">
                  <c:v>2.4365431000000095</c:v>
                </c:pt>
                <c:pt idx="272">
                  <c:v>2.4365431000000095</c:v>
                </c:pt>
                <c:pt idx="273">
                  <c:v>2.4844805500000096</c:v>
                </c:pt>
                <c:pt idx="274">
                  <c:v>2.2654856000000096</c:v>
                </c:pt>
                <c:pt idx="275">
                  <c:v>2.3385366000000096</c:v>
                </c:pt>
                <c:pt idx="276">
                  <c:v>2.3385366000000096</c:v>
                </c:pt>
                <c:pt idx="277">
                  <c:v>2.4338558000000097</c:v>
                </c:pt>
                <c:pt idx="278">
                  <c:v>2.4028359000000097</c:v>
                </c:pt>
                <c:pt idx="279">
                  <c:v>2.4028359000000097</c:v>
                </c:pt>
                <c:pt idx="280">
                  <c:v>2.4638755500000098</c:v>
                </c:pt>
                <c:pt idx="281">
                  <c:v>2.4638755500000098</c:v>
                </c:pt>
                <c:pt idx="282">
                  <c:v>2.4057290000000098</c:v>
                </c:pt>
                <c:pt idx="283">
                  <c:v>2.4612229500000096</c:v>
                </c:pt>
                <c:pt idx="284">
                  <c:v>2.4612229500000096</c:v>
                </c:pt>
                <c:pt idx="285">
                  <c:v>2.3693524500000098</c:v>
                </c:pt>
                <c:pt idx="286">
                  <c:v>2.4204277500000098</c:v>
                </c:pt>
                <c:pt idx="287">
                  <c:v>2.3482680500000099</c:v>
                </c:pt>
                <c:pt idx="288">
                  <c:v>2.3482680500000099</c:v>
                </c:pt>
                <c:pt idx="289">
                  <c:v>2.4046990500000098</c:v>
                </c:pt>
                <c:pt idx="290">
                  <c:v>2.3552970500000097</c:v>
                </c:pt>
                <c:pt idx="291">
                  <c:v>2.3552970500000097</c:v>
                </c:pt>
                <c:pt idx="292">
                  <c:v>2.5587718500000101</c:v>
                </c:pt>
                <c:pt idx="293">
                  <c:v>2.5587718500000101</c:v>
                </c:pt>
                <c:pt idx="294">
                  <c:v>2.5403247500000101</c:v>
                </c:pt>
                <c:pt idx="295">
                  <c:v>2.6035093500000102</c:v>
                </c:pt>
                <c:pt idx="296">
                  <c:v>2.70647675000001</c:v>
                </c:pt>
                <c:pt idx="297">
                  <c:v>2.70647675000001</c:v>
                </c:pt>
                <c:pt idx="298">
                  <c:v>2.6631402500000099</c:v>
                </c:pt>
                <c:pt idx="299">
                  <c:v>2.5404730500000099</c:v>
                </c:pt>
                <c:pt idx="300">
                  <c:v>2.5404730500000099</c:v>
                </c:pt>
                <c:pt idx="301">
                  <c:v>2.7794193500000102</c:v>
                </c:pt>
                <c:pt idx="302">
                  <c:v>3.0635762000000102</c:v>
                </c:pt>
                <c:pt idx="303">
                  <c:v>3.0635762000000102</c:v>
                </c:pt>
                <c:pt idx="304">
                  <c:v>3.4359348500000104</c:v>
                </c:pt>
                <c:pt idx="305">
                  <c:v>3.4359348500000104</c:v>
                </c:pt>
                <c:pt idx="306">
                  <c:v>3.4209309000000103</c:v>
                </c:pt>
                <c:pt idx="307">
                  <c:v>3.9062266500000105</c:v>
                </c:pt>
                <c:pt idx="308">
                  <c:v>3.9588123000000106</c:v>
                </c:pt>
                <c:pt idx="309">
                  <c:v>3.9588123000000106</c:v>
                </c:pt>
                <c:pt idx="310">
                  <c:v>4.5586229500000108</c:v>
                </c:pt>
                <c:pt idx="311">
                  <c:v>4.4358186500000105</c:v>
                </c:pt>
                <c:pt idx="312">
                  <c:v>4.4358186500000105</c:v>
                </c:pt>
                <c:pt idx="313">
                  <c:v>4.906293350000011</c:v>
                </c:pt>
                <c:pt idx="314">
                  <c:v>4.9838300500000106</c:v>
                </c:pt>
                <c:pt idx="315">
                  <c:v>4.9838300500000106</c:v>
                </c:pt>
                <c:pt idx="316">
                  <c:v>5.0490717500000102</c:v>
                </c:pt>
                <c:pt idx="317">
                  <c:v>5.0490717500000102</c:v>
                </c:pt>
                <c:pt idx="318">
                  <c:v>4.9610660500000101</c:v>
                </c:pt>
                <c:pt idx="319">
                  <c:v>4.9133204000000097</c:v>
                </c:pt>
                <c:pt idx="320">
                  <c:v>4.8785143500000094</c:v>
                </c:pt>
                <c:pt idx="321">
                  <c:v>4.8785143500000094</c:v>
                </c:pt>
                <c:pt idx="322">
                  <c:v>4.8897244000000093</c:v>
                </c:pt>
                <c:pt idx="323">
                  <c:v>4.6687142500000096</c:v>
                </c:pt>
                <c:pt idx="324">
                  <c:v>4.4761933500000097</c:v>
                </c:pt>
                <c:pt idx="325">
                  <c:v>4.4761933500000097</c:v>
                </c:pt>
                <c:pt idx="326">
                  <c:v>4.4383784000000102</c:v>
                </c:pt>
                <c:pt idx="327">
                  <c:v>4.4383784000000102</c:v>
                </c:pt>
                <c:pt idx="328">
                  <c:v>4.3750451500000098</c:v>
                </c:pt>
                <c:pt idx="329">
                  <c:v>4.3750451500000098</c:v>
                </c:pt>
                <c:pt idx="330">
                  <c:v>4.3253558000000094</c:v>
                </c:pt>
                <c:pt idx="331">
                  <c:v>4.2453910500000092</c:v>
                </c:pt>
                <c:pt idx="332">
                  <c:v>4.2294920000000094</c:v>
                </c:pt>
                <c:pt idx="333">
                  <c:v>4.2294920000000094</c:v>
                </c:pt>
                <c:pt idx="334">
                  <c:v>4.2463206500000092</c:v>
                </c:pt>
                <c:pt idx="335">
                  <c:v>4.2075578000000089</c:v>
                </c:pt>
              </c:numCache>
            </c:numRef>
          </c:val>
        </c:ser>
        <c:marker val="1"/>
        <c:axId val="108724224"/>
        <c:axId val="108725760"/>
      </c:lineChart>
      <c:catAx>
        <c:axId val="108724224"/>
        <c:scaling>
          <c:orientation val="minMax"/>
        </c:scaling>
        <c:axPos val="b"/>
        <c:numFmt formatCode="General" sourceLinked="1"/>
        <c:majorTickMark val="in"/>
        <c:tickLblPos val="nextTo"/>
        <c:crossAx val="108725760"/>
        <c:crossesAt val="-10"/>
        <c:auto val="1"/>
        <c:lblAlgn val="ctr"/>
        <c:lblOffset val="100"/>
        <c:tickLblSkip val="36"/>
        <c:tickMarkSkip val="12"/>
      </c:catAx>
      <c:valAx>
        <c:axId val="108725760"/>
        <c:scaling>
          <c:orientation val="minMax"/>
          <c:max val="6"/>
          <c:min val="-10"/>
        </c:scaling>
        <c:axPos val="l"/>
        <c:numFmt formatCode="General" sourceLinked="1"/>
        <c:majorTickMark val="in"/>
        <c:tickLblPos val="nextTo"/>
        <c:crossAx val="108724224"/>
        <c:crossesAt val="1"/>
        <c:crossBetween val="between"/>
        <c:majorUnit val="2"/>
      </c:valAx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242244309625314E-2"/>
          <c:y val="2.2664947054032051E-2"/>
          <c:w val="0.90379880383804623"/>
          <c:h val="0.89836704679156321"/>
        </c:manualLayout>
      </c:layout>
      <c:lineChart>
        <c:grouping val="standard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AppendixFigure3!$AJ$9:$AJ$344</c:f>
              <c:numCache>
                <c:formatCode>General</c:formatCode>
                <c:ptCount val="336"/>
                <c:pt idx="0">
                  <c:v>1969</c:v>
                </c:pt>
                <c:pt idx="1">
                  <c:v>1969.0833333333333</c:v>
                </c:pt>
                <c:pt idx="2">
                  <c:v>1969.1666666666667</c:v>
                </c:pt>
                <c:pt idx="3">
                  <c:v>1969.25</c:v>
                </c:pt>
                <c:pt idx="4">
                  <c:v>1969.3333333333333</c:v>
                </c:pt>
                <c:pt idx="5">
                  <c:v>1969.4166666666665</c:v>
                </c:pt>
                <c:pt idx="6">
                  <c:v>1969.4999999999998</c:v>
                </c:pt>
                <c:pt idx="7">
                  <c:v>1969.583333333333</c:v>
                </c:pt>
                <c:pt idx="8">
                  <c:v>1969.6666666666663</c:v>
                </c:pt>
                <c:pt idx="9">
                  <c:v>1969.7499999999995</c:v>
                </c:pt>
                <c:pt idx="10">
                  <c:v>1969.8333333333328</c:v>
                </c:pt>
                <c:pt idx="11">
                  <c:v>1969.9166666666661</c:v>
                </c:pt>
                <c:pt idx="12">
                  <c:v>1969.9999999999993</c:v>
                </c:pt>
                <c:pt idx="13">
                  <c:v>1970.0833333333326</c:v>
                </c:pt>
                <c:pt idx="14">
                  <c:v>1970.1666666666658</c:v>
                </c:pt>
                <c:pt idx="15">
                  <c:v>1970.2499999999991</c:v>
                </c:pt>
                <c:pt idx="16">
                  <c:v>1970.3333333333323</c:v>
                </c:pt>
                <c:pt idx="17">
                  <c:v>1970.4166666666656</c:v>
                </c:pt>
                <c:pt idx="18">
                  <c:v>1970.4999999999989</c:v>
                </c:pt>
                <c:pt idx="19">
                  <c:v>1970.5833333333321</c:v>
                </c:pt>
                <c:pt idx="20">
                  <c:v>1970.6666666666654</c:v>
                </c:pt>
                <c:pt idx="21">
                  <c:v>1970.7499999999986</c:v>
                </c:pt>
                <c:pt idx="22">
                  <c:v>1970.8333333333319</c:v>
                </c:pt>
                <c:pt idx="23">
                  <c:v>1970.9166666666652</c:v>
                </c:pt>
                <c:pt idx="24">
                  <c:v>1970.9999999999984</c:v>
                </c:pt>
                <c:pt idx="25">
                  <c:v>1971.0833333333317</c:v>
                </c:pt>
                <c:pt idx="26">
                  <c:v>1971.1666666666649</c:v>
                </c:pt>
                <c:pt idx="27">
                  <c:v>1971.2499999999982</c:v>
                </c:pt>
                <c:pt idx="28">
                  <c:v>1971.3333333333314</c:v>
                </c:pt>
                <c:pt idx="29">
                  <c:v>1971.4166666666647</c:v>
                </c:pt>
                <c:pt idx="30">
                  <c:v>1971.499999999998</c:v>
                </c:pt>
                <c:pt idx="31">
                  <c:v>1971.5833333333312</c:v>
                </c:pt>
                <c:pt idx="32">
                  <c:v>1971.6666666666645</c:v>
                </c:pt>
                <c:pt idx="33">
                  <c:v>1971.7499999999977</c:v>
                </c:pt>
                <c:pt idx="34">
                  <c:v>1971.833333333331</c:v>
                </c:pt>
                <c:pt idx="35">
                  <c:v>1971.9166666666642</c:v>
                </c:pt>
                <c:pt idx="36">
                  <c:v>1971.9999999999975</c:v>
                </c:pt>
                <c:pt idx="37">
                  <c:v>1972.0833333333308</c:v>
                </c:pt>
                <c:pt idx="38">
                  <c:v>1972.166666666664</c:v>
                </c:pt>
                <c:pt idx="39">
                  <c:v>1972.2499999999973</c:v>
                </c:pt>
                <c:pt idx="40">
                  <c:v>1972.3333333333305</c:v>
                </c:pt>
                <c:pt idx="41">
                  <c:v>1972.4166666666638</c:v>
                </c:pt>
                <c:pt idx="42">
                  <c:v>1972.499999999997</c:v>
                </c:pt>
                <c:pt idx="43">
                  <c:v>1972.5833333333303</c:v>
                </c:pt>
                <c:pt idx="44">
                  <c:v>1972.6666666666636</c:v>
                </c:pt>
                <c:pt idx="45">
                  <c:v>1972.7499999999968</c:v>
                </c:pt>
                <c:pt idx="46">
                  <c:v>1972.8333333333301</c:v>
                </c:pt>
                <c:pt idx="47">
                  <c:v>1972.9166666666633</c:v>
                </c:pt>
                <c:pt idx="48">
                  <c:v>1972.9999999999966</c:v>
                </c:pt>
                <c:pt idx="49">
                  <c:v>1973.0833333333298</c:v>
                </c:pt>
                <c:pt idx="50">
                  <c:v>1973.1666666666631</c:v>
                </c:pt>
                <c:pt idx="51">
                  <c:v>1973.2499999999964</c:v>
                </c:pt>
                <c:pt idx="52">
                  <c:v>1973.3333333333296</c:v>
                </c:pt>
                <c:pt idx="53">
                  <c:v>1973.4166666666629</c:v>
                </c:pt>
                <c:pt idx="54">
                  <c:v>1973.4999999999961</c:v>
                </c:pt>
                <c:pt idx="55">
                  <c:v>1973.5833333333294</c:v>
                </c:pt>
                <c:pt idx="56">
                  <c:v>1973.6666666666626</c:v>
                </c:pt>
                <c:pt idx="57">
                  <c:v>1973.7499999999959</c:v>
                </c:pt>
                <c:pt idx="58">
                  <c:v>1973.8333333333292</c:v>
                </c:pt>
                <c:pt idx="59">
                  <c:v>1973.9166666666624</c:v>
                </c:pt>
                <c:pt idx="60">
                  <c:v>1973.9999999999957</c:v>
                </c:pt>
                <c:pt idx="61">
                  <c:v>1974.0833333333289</c:v>
                </c:pt>
                <c:pt idx="62">
                  <c:v>1974.1666666666622</c:v>
                </c:pt>
                <c:pt idx="63">
                  <c:v>1974.2499999999955</c:v>
                </c:pt>
                <c:pt idx="64">
                  <c:v>1974.3333333333287</c:v>
                </c:pt>
                <c:pt idx="65">
                  <c:v>1974.416666666662</c:v>
                </c:pt>
                <c:pt idx="66">
                  <c:v>1974.4999999999952</c:v>
                </c:pt>
                <c:pt idx="67">
                  <c:v>1974.5833333333285</c:v>
                </c:pt>
                <c:pt idx="68">
                  <c:v>1974.6666666666617</c:v>
                </c:pt>
                <c:pt idx="69">
                  <c:v>1974.749999999995</c:v>
                </c:pt>
                <c:pt idx="70">
                  <c:v>1974.8333333333283</c:v>
                </c:pt>
                <c:pt idx="71">
                  <c:v>1974.9166666666615</c:v>
                </c:pt>
                <c:pt idx="72">
                  <c:v>1974.9999999999948</c:v>
                </c:pt>
                <c:pt idx="73">
                  <c:v>1975.083333333328</c:v>
                </c:pt>
                <c:pt idx="74">
                  <c:v>1975.1666666666613</c:v>
                </c:pt>
                <c:pt idx="75">
                  <c:v>1975.2499999999945</c:v>
                </c:pt>
                <c:pt idx="76">
                  <c:v>1975.3333333333278</c:v>
                </c:pt>
                <c:pt idx="77">
                  <c:v>1975.4166666666611</c:v>
                </c:pt>
                <c:pt idx="78">
                  <c:v>1975.4999999999943</c:v>
                </c:pt>
                <c:pt idx="79">
                  <c:v>1975.5833333333276</c:v>
                </c:pt>
                <c:pt idx="80">
                  <c:v>1975.6666666666608</c:v>
                </c:pt>
                <c:pt idx="81">
                  <c:v>1975.7499999999941</c:v>
                </c:pt>
                <c:pt idx="82">
                  <c:v>1975.8333333333273</c:v>
                </c:pt>
                <c:pt idx="83">
                  <c:v>1975.9166666666606</c:v>
                </c:pt>
                <c:pt idx="84">
                  <c:v>1975.9999999999939</c:v>
                </c:pt>
                <c:pt idx="85">
                  <c:v>1976.0833333333271</c:v>
                </c:pt>
                <c:pt idx="86">
                  <c:v>1976.1666666666604</c:v>
                </c:pt>
                <c:pt idx="87">
                  <c:v>1976.2499999999936</c:v>
                </c:pt>
                <c:pt idx="88">
                  <c:v>1976.3333333333269</c:v>
                </c:pt>
                <c:pt idx="89">
                  <c:v>1976.4166666666601</c:v>
                </c:pt>
                <c:pt idx="90">
                  <c:v>1976.4999999999934</c:v>
                </c:pt>
                <c:pt idx="91">
                  <c:v>1976.5833333333267</c:v>
                </c:pt>
                <c:pt idx="92">
                  <c:v>1976.6666666666599</c:v>
                </c:pt>
                <c:pt idx="93">
                  <c:v>1976.7499999999932</c:v>
                </c:pt>
                <c:pt idx="94">
                  <c:v>1976.8333333333264</c:v>
                </c:pt>
                <c:pt idx="95">
                  <c:v>1976.9166666666597</c:v>
                </c:pt>
                <c:pt idx="96">
                  <c:v>1976.999999999993</c:v>
                </c:pt>
                <c:pt idx="97">
                  <c:v>1977.0833333333262</c:v>
                </c:pt>
                <c:pt idx="98">
                  <c:v>1977.1666666666595</c:v>
                </c:pt>
                <c:pt idx="99">
                  <c:v>1977.2499999999927</c:v>
                </c:pt>
                <c:pt idx="100">
                  <c:v>1977.333333333326</c:v>
                </c:pt>
                <c:pt idx="101">
                  <c:v>1977.4166666666592</c:v>
                </c:pt>
                <c:pt idx="102">
                  <c:v>1977.4999999999925</c:v>
                </c:pt>
                <c:pt idx="103">
                  <c:v>1977.5833333333258</c:v>
                </c:pt>
                <c:pt idx="104">
                  <c:v>1977.666666666659</c:v>
                </c:pt>
                <c:pt idx="105">
                  <c:v>1977.7499999999923</c:v>
                </c:pt>
                <c:pt idx="106">
                  <c:v>1977.8333333333255</c:v>
                </c:pt>
                <c:pt idx="107">
                  <c:v>1977.9166666666588</c:v>
                </c:pt>
                <c:pt idx="108">
                  <c:v>1977.999999999992</c:v>
                </c:pt>
                <c:pt idx="109">
                  <c:v>1978.0833333333253</c:v>
                </c:pt>
                <c:pt idx="110">
                  <c:v>1978.1666666666586</c:v>
                </c:pt>
                <c:pt idx="111">
                  <c:v>1978.2499999999918</c:v>
                </c:pt>
                <c:pt idx="112">
                  <c:v>1978.3333333333251</c:v>
                </c:pt>
                <c:pt idx="113">
                  <c:v>1978.4166666666583</c:v>
                </c:pt>
                <c:pt idx="114">
                  <c:v>1978.4999999999916</c:v>
                </c:pt>
                <c:pt idx="115">
                  <c:v>1978.5833333333248</c:v>
                </c:pt>
                <c:pt idx="116">
                  <c:v>1978.6666666666581</c:v>
                </c:pt>
                <c:pt idx="117">
                  <c:v>1978.7499999999914</c:v>
                </c:pt>
                <c:pt idx="118">
                  <c:v>1978.8333333333246</c:v>
                </c:pt>
                <c:pt idx="119">
                  <c:v>1978.9166666666579</c:v>
                </c:pt>
                <c:pt idx="120">
                  <c:v>1978.9999999999911</c:v>
                </c:pt>
                <c:pt idx="121">
                  <c:v>1979.0833333333244</c:v>
                </c:pt>
                <c:pt idx="122">
                  <c:v>1979.1666666666576</c:v>
                </c:pt>
                <c:pt idx="123">
                  <c:v>1979.2499999999909</c:v>
                </c:pt>
                <c:pt idx="124">
                  <c:v>1979.3333333333242</c:v>
                </c:pt>
                <c:pt idx="125">
                  <c:v>1979.4166666666574</c:v>
                </c:pt>
                <c:pt idx="126">
                  <c:v>1979.4999999999907</c:v>
                </c:pt>
                <c:pt idx="127">
                  <c:v>1979.5833333333239</c:v>
                </c:pt>
                <c:pt idx="128">
                  <c:v>1979.6666666666572</c:v>
                </c:pt>
                <c:pt idx="129">
                  <c:v>1979.7499999999905</c:v>
                </c:pt>
                <c:pt idx="130">
                  <c:v>1979.8333333333237</c:v>
                </c:pt>
                <c:pt idx="131">
                  <c:v>1979.916666666657</c:v>
                </c:pt>
                <c:pt idx="132">
                  <c:v>1979.9999999999902</c:v>
                </c:pt>
                <c:pt idx="133">
                  <c:v>1980.0833333333235</c:v>
                </c:pt>
                <c:pt idx="134">
                  <c:v>1980.1666666666567</c:v>
                </c:pt>
                <c:pt idx="135">
                  <c:v>1980.24999999999</c:v>
                </c:pt>
                <c:pt idx="136">
                  <c:v>1980.3333333333233</c:v>
                </c:pt>
                <c:pt idx="137">
                  <c:v>1980.4166666666565</c:v>
                </c:pt>
                <c:pt idx="138">
                  <c:v>1980.4999999999898</c:v>
                </c:pt>
                <c:pt idx="139">
                  <c:v>1980.583333333323</c:v>
                </c:pt>
                <c:pt idx="140">
                  <c:v>1980.6666666666563</c:v>
                </c:pt>
                <c:pt idx="141">
                  <c:v>1980.7499999999895</c:v>
                </c:pt>
                <c:pt idx="142">
                  <c:v>1980.8333333333228</c:v>
                </c:pt>
                <c:pt idx="143">
                  <c:v>1980.9166666666561</c:v>
                </c:pt>
                <c:pt idx="144">
                  <c:v>1980.9999999999893</c:v>
                </c:pt>
                <c:pt idx="145">
                  <c:v>1981.0833333333226</c:v>
                </c:pt>
                <c:pt idx="146">
                  <c:v>1981.1666666666558</c:v>
                </c:pt>
                <c:pt idx="147">
                  <c:v>1981.2499999999891</c:v>
                </c:pt>
                <c:pt idx="148">
                  <c:v>1981.3333333333223</c:v>
                </c:pt>
                <c:pt idx="149">
                  <c:v>1981.4166666666556</c:v>
                </c:pt>
                <c:pt idx="150">
                  <c:v>1981.4999999999889</c:v>
                </c:pt>
                <c:pt idx="151">
                  <c:v>1981.5833333333221</c:v>
                </c:pt>
                <c:pt idx="152">
                  <c:v>1981.6666666666554</c:v>
                </c:pt>
                <c:pt idx="153">
                  <c:v>1981.7499999999886</c:v>
                </c:pt>
                <c:pt idx="154">
                  <c:v>1981.8333333333219</c:v>
                </c:pt>
                <c:pt idx="155">
                  <c:v>1981.9166666666551</c:v>
                </c:pt>
                <c:pt idx="156">
                  <c:v>1981.9999999999884</c:v>
                </c:pt>
                <c:pt idx="157">
                  <c:v>1982.0833333333217</c:v>
                </c:pt>
                <c:pt idx="158">
                  <c:v>1982.1666666666549</c:v>
                </c:pt>
                <c:pt idx="159">
                  <c:v>1982.2499999999882</c:v>
                </c:pt>
                <c:pt idx="160">
                  <c:v>1982.3333333333214</c:v>
                </c:pt>
                <c:pt idx="161">
                  <c:v>1982.4166666666547</c:v>
                </c:pt>
                <c:pt idx="162">
                  <c:v>1982.4999999999879</c:v>
                </c:pt>
                <c:pt idx="163">
                  <c:v>1982.5833333333212</c:v>
                </c:pt>
                <c:pt idx="164">
                  <c:v>1982.6666666666545</c:v>
                </c:pt>
                <c:pt idx="165">
                  <c:v>1982.7499999999877</c:v>
                </c:pt>
                <c:pt idx="166">
                  <c:v>1982.833333333321</c:v>
                </c:pt>
                <c:pt idx="167">
                  <c:v>1982.9166666666542</c:v>
                </c:pt>
                <c:pt idx="168">
                  <c:v>1982.9999999999875</c:v>
                </c:pt>
                <c:pt idx="169">
                  <c:v>1983.0833333333208</c:v>
                </c:pt>
                <c:pt idx="170">
                  <c:v>1983.166666666654</c:v>
                </c:pt>
                <c:pt idx="171">
                  <c:v>1983.2499999999873</c:v>
                </c:pt>
                <c:pt idx="172">
                  <c:v>1983.3333333333205</c:v>
                </c:pt>
                <c:pt idx="173">
                  <c:v>1983.4166666666538</c:v>
                </c:pt>
                <c:pt idx="174">
                  <c:v>1983.499999999987</c:v>
                </c:pt>
                <c:pt idx="175">
                  <c:v>1983.5833333333203</c:v>
                </c:pt>
                <c:pt idx="176">
                  <c:v>1983.6666666666536</c:v>
                </c:pt>
                <c:pt idx="177">
                  <c:v>1983.7499999999868</c:v>
                </c:pt>
                <c:pt idx="178">
                  <c:v>1983.8333333333201</c:v>
                </c:pt>
                <c:pt idx="179">
                  <c:v>1983.9166666666533</c:v>
                </c:pt>
                <c:pt idx="180">
                  <c:v>1983.9999999999866</c:v>
                </c:pt>
                <c:pt idx="181">
                  <c:v>1984.0833333333198</c:v>
                </c:pt>
                <c:pt idx="182">
                  <c:v>1984.1666666666531</c:v>
                </c:pt>
                <c:pt idx="183">
                  <c:v>1984.2499999999864</c:v>
                </c:pt>
                <c:pt idx="184">
                  <c:v>1984.3333333333196</c:v>
                </c:pt>
                <c:pt idx="185">
                  <c:v>1984.4166666666529</c:v>
                </c:pt>
                <c:pt idx="186">
                  <c:v>1984.4999999999861</c:v>
                </c:pt>
                <c:pt idx="187">
                  <c:v>1984.5833333333194</c:v>
                </c:pt>
                <c:pt idx="188">
                  <c:v>1984.6666666666526</c:v>
                </c:pt>
                <c:pt idx="189">
                  <c:v>1984.7499999999859</c:v>
                </c:pt>
                <c:pt idx="190">
                  <c:v>1984.8333333333192</c:v>
                </c:pt>
                <c:pt idx="191">
                  <c:v>1984.9166666666524</c:v>
                </c:pt>
                <c:pt idx="192">
                  <c:v>1984.9999999999857</c:v>
                </c:pt>
                <c:pt idx="193">
                  <c:v>1985.0833333333189</c:v>
                </c:pt>
                <c:pt idx="194">
                  <c:v>1985.1666666666522</c:v>
                </c:pt>
                <c:pt idx="195">
                  <c:v>1985.2499999999854</c:v>
                </c:pt>
                <c:pt idx="196">
                  <c:v>1985.3333333333187</c:v>
                </c:pt>
                <c:pt idx="197">
                  <c:v>1985.416666666652</c:v>
                </c:pt>
                <c:pt idx="198">
                  <c:v>1985.4999999999852</c:v>
                </c:pt>
                <c:pt idx="199">
                  <c:v>1985.5833333333185</c:v>
                </c:pt>
                <c:pt idx="200">
                  <c:v>1985.6666666666517</c:v>
                </c:pt>
                <c:pt idx="201">
                  <c:v>1985.749999999985</c:v>
                </c:pt>
                <c:pt idx="202">
                  <c:v>1985.8333333333183</c:v>
                </c:pt>
                <c:pt idx="203">
                  <c:v>1985.9166666666515</c:v>
                </c:pt>
                <c:pt idx="204">
                  <c:v>1985.9999999999848</c:v>
                </c:pt>
                <c:pt idx="205">
                  <c:v>1986.083333333318</c:v>
                </c:pt>
                <c:pt idx="206">
                  <c:v>1986.1666666666513</c:v>
                </c:pt>
                <c:pt idx="207">
                  <c:v>1986.2499999999845</c:v>
                </c:pt>
                <c:pt idx="208">
                  <c:v>1986.3333333333178</c:v>
                </c:pt>
                <c:pt idx="209">
                  <c:v>1986.4166666666511</c:v>
                </c:pt>
                <c:pt idx="210">
                  <c:v>1986.4999999999843</c:v>
                </c:pt>
                <c:pt idx="211">
                  <c:v>1986.5833333333176</c:v>
                </c:pt>
                <c:pt idx="212">
                  <c:v>1986.6666666666508</c:v>
                </c:pt>
                <c:pt idx="213">
                  <c:v>1986.7499999999841</c:v>
                </c:pt>
                <c:pt idx="214">
                  <c:v>1986.8333333333173</c:v>
                </c:pt>
                <c:pt idx="215">
                  <c:v>1986.9166666666506</c:v>
                </c:pt>
                <c:pt idx="216">
                  <c:v>1986.9999999999839</c:v>
                </c:pt>
                <c:pt idx="217">
                  <c:v>1987.0833333333171</c:v>
                </c:pt>
                <c:pt idx="218">
                  <c:v>1987.1666666666504</c:v>
                </c:pt>
                <c:pt idx="219">
                  <c:v>1987.2499999999836</c:v>
                </c:pt>
                <c:pt idx="220">
                  <c:v>1987.3333333333169</c:v>
                </c:pt>
                <c:pt idx="221">
                  <c:v>1987.4166666666501</c:v>
                </c:pt>
                <c:pt idx="222">
                  <c:v>1987.4999999999834</c:v>
                </c:pt>
                <c:pt idx="223">
                  <c:v>1987.5833333333167</c:v>
                </c:pt>
                <c:pt idx="224">
                  <c:v>1987.6666666666499</c:v>
                </c:pt>
                <c:pt idx="225">
                  <c:v>1987.7499999999832</c:v>
                </c:pt>
                <c:pt idx="226">
                  <c:v>1987.8333333333164</c:v>
                </c:pt>
                <c:pt idx="227">
                  <c:v>1987.9166666666497</c:v>
                </c:pt>
                <c:pt idx="228">
                  <c:v>1987.9999999999829</c:v>
                </c:pt>
                <c:pt idx="229">
                  <c:v>1988.0833333333162</c:v>
                </c:pt>
                <c:pt idx="230">
                  <c:v>1988.1666666666495</c:v>
                </c:pt>
                <c:pt idx="231">
                  <c:v>1988.2499999999827</c:v>
                </c:pt>
                <c:pt idx="232">
                  <c:v>1988.333333333316</c:v>
                </c:pt>
                <c:pt idx="233">
                  <c:v>1988.4166666666492</c:v>
                </c:pt>
                <c:pt idx="234">
                  <c:v>1988.4999999999825</c:v>
                </c:pt>
                <c:pt idx="235">
                  <c:v>1988.5833333333157</c:v>
                </c:pt>
                <c:pt idx="236">
                  <c:v>1988.666666666649</c:v>
                </c:pt>
                <c:pt idx="237">
                  <c:v>1988.7499999999823</c:v>
                </c:pt>
                <c:pt idx="238">
                  <c:v>1988.8333333333155</c:v>
                </c:pt>
                <c:pt idx="239">
                  <c:v>1988.9166666666488</c:v>
                </c:pt>
                <c:pt idx="240">
                  <c:v>1988.999999999982</c:v>
                </c:pt>
                <c:pt idx="241">
                  <c:v>1989.0833333333153</c:v>
                </c:pt>
                <c:pt idx="242">
                  <c:v>1989.1666666666486</c:v>
                </c:pt>
                <c:pt idx="243">
                  <c:v>1989.2499999999818</c:v>
                </c:pt>
                <c:pt idx="244">
                  <c:v>1989.3333333333151</c:v>
                </c:pt>
                <c:pt idx="245">
                  <c:v>1989.4166666666483</c:v>
                </c:pt>
                <c:pt idx="246">
                  <c:v>1989.4999999999816</c:v>
                </c:pt>
                <c:pt idx="247">
                  <c:v>1989.5833333333148</c:v>
                </c:pt>
                <c:pt idx="248">
                  <c:v>1989.6666666666481</c:v>
                </c:pt>
                <c:pt idx="249">
                  <c:v>1989.7499999999814</c:v>
                </c:pt>
                <c:pt idx="250">
                  <c:v>1989.8333333333146</c:v>
                </c:pt>
                <c:pt idx="251">
                  <c:v>1989.9166666666479</c:v>
                </c:pt>
                <c:pt idx="252">
                  <c:v>1989.9999999999811</c:v>
                </c:pt>
                <c:pt idx="253">
                  <c:v>1990.0833333333144</c:v>
                </c:pt>
                <c:pt idx="254">
                  <c:v>1990.1666666666476</c:v>
                </c:pt>
                <c:pt idx="255">
                  <c:v>1990.2499999999809</c:v>
                </c:pt>
                <c:pt idx="256">
                  <c:v>1990.3333333333142</c:v>
                </c:pt>
                <c:pt idx="257">
                  <c:v>1990.4166666666474</c:v>
                </c:pt>
                <c:pt idx="258">
                  <c:v>1990.4999999999807</c:v>
                </c:pt>
                <c:pt idx="259">
                  <c:v>1990.5833333333139</c:v>
                </c:pt>
                <c:pt idx="260">
                  <c:v>1990.6666666666472</c:v>
                </c:pt>
                <c:pt idx="261">
                  <c:v>1990.7499999999804</c:v>
                </c:pt>
                <c:pt idx="262">
                  <c:v>1990.8333333333137</c:v>
                </c:pt>
                <c:pt idx="263">
                  <c:v>1990.916666666647</c:v>
                </c:pt>
                <c:pt idx="264">
                  <c:v>1990.9999999999802</c:v>
                </c:pt>
                <c:pt idx="265">
                  <c:v>1991.0833333333135</c:v>
                </c:pt>
                <c:pt idx="266">
                  <c:v>1991.1666666666467</c:v>
                </c:pt>
                <c:pt idx="267">
                  <c:v>1991.24999999998</c:v>
                </c:pt>
                <c:pt idx="268">
                  <c:v>1991.3333333333132</c:v>
                </c:pt>
                <c:pt idx="269">
                  <c:v>1991.4166666666465</c:v>
                </c:pt>
                <c:pt idx="270">
                  <c:v>1991.4999999999798</c:v>
                </c:pt>
                <c:pt idx="271">
                  <c:v>1991.583333333313</c:v>
                </c:pt>
                <c:pt idx="272">
                  <c:v>1991.6666666666463</c:v>
                </c:pt>
                <c:pt idx="273">
                  <c:v>1991.7499999999795</c:v>
                </c:pt>
                <c:pt idx="274">
                  <c:v>1991.8333333333128</c:v>
                </c:pt>
                <c:pt idx="275">
                  <c:v>1991.9166666666461</c:v>
                </c:pt>
                <c:pt idx="276">
                  <c:v>1991.9999999999793</c:v>
                </c:pt>
                <c:pt idx="277">
                  <c:v>1992.0833333333126</c:v>
                </c:pt>
                <c:pt idx="278">
                  <c:v>1992.1666666666458</c:v>
                </c:pt>
                <c:pt idx="279">
                  <c:v>1992.2499999999791</c:v>
                </c:pt>
                <c:pt idx="280">
                  <c:v>1992.3333333333123</c:v>
                </c:pt>
                <c:pt idx="281">
                  <c:v>1992.4166666666456</c:v>
                </c:pt>
                <c:pt idx="282">
                  <c:v>1992.4999999999789</c:v>
                </c:pt>
                <c:pt idx="283">
                  <c:v>1992.5833333333121</c:v>
                </c:pt>
                <c:pt idx="284">
                  <c:v>1992.6666666666454</c:v>
                </c:pt>
                <c:pt idx="285">
                  <c:v>1992.7499999999786</c:v>
                </c:pt>
                <c:pt idx="286">
                  <c:v>1992.8333333333119</c:v>
                </c:pt>
                <c:pt idx="287">
                  <c:v>1992.9166666666451</c:v>
                </c:pt>
                <c:pt idx="288">
                  <c:v>1992.9999999999784</c:v>
                </c:pt>
                <c:pt idx="289">
                  <c:v>1993.0833333333117</c:v>
                </c:pt>
                <c:pt idx="290">
                  <c:v>1993.1666666666449</c:v>
                </c:pt>
                <c:pt idx="291">
                  <c:v>1993.2499999999782</c:v>
                </c:pt>
                <c:pt idx="292">
                  <c:v>1993.3333333333114</c:v>
                </c:pt>
                <c:pt idx="293">
                  <c:v>1993.4166666666447</c:v>
                </c:pt>
                <c:pt idx="294">
                  <c:v>1993.4999999999779</c:v>
                </c:pt>
                <c:pt idx="295">
                  <c:v>1993.5833333333112</c:v>
                </c:pt>
                <c:pt idx="296">
                  <c:v>1993.6666666666445</c:v>
                </c:pt>
                <c:pt idx="297">
                  <c:v>1993.7499999999777</c:v>
                </c:pt>
                <c:pt idx="298">
                  <c:v>1993.833333333311</c:v>
                </c:pt>
                <c:pt idx="299">
                  <c:v>1993.9166666666442</c:v>
                </c:pt>
                <c:pt idx="300">
                  <c:v>1993.9999999999775</c:v>
                </c:pt>
                <c:pt idx="301">
                  <c:v>1994.0833333333107</c:v>
                </c:pt>
                <c:pt idx="302">
                  <c:v>1994.166666666644</c:v>
                </c:pt>
                <c:pt idx="303">
                  <c:v>1994.2499999999773</c:v>
                </c:pt>
                <c:pt idx="304">
                  <c:v>1994.3333333333105</c:v>
                </c:pt>
                <c:pt idx="305">
                  <c:v>1994.4166666666438</c:v>
                </c:pt>
                <c:pt idx="306">
                  <c:v>1994.499999999977</c:v>
                </c:pt>
                <c:pt idx="307">
                  <c:v>1994.5833333333103</c:v>
                </c:pt>
                <c:pt idx="308">
                  <c:v>1994.6666666666436</c:v>
                </c:pt>
                <c:pt idx="309">
                  <c:v>1994.7499999999768</c:v>
                </c:pt>
                <c:pt idx="310">
                  <c:v>1994.8333333333101</c:v>
                </c:pt>
                <c:pt idx="311">
                  <c:v>1994.9166666666433</c:v>
                </c:pt>
                <c:pt idx="312">
                  <c:v>1994.9999999999766</c:v>
                </c:pt>
                <c:pt idx="313">
                  <c:v>1995.0833333333098</c:v>
                </c:pt>
                <c:pt idx="314">
                  <c:v>1995.1666666666431</c:v>
                </c:pt>
                <c:pt idx="315">
                  <c:v>1995.2499999999764</c:v>
                </c:pt>
                <c:pt idx="316">
                  <c:v>1995.3333333333096</c:v>
                </c:pt>
                <c:pt idx="317">
                  <c:v>1995.4166666666429</c:v>
                </c:pt>
                <c:pt idx="318">
                  <c:v>1995.4999999999761</c:v>
                </c:pt>
                <c:pt idx="319">
                  <c:v>1995.5833333333094</c:v>
                </c:pt>
                <c:pt idx="320">
                  <c:v>1995.6666666666426</c:v>
                </c:pt>
                <c:pt idx="321">
                  <c:v>1995.7499999999759</c:v>
                </c:pt>
                <c:pt idx="322">
                  <c:v>1995.8333333333092</c:v>
                </c:pt>
                <c:pt idx="323">
                  <c:v>1995.9166666666424</c:v>
                </c:pt>
                <c:pt idx="324">
                  <c:v>1995.9999999999757</c:v>
                </c:pt>
                <c:pt idx="325">
                  <c:v>1996.0833333333089</c:v>
                </c:pt>
                <c:pt idx="326">
                  <c:v>1996.1666666666422</c:v>
                </c:pt>
                <c:pt idx="327">
                  <c:v>1996.2499999999754</c:v>
                </c:pt>
                <c:pt idx="328">
                  <c:v>1996.3333333333087</c:v>
                </c:pt>
                <c:pt idx="329">
                  <c:v>1996.416666666642</c:v>
                </c:pt>
                <c:pt idx="330">
                  <c:v>1996.4999999999752</c:v>
                </c:pt>
                <c:pt idx="331">
                  <c:v>1996.5833333333085</c:v>
                </c:pt>
                <c:pt idx="332">
                  <c:v>1996.6666666666417</c:v>
                </c:pt>
                <c:pt idx="333">
                  <c:v>1996.749999999975</c:v>
                </c:pt>
                <c:pt idx="334">
                  <c:v>1996.8333333333082</c:v>
                </c:pt>
                <c:pt idx="335">
                  <c:v>1996.9166666666415</c:v>
                </c:pt>
              </c:numCache>
            </c:numRef>
          </c:cat>
          <c:val>
            <c:numRef>
              <c:f>AppendixFigure3!$AK$9:$AK$344</c:f>
              <c:numCache>
                <c:formatCode>General</c:formatCode>
                <c:ptCount val="336"/>
                <c:pt idx="2">
                  <c:v>-0.24526549171100001</c:v>
                </c:pt>
                <c:pt idx="3">
                  <c:v>0.15951609810800002</c:v>
                </c:pt>
                <c:pt idx="4">
                  <c:v>0.36345582227700002</c:v>
                </c:pt>
                <c:pt idx="5">
                  <c:v>0.34325107355500001</c:v>
                </c:pt>
                <c:pt idx="6">
                  <c:v>0.52395762169100002</c:v>
                </c:pt>
                <c:pt idx="7">
                  <c:v>0.83338173257500003</c:v>
                </c:pt>
                <c:pt idx="8">
                  <c:v>0.86238928126199998</c:v>
                </c:pt>
                <c:pt idx="9">
                  <c:v>0.94993551569899992</c:v>
                </c:pt>
                <c:pt idx="10">
                  <c:v>0.9448491348039999</c:v>
                </c:pt>
                <c:pt idx="11">
                  <c:v>1.009535993883</c:v>
                </c:pt>
                <c:pt idx="12">
                  <c:v>0.84934802894899997</c:v>
                </c:pt>
                <c:pt idx="13">
                  <c:v>0.48939992473099997</c:v>
                </c:pt>
                <c:pt idx="14">
                  <c:v>0.34989897898799993</c:v>
                </c:pt>
                <c:pt idx="15">
                  <c:v>0.20522083159999993</c:v>
                </c:pt>
                <c:pt idx="16">
                  <c:v>0.50535637878499995</c:v>
                </c:pt>
                <c:pt idx="17">
                  <c:v>0.32583295443399996</c:v>
                </c:pt>
                <c:pt idx="18">
                  <c:v>8.3241607181999966E-2</c:v>
                </c:pt>
                <c:pt idx="19">
                  <c:v>-0.39932324512700001</c:v>
                </c:pt>
                <c:pt idx="20">
                  <c:v>-0.67173242665800004</c:v>
                </c:pt>
                <c:pt idx="21">
                  <c:v>-0.68063230274600006</c:v>
                </c:pt>
                <c:pt idx="22">
                  <c:v>-1.0268005760500001</c:v>
                </c:pt>
                <c:pt idx="23">
                  <c:v>-1.2557557749280002</c:v>
                </c:pt>
                <c:pt idx="24">
                  <c:v>-1.9372958079480003</c:v>
                </c:pt>
                <c:pt idx="25">
                  <c:v>-1.9622106123060004</c:v>
                </c:pt>
                <c:pt idx="26">
                  <c:v>-2.0275512146590002</c:v>
                </c:pt>
                <c:pt idx="27">
                  <c:v>-1.5669713632080002</c:v>
                </c:pt>
                <c:pt idx="28">
                  <c:v>-1.5644161384280002</c:v>
                </c:pt>
                <c:pt idx="29">
                  <c:v>-1.2214524160910001</c:v>
                </c:pt>
                <c:pt idx="30">
                  <c:v>-1.338485067458</c:v>
                </c:pt>
                <c:pt idx="31">
                  <c:v>-1.338485067458</c:v>
                </c:pt>
                <c:pt idx="32">
                  <c:v>-1.338485067458</c:v>
                </c:pt>
                <c:pt idx="33">
                  <c:v>-1.660101781931</c:v>
                </c:pt>
                <c:pt idx="34">
                  <c:v>-2.0017169562350001</c:v>
                </c:pt>
                <c:pt idx="35">
                  <c:v>-2.9216500345150003</c:v>
                </c:pt>
                <c:pt idx="36">
                  <c:v>-3.1558282230360004</c:v>
                </c:pt>
                <c:pt idx="37">
                  <c:v>-3.2413607550310006</c:v>
                </c:pt>
                <c:pt idx="38">
                  <c:v>-2.9898373096630007</c:v>
                </c:pt>
                <c:pt idx="39">
                  <c:v>-3.0940471210200005</c:v>
                </c:pt>
                <c:pt idx="40">
                  <c:v>-3.2089731919380005</c:v>
                </c:pt>
                <c:pt idx="41">
                  <c:v>-3.2588273189000003</c:v>
                </c:pt>
                <c:pt idx="42">
                  <c:v>-3.2588273189000003</c:v>
                </c:pt>
                <c:pt idx="43">
                  <c:v>-3.2588273189000003</c:v>
                </c:pt>
                <c:pt idx="44">
                  <c:v>-3.2588273189000003</c:v>
                </c:pt>
                <c:pt idx="45">
                  <c:v>-3.2588273189000003</c:v>
                </c:pt>
                <c:pt idx="46">
                  <c:v>-3.2230230106460005</c:v>
                </c:pt>
                <c:pt idx="47">
                  <c:v>-3.2495574686230007</c:v>
                </c:pt>
                <c:pt idx="48">
                  <c:v>-2.9700876699310008</c:v>
                </c:pt>
                <c:pt idx="49">
                  <c:v>-2.7447268299020009</c:v>
                </c:pt>
                <c:pt idx="50">
                  <c:v>-2.6802886201670009</c:v>
                </c:pt>
                <c:pt idx="51">
                  <c:v>-2.7431596037420007</c:v>
                </c:pt>
                <c:pt idx="52">
                  <c:v>-2.4261912060540007</c:v>
                </c:pt>
                <c:pt idx="53">
                  <c:v>-2.0168188546670009</c:v>
                </c:pt>
                <c:pt idx="54">
                  <c:v>-1.9016728735040009</c:v>
                </c:pt>
                <c:pt idx="55">
                  <c:v>-1.5840605377590009</c:v>
                </c:pt>
                <c:pt idx="56">
                  <c:v>-2.1548070580020009</c:v>
                </c:pt>
                <c:pt idx="57">
                  <c:v>-3.002833838846001</c:v>
                </c:pt>
                <c:pt idx="58">
                  <c:v>-3.0978062067990009</c:v>
                </c:pt>
                <c:pt idx="59">
                  <c:v>-3.2628828023430008</c:v>
                </c:pt>
                <c:pt idx="60">
                  <c:v>-3.4692879466350006</c:v>
                </c:pt>
                <c:pt idx="61">
                  <c:v>-3.2680874371090005</c:v>
                </c:pt>
                <c:pt idx="62">
                  <c:v>-2.5352271988710005</c:v>
                </c:pt>
                <c:pt idx="63">
                  <c:v>-2.1484362762090004</c:v>
                </c:pt>
                <c:pt idx="64">
                  <c:v>-1.7567055737000004</c:v>
                </c:pt>
                <c:pt idx="65">
                  <c:v>-1.4769943968330004</c:v>
                </c:pt>
                <c:pt idx="66">
                  <c:v>-1.5682584532040005</c:v>
                </c:pt>
                <c:pt idx="67">
                  <c:v>-1.5897729957370004</c:v>
                </c:pt>
                <c:pt idx="68">
                  <c:v>-2.0195107594980004</c:v>
                </c:pt>
                <c:pt idx="69">
                  <c:v>-2.3034854687580006</c:v>
                </c:pt>
                <c:pt idx="70">
                  <c:v>-1.9670093981220007</c:v>
                </c:pt>
                <c:pt idx="71">
                  <c:v>-2.1955224331200007</c:v>
                </c:pt>
                <c:pt idx="72">
                  <c:v>-2.5493845492710006</c:v>
                </c:pt>
                <c:pt idx="73">
                  <c:v>-2.3064699941040008</c:v>
                </c:pt>
                <c:pt idx="74">
                  <c:v>-2.8049761455080007</c:v>
                </c:pt>
                <c:pt idx="75">
                  <c:v>-3.4421467853110008</c:v>
                </c:pt>
                <c:pt idx="76">
                  <c:v>-3.3065631778570008</c:v>
                </c:pt>
                <c:pt idx="77">
                  <c:v>-3.1361414316840008</c:v>
                </c:pt>
                <c:pt idx="78">
                  <c:v>-3.0661838321620007</c:v>
                </c:pt>
                <c:pt idx="79">
                  <c:v>-3.2026389917080009</c:v>
                </c:pt>
                <c:pt idx="80">
                  <c:v>-3.3163960308070011</c:v>
                </c:pt>
                <c:pt idx="81">
                  <c:v>-3.5161341619030009</c:v>
                </c:pt>
                <c:pt idx="82">
                  <c:v>-3.7975450797590007</c:v>
                </c:pt>
                <c:pt idx="83">
                  <c:v>-3.5172025523020007</c:v>
                </c:pt>
                <c:pt idx="84">
                  <c:v>-3.6078570557310008</c:v>
                </c:pt>
                <c:pt idx="85">
                  <c:v>-4.0769785087430011</c:v>
                </c:pt>
                <c:pt idx="86">
                  <c:v>-4.3159057053770011</c:v>
                </c:pt>
                <c:pt idx="87">
                  <c:v>-4.1770380116110015</c:v>
                </c:pt>
                <c:pt idx="88">
                  <c:v>-4.4746766786160013</c:v>
                </c:pt>
                <c:pt idx="89">
                  <c:v>-4.5121900429290012</c:v>
                </c:pt>
                <c:pt idx="90">
                  <c:v>-4.6512930744420009</c:v>
                </c:pt>
                <c:pt idx="91">
                  <c:v>-4.6951181920920009</c:v>
                </c:pt>
                <c:pt idx="92">
                  <c:v>-4.6762561090060011</c:v>
                </c:pt>
                <c:pt idx="93">
                  <c:v>-4.7176502094100012</c:v>
                </c:pt>
                <c:pt idx="94">
                  <c:v>-4.687537176848001</c:v>
                </c:pt>
                <c:pt idx="95">
                  <c:v>-4.8183124062630007</c:v>
                </c:pt>
                <c:pt idx="96">
                  <c:v>-4.9148265209720003</c:v>
                </c:pt>
                <c:pt idx="97">
                  <c:v>-4.9995392409720001</c:v>
                </c:pt>
                <c:pt idx="98">
                  <c:v>-5.2277572345900003</c:v>
                </c:pt>
                <c:pt idx="99">
                  <c:v>-5.2767362659970001</c:v>
                </c:pt>
                <c:pt idx="100">
                  <c:v>-5.3273968078890004</c:v>
                </c:pt>
                <c:pt idx="101">
                  <c:v>-5.4729805122290003</c:v>
                </c:pt>
                <c:pt idx="102">
                  <c:v>-5.7126294317499999</c:v>
                </c:pt>
                <c:pt idx="103">
                  <c:v>-5.6821677696319997</c:v>
                </c:pt>
                <c:pt idx="104">
                  <c:v>-5.6089210845019997</c:v>
                </c:pt>
                <c:pt idx="105">
                  <c:v>-5.6347823285209993</c:v>
                </c:pt>
                <c:pt idx="106">
                  <c:v>-5.6830751459529996</c:v>
                </c:pt>
                <c:pt idx="107">
                  <c:v>-5.8048941169199999</c:v>
                </c:pt>
                <c:pt idx="108">
                  <c:v>-6.0103547046339996</c:v>
                </c:pt>
                <c:pt idx="109">
                  <c:v>-5.9043377862889992</c:v>
                </c:pt>
                <c:pt idx="110">
                  <c:v>-5.8621256676469988</c:v>
                </c:pt>
                <c:pt idx="111">
                  <c:v>-5.9310394419729988</c:v>
                </c:pt>
                <c:pt idx="112">
                  <c:v>-6.1469850375539989</c:v>
                </c:pt>
                <c:pt idx="113">
                  <c:v>-5.903606360823999</c:v>
                </c:pt>
                <c:pt idx="114">
                  <c:v>-6.0460492460959987</c:v>
                </c:pt>
                <c:pt idx="115">
                  <c:v>-6.1098100444809988</c:v>
                </c:pt>
                <c:pt idx="116">
                  <c:v>-6.2653936325869992</c:v>
                </c:pt>
                <c:pt idx="117">
                  <c:v>-6.1320265159989988</c:v>
                </c:pt>
                <c:pt idx="118">
                  <c:v>-5.9637564184609992</c:v>
                </c:pt>
                <c:pt idx="119">
                  <c:v>-6.006255256415999</c:v>
                </c:pt>
                <c:pt idx="120">
                  <c:v>-6.006255256415999</c:v>
                </c:pt>
                <c:pt idx="121">
                  <c:v>-6.1580937154069986</c:v>
                </c:pt>
                <c:pt idx="122">
                  <c:v>-6.0251574304679982</c:v>
                </c:pt>
                <c:pt idx="123">
                  <c:v>-6.0894720131839986</c:v>
                </c:pt>
                <c:pt idx="124">
                  <c:v>-5.9840732986159981</c:v>
                </c:pt>
                <c:pt idx="125">
                  <c:v>-5.9840732986159981</c:v>
                </c:pt>
                <c:pt idx="126">
                  <c:v>-5.2232766161959985</c:v>
                </c:pt>
                <c:pt idx="127">
                  <c:v>-4.9015438534599989</c:v>
                </c:pt>
                <c:pt idx="128">
                  <c:v>-5.1256433904569985</c:v>
                </c:pt>
                <c:pt idx="129">
                  <c:v>-5.1256433904569985</c:v>
                </c:pt>
                <c:pt idx="130">
                  <c:v>-5.0807054391649986</c:v>
                </c:pt>
                <c:pt idx="131">
                  <c:v>-5.0807054391649986</c:v>
                </c:pt>
                <c:pt idx="132">
                  <c:v>-5.0918478639799982</c:v>
                </c:pt>
                <c:pt idx="133">
                  <c:v>-4.8948834259109981</c:v>
                </c:pt>
                <c:pt idx="134">
                  <c:v>-3.4726647490309981</c:v>
                </c:pt>
                <c:pt idx="135">
                  <c:v>-6.693547384132998</c:v>
                </c:pt>
                <c:pt idx="136">
                  <c:v>-7.4573974133059977</c:v>
                </c:pt>
                <c:pt idx="137">
                  <c:v>-7.4573974133059977</c:v>
                </c:pt>
                <c:pt idx="138">
                  <c:v>-7.0542779862989979</c:v>
                </c:pt>
                <c:pt idx="139">
                  <c:v>-7.252425723736998</c:v>
                </c:pt>
                <c:pt idx="140">
                  <c:v>-6.4815543831469977</c:v>
                </c:pt>
                <c:pt idx="141">
                  <c:v>-5.2634147839639978</c:v>
                </c:pt>
                <c:pt idx="142">
                  <c:v>-3.3919978674739975</c:v>
                </c:pt>
                <c:pt idx="143">
                  <c:v>-4.0261577803619977</c:v>
                </c:pt>
                <c:pt idx="144">
                  <c:v>-4.0261577803619977</c:v>
                </c:pt>
                <c:pt idx="145">
                  <c:v>-4.809641954946998</c:v>
                </c:pt>
                <c:pt idx="146">
                  <c:v>-4.502263605761998</c:v>
                </c:pt>
                <c:pt idx="147">
                  <c:v>-4.502263605761998</c:v>
                </c:pt>
                <c:pt idx="148">
                  <c:v>-2.987355778412998</c:v>
                </c:pt>
                <c:pt idx="149">
                  <c:v>-2.987355778412998</c:v>
                </c:pt>
                <c:pt idx="150">
                  <c:v>-3.5983164032499979</c:v>
                </c:pt>
                <c:pt idx="151">
                  <c:v>-3.638859494011998</c:v>
                </c:pt>
                <c:pt idx="152">
                  <c:v>-3.638859494011998</c:v>
                </c:pt>
                <c:pt idx="153">
                  <c:v>-4.2132533184439982</c:v>
                </c:pt>
                <c:pt idx="154">
                  <c:v>-4.5691854351279986</c:v>
                </c:pt>
                <c:pt idx="155">
                  <c:v>-4.4691078173889984</c:v>
                </c:pt>
                <c:pt idx="156">
                  <c:v>-4.4691078173889984</c:v>
                </c:pt>
                <c:pt idx="157">
                  <c:v>-3.4479625901469984</c:v>
                </c:pt>
                <c:pt idx="158">
                  <c:v>-3.8827202830399985</c:v>
                </c:pt>
                <c:pt idx="159">
                  <c:v>-3.8827202830399985</c:v>
                </c:pt>
                <c:pt idx="160">
                  <c:v>-3.9383304149719986</c:v>
                </c:pt>
                <c:pt idx="161">
                  <c:v>-3.9383304149719986</c:v>
                </c:pt>
                <c:pt idx="162">
                  <c:v>-4.1345934212709983</c:v>
                </c:pt>
                <c:pt idx="163">
                  <c:v>-4.3458388253809979</c:v>
                </c:pt>
                <c:pt idx="164">
                  <c:v>-4.3458388253809979</c:v>
                </c:pt>
                <c:pt idx="165">
                  <c:v>-4.5882871486939978</c:v>
                </c:pt>
                <c:pt idx="166">
                  <c:v>-4.4635634248499976</c:v>
                </c:pt>
                <c:pt idx="167">
                  <c:v>-3.8128338983469976</c:v>
                </c:pt>
                <c:pt idx="168">
                  <c:v>-3.8128338983469976</c:v>
                </c:pt>
                <c:pt idx="169">
                  <c:v>-3.6280219667489977</c:v>
                </c:pt>
                <c:pt idx="170">
                  <c:v>-3.4831963354199975</c:v>
                </c:pt>
                <c:pt idx="171">
                  <c:v>-3.4831963354199975</c:v>
                </c:pt>
                <c:pt idx="172">
                  <c:v>-3.5019457433119974</c:v>
                </c:pt>
                <c:pt idx="173">
                  <c:v>-3.5019457433119974</c:v>
                </c:pt>
                <c:pt idx="174">
                  <c:v>-3.5097953360019973</c:v>
                </c:pt>
                <c:pt idx="175">
                  <c:v>-3.7442814992869975</c:v>
                </c:pt>
                <c:pt idx="176">
                  <c:v>-3.7442814992869975</c:v>
                </c:pt>
                <c:pt idx="177">
                  <c:v>-3.4627626204539976</c:v>
                </c:pt>
                <c:pt idx="178">
                  <c:v>-3.6351886284499977</c:v>
                </c:pt>
                <c:pt idx="179">
                  <c:v>-3.4182910139929978</c:v>
                </c:pt>
                <c:pt idx="180">
                  <c:v>-3.1608545484339978</c:v>
                </c:pt>
                <c:pt idx="181">
                  <c:v>-3.1608545484339978</c:v>
                </c:pt>
                <c:pt idx="182">
                  <c:v>-3.2618425847389978</c:v>
                </c:pt>
                <c:pt idx="183">
                  <c:v>-3.2618425847389978</c:v>
                </c:pt>
                <c:pt idx="184">
                  <c:v>-3.0885993123359978</c:v>
                </c:pt>
                <c:pt idx="185">
                  <c:v>-3.0885993123359978</c:v>
                </c:pt>
                <c:pt idx="186">
                  <c:v>-2.7617864661419977</c:v>
                </c:pt>
                <c:pt idx="187">
                  <c:v>-2.8230704015639976</c:v>
                </c:pt>
                <c:pt idx="188">
                  <c:v>-2.8230704015639976</c:v>
                </c:pt>
                <c:pt idx="189">
                  <c:v>-2.7877838852749974</c:v>
                </c:pt>
                <c:pt idx="190">
                  <c:v>-3.3334270297379973</c:v>
                </c:pt>
                <c:pt idx="191">
                  <c:v>-3.4770380055819974</c:v>
                </c:pt>
                <c:pt idx="192">
                  <c:v>-3.4770380055819974</c:v>
                </c:pt>
                <c:pt idx="193">
                  <c:v>-3.6347904985639974</c:v>
                </c:pt>
                <c:pt idx="194">
                  <c:v>-3.4335145073869975</c:v>
                </c:pt>
                <c:pt idx="195">
                  <c:v>-3.4335145073869975</c:v>
                </c:pt>
                <c:pt idx="196">
                  <c:v>-3.5374629479809974</c:v>
                </c:pt>
                <c:pt idx="197">
                  <c:v>-3.5374629479809974</c:v>
                </c:pt>
                <c:pt idx="198">
                  <c:v>-3.4772242202669972</c:v>
                </c:pt>
                <c:pt idx="199">
                  <c:v>-3.2908380957809973</c:v>
                </c:pt>
                <c:pt idx="200">
                  <c:v>-3.2908380957809973</c:v>
                </c:pt>
                <c:pt idx="201">
                  <c:v>-3.1868217237139973</c:v>
                </c:pt>
                <c:pt idx="202">
                  <c:v>-3.1660234634239974</c:v>
                </c:pt>
                <c:pt idx="203">
                  <c:v>-3.2354674644109975</c:v>
                </c:pt>
                <c:pt idx="204">
                  <c:v>-3.2354674644109975</c:v>
                </c:pt>
                <c:pt idx="205">
                  <c:v>-3.3454255838499973</c:v>
                </c:pt>
                <c:pt idx="206">
                  <c:v>-3.3454255838499973</c:v>
                </c:pt>
                <c:pt idx="207">
                  <c:v>-3.1387091988879972</c:v>
                </c:pt>
                <c:pt idx="208">
                  <c:v>-3.0628042456429974</c:v>
                </c:pt>
                <c:pt idx="209">
                  <c:v>-3.0628042456429974</c:v>
                </c:pt>
                <c:pt idx="210">
                  <c:v>-3.2306142825439972</c:v>
                </c:pt>
                <c:pt idx="211">
                  <c:v>-3.4646639304859974</c:v>
                </c:pt>
                <c:pt idx="212">
                  <c:v>-3.4631942634209976</c:v>
                </c:pt>
                <c:pt idx="213">
                  <c:v>-3.4631942634209976</c:v>
                </c:pt>
                <c:pt idx="214">
                  <c:v>-3.4420629506429976</c:v>
                </c:pt>
                <c:pt idx="215">
                  <c:v>-3.5238509345599978</c:v>
                </c:pt>
                <c:pt idx="216">
                  <c:v>-3.5238509345599978</c:v>
                </c:pt>
                <c:pt idx="217">
                  <c:v>-3.3481038972539978</c:v>
                </c:pt>
                <c:pt idx="218">
                  <c:v>-3.156997947453998</c:v>
                </c:pt>
                <c:pt idx="219">
                  <c:v>-3.156997947453998</c:v>
                </c:pt>
                <c:pt idx="220">
                  <c:v>-2.9186217567719979</c:v>
                </c:pt>
                <c:pt idx="221">
                  <c:v>-2.9186217567719979</c:v>
                </c:pt>
                <c:pt idx="222">
                  <c:v>-2.9594871955749977</c:v>
                </c:pt>
                <c:pt idx="223">
                  <c:v>-2.9805332006909979</c:v>
                </c:pt>
                <c:pt idx="224">
                  <c:v>-3.127328468047998</c:v>
                </c:pt>
                <c:pt idx="225">
                  <c:v>-3.127328468047998</c:v>
                </c:pt>
                <c:pt idx="226">
                  <c:v>-3.2124567658549981</c:v>
                </c:pt>
                <c:pt idx="227">
                  <c:v>-3.392800228860998</c:v>
                </c:pt>
                <c:pt idx="228">
                  <c:v>-3.392800228860998</c:v>
                </c:pt>
                <c:pt idx="229">
                  <c:v>-3.616616289187998</c:v>
                </c:pt>
                <c:pt idx="230">
                  <c:v>-3.5990513582399979</c:v>
                </c:pt>
                <c:pt idx="231">
                  <c:v>-3.5990513582399979</c:v>
                </c:pt>
                <c:pt idx="232">
                  <c:v>-3.4106548730539981</c:v>
                </c:pt>
                <c:pt idx="233">
                  <c:v>-3.103067838313998</c:v>
                </c:pt>
                <c:pt idx="234">
                  <c:v>-3.103067838313998</c:v>
                </c:pt>
                <c:pt idx="235">
                  <c:v>-3.2845754277479982</c:v>
                </c:pt>
                <c:pt idx="236">
                  <c:v>-3.351856691350998</c:v>
                </c:pt>
                <c:pt idx="237">
                  <c:v>-3.351856691350998</c:v>
                </c:pt>
                <c:pt idx="238">
                  <c:v>-3.3612201211449979</c:v>
                </c:pt>
                <c:pt idx="239">
                  <c:v>-2.9153832244239979</c:v>
                </c:pt>
                <c:pt idx="240">
                  <c:v>-2.9153832244239979</c:v>
                </c:pt>
                <c:pt idx="241">
                  <c:v>-2.618056284405998</c:v>
                </c:pt>
                <c:pt idx="242">
                  <c:v>-2.5571132525139979</c:v>
                </c:pt>
                <c:pt idx="243">
                  <c:v>-2.5571132525139979</c:v>
                </c:pt>
                <c:pt idx="244">
                  <c:v>-2.4037144438589979</c:v>
                </c:pt>
                <c:pt idx="245">
                  <c:v>-2.4037144438589979</c:v>
                </c:pt>
                <c:pt idx="246">
                  <c:v>-2.328941414456998</c:v>
                </c:pt>
                <c:pt idx="247">
                  <c:v>-2.4680484973259982</c:v>
                </c:pt>
                <c:pt idx="248">
                  <c:v>-2.4680484973259982</c:v>
                </c:pt>
                <c:pt idx="249">
                  <c:v>-2.554654488224998</c:v>
                </c:pt>
                <c:pt idx="250">
                  <c:v>-2.4468821742339979</c:v>
                </c:pt>
                <c:pt idx="251">
                  <c:v>-2.5134324487529978</c:v>
                </c:pt>
                <c:pt idx="252">
                  <c:v>-2.5134324487529978</c:v>
                </c:pt>
                <c:pt idx="253">
                  <c:v>-2.200392916743998</c:v>
                </c:pt>
                <c:pt idx="254">
                  <c:v>-2.294305696317998</c:v>
                </c:pt>
                <c:pt idx="255">
                  <c:v>-2.294305696317998</c:v>
                </c:pt>
                <c:pt idx="256">
                  <c:v>-2.250339956287998</c:v>
                </c:pt>
                <c:pt idx="257">
                  <c:v>-2.250339956287998</c:v>
                </c:pt>
                <c:pt idx="258">
                  <c:v>-2.3159502283959981</c:v>
                </c:pt>
                <c:pt idx="259">
                  <c:v>-2.1662984560979979</c:v>
                </c:pt>
                <c:pt idx="260">
                  <c:v>-2.1662984560979979</c:v>
                </c:pt>
                <c:pt idx="261">
                  <c:v>-2.2856428252399978</c:v>
                </c:pt>
                <c:pt idx="262">
                  <c:v>-2.3031929463849981</c:v>
                </c:pt>
                <c:pt idx="263">
                  <c:v>-2.4618326027999982</c:v>
                </c:pt>
                <c:pt idx="264">
                  <c:v>-2.4618326027999982</c:v>
                </c:pt>
                <c:pt idx="265">
                  <c:v>-2.7132553229599981</c:v>
                </c:pt>
                <c:pt idx="266">
                  <c:v>-2.4860170684229979</c:v>
                </c:pt>
                <c:pt idx="267">
                  <c:v>-2.4860170684229979</c:v>
                </c:pt>
                <c:pt idx="268">
                  <c:v>-2.2236838575029978</c:v>
                </c:pt>
                <c:pt idx="269">
                  <c:v>-2.2236838575029978</c:v>
                </c:pt>
                <c:pt idx="270">
                  <c:v>-2.3003982886249976</c:v>
                </c:pt>
                <c:pt idx="271">
                  <c:v>-2.1599349503149976</c:v>
                </c:pt>
                <c:pt idx="272">
                  <c:v>-2.1599349503149976</c:v>
                </c:pt>
                <c:pt idx="273">
                  <c:v>-2.1946586711149978</c:v>
                </c:pt>
                <c:pt idx="274">
                  <c:v>-2.3154769879419979</c:v>
                </c:pt>
                <c:pt idx="275">
                  <c:v>-2.202672923744998</c:v>
                </c:pt>
                <c:pt idx="276">
                  <c:v>-2.202672923744998</c:v>
                </c:pt>
                <c:pt idx="277">
                  <c:v>-2.2066416406739982</c:v>
                </c:pt>
                <c:pt idx="278">
                  <c:v>-2.333017896732998</c:v>
                </c:pt>
                <c:pt idx="279">
                  <c:v>-2.333017896732998</c:v>
                </c:pt>
                <c:pt idx="280">
                  <c:v>-2.1848465642249981</c:v>
                </c:pt>
                <c:pt idx="281">
                  <c:v>-2.1848465642249981</c:v>
                </c:pt>
                <c:pt idx="282">
                  <c:v>-2.2726255662329979</c:v>
                </c:pt>
                <c:pt idx="283">
                  <c:v>-2.2752232494439979</c:v>
                </c:pt>
                <c:pt idx="284">
                  <c:v>-2.2752232494439979</c:v>
                </c:pt>
                <c:pt idx="285">
                  <c:v>-2.4506593521289979</c:v>
                </c:pt>
                <c:pt idx="286">
                  <c:v>-2.4796122265709979</c:v>
                </c:pt>
                <c:pt idx="287">
                  <c:v>-2.7164673711019978</c:v>
                </c:pt>
                <c:pt idx="288">
                  <c:v>-2.7164673711019978</c:v>
                </c:pt>
                <c:pt idx="289">
                  <c:v>-2.622053572281998</c:v>
                </c:pt>
                <c:pt idx="290">
                  <c:v>-2.684923756038998</c:v>
                </c:pt>
                <c:pt idx="291">
                  <c:v>-2.684923756038998</c:v>
                </c:pt>
                <c:pt idx="292">
                  <c:v>-2.3502230466549978</c:v>
                </c:pt>
                <c:pt idx="293">
                  <c:v>-2.3502230466549978</c:v>
                </c:pt>
                <c:pt idx="294">
                  <c:v>-2.3407288460229978</c:v>
                </c:pt>
                <c:pt idx="295">
                  <c:v>-2.2967186973329978</c:v>
                </c:pt>
                <c:pt idx="296">
                  <c:v>-2.1377500626419979</c:v>
                </c:pt>
                <c:pt idx="297">
                  <c:v>-2.1377500626419979</c:v>
                </c:pt>
                <c:pt idx="298">
                  <c:v>-2.2250343548359979</c:v>
                </c:pt>
                <c:pt idx="299">
                  <c:v>-2.3881858537359979</c:v>
                </c:pt>
                <c:pt idx="300">
                  <c:v>-2.3881858537359979</c:v>
                </c:pt>
                <c:pt idx="301">
                  <c:v>-2.1638444304789979</c:v>
                </c:pt>
                <c:pt idx="302">
                  <c:v>-1.8509149010589978</c:v>
                </c:pt>
                <c:pt idx="303">
                  <c:v>-1.8509149010589978</c:v>
                </c:pt>
                <c:pt idx="304">
                  <c:v>-1.5637204080409979</c:v>
                </c:pt>
                <c:pt idx="305">
                  <c:v>-1.5637204080409979</c:v>
                </c:pt>
                <c:pt idx="306">
                  <c:v>-1.4932527417129979</c:v>
                </c:pt>
                <c:pt idx="307">
                  <c:v>-1.0764841047959979</c:v>
                </c:pt>
                <c:pt idx="308">
                  <c:v>-1.0355556874249978</c:v>
                </c:pt>
                <c:pt idx="309">
                  <c:v>-1.0355556874249978</c:v>
                </c:pt>
                <c:pt idx="310">
                  <c:v>-0.48649519363199778</c:v>
                </c:pt>
                <c:pt idx="311">
                  <c:v>-0.73474977090899785</c:v>
                </c:pt>
                <c:pt idx="312">
                  <c:v>-0.73474977090899785</c:v>
                </c:pt>
                <c:pt idx="313">
                  <c:v>-0.2339818043259978</c:v>
                </c:pt>
                <c:pt idx="314">
                  <c:v>7.4226708070022074E-3</c:v>
                </c:pt>
                <c:pt idx="315">
                  <c:v>7.4226708070022074E-3</c:v>
                </c:pt>
                <c:pt idx="316">
                  <c:v>0.21660660156400222</c:v>
                </c:pt>
                <c:pt idx="317">
                  <c:v>0.21660660156400222</c:v>
                </c:pt>
                <c:pt idx="318">
                  <c:v>0.21058858842000222</c:v>
                </c:pt>
                <c:pt idx="319">
                  <c:v>0.11997075276500221</c:v>
                </c:pt>
                <c:pt idx="320">
                  <c:v>0.14486230652200222</c:v>
                </c:pt>
                <c:pt idx="321">
                  <c:v>0.14486230652200222</c:v>
                </c:pt>
                <c:pt idx="322">
                  <c:v>0.19696160347600222</c:v>
                </c:pt>
                <c:pt idx="323">
                  <c:v>2.6406621446002226E-2</c:v>
                </c:pt>
                <c:pt idx="324">
                  <c:v>9.9732070301002229E-2</c:v>
                </c:pt>
                <c:pt idx="325">
                  <c:v>9.9732070301002229E-2</c:v>
                </c:pt>
                <c:pt idx="326">
                  <c:v>0.15618549000000223</c:v>
                </c:pt>
                <c:pt idx="327">
                  <c:v>0.15618549000000223</c:v>
                </c:pt>
                <c:pt idx="328">
                  <c:v>0.12926584570300223</c:v>
                </c:pt>
                <c:pt idx="329">
                  <c:v>0.12926584570300223</c:v>
                </c:pt>
                <c:pt idx="330">
                  <c:v>8.9304527064002229E-2</c:v>
                </c:pt>
                <c:pt idx="331">
                  <c:v>2.3964958725002233E-2</c:v>
                </c:pt>
                <c:pt idx="332">
                  <c:v>-1.8476295074997769E-2</c:v>
                </c:pt>
                <c:pt idx="333">
                  <c:v>-1.8476295074997769E-2</c:v>
                </c:pt>
                <c:pt idx="334">
                  <c:v>2.9112222949002231E-2</c:v>
                </c:pt>
                <c:pt idx="335">
                  <c:v>-3.9977673949032067E-12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AppendixFigure3!$AJ$9:$AJ$344</c:f>
              <c:numCache>
                <c:formatCode>General</c:formatCode>
                <c:ptCount val="336"/>
                <c:pt idx="0">
                  <c:v>1969</c:v>
                </c:pt>
                <c:pt idx="1">
                  <c:v>1969.0833333333333</c:v>
                </c:pt>
                <c:pt idx="2">
                  <c:v>1969.1666666666667</c:v>
                </c:pt>
                <c:pt idx="3">
                  <c:v>1969.25</c:v>
                </c:pt>
                <c:pt idx="4">
                  <c:v>1969.3333333333333</c:v>
                </c:pt>
                <c:pt idx="5">
                  <c:v>1969.4166666666665</c:v>
                </c:pt>
                <c:pt idx="6">
                  <c:v>1969.4999999999998</c:v>
                </c:pt>
                <c:pt idx="7">
                  <c:v>1969.583333333333</c:v>
                </c:pt>
                <c:pt idx="8">
                  <c:v>1969.6666666666663</c:v>
                </c:pt>
                <c:pt idx="9">
                  <c:v>1969.7499999999995</c:v>
                </c:pt>
                <c:pt idx="10">
                  <c:v>1969.8333333333328</c:v>
                </c:pt>
                <c:pt idx="11">
                  <c:v>1969.9166666666661</c:v>
                </c:pt>
                <c:pt idx="12">
                  <c:v>1969.9999999999993</c:v>
                </c:pt>
                <c:pt idx="13">
                  <c:v>1970.0833333333326</c:v>
                </c:pt>
                <c:pt idx="14">
                  <c:v>1970.1666666666658</c:v>
                </c:pt>
                <c:pt idx="15">
                  <c:v>1970.2499999999991</c:v>
                </c:pt>
                <c:pt idx="16">
                  <c:v>1970.3333333333323</c:v>
                </c:pt>
                <c:pt idx="17">
                  <c:v>1970.4166666666656</c:v>
                </c:pt>
                <c:pt idx="18">
                  <c:v>1970.4999999999989</c:v>
                </c:pt>
                <c:pt idx="19">
                  <c:v>1970.5833333333321</c:v>
                </c:pt>
                <c:pt idx="20">
                  <c:v>1970.6666666666654</c:v>
                </c:pt>
                <c:pt idx="21">
                  <c:v>1970.7499999999986</c:v>
                </c:pt>
                <c:pt idx="22">
                  <c:v>1970.8333333333319</c:v>
                </c:pt>
                <c:pt idx="23">
                  <c:v>1970.9166666666652</c:v>
                </c:pt>
                <c:pt idx="24">
                  <c:v>1970.9999999999984</c:v>
                </c:pt>
                <c:pt idx="25">
                  <c:v>1971.0833333333317</c:v>
                </c:pt>
                <c:pt idx="26">
                  <c:v>1971.1666666666649</c:v>
                </c:pt>
                <c:pt idx="27">
                  <c:v>1971.2499999999982</c:v>
                </c:pt>
                <c:pt idx="28">
                  <c:v>1971.3333333333314</c:v>
                </c:pt>
                <c:pt idx="29">
                  <c:v>1971.4166666666647</c:v>
                </c:pt>
                <c:pt idx="30">
                  <c:v>1971.499999999998</c:v>
                </c:pt>
                <c:pt idx="31">
                  <c:v>1971.5833333333312</c:v>
                </c:pt>
                <c:pt idx="32">
                  <c:v>1971.6666666666645</c:v>
                </c:pt>
                <c:pt idx="33">
                  <c:v>1971.7499999999977</c:v>
                </c:pt>
                <c:pt idx="34">
                  <c:v>1971.833333333331</c:v>
                </c:pt>
                <c:pt idx="35">
                  <c:v>1971.9166666666642</c:v>
                </c:pt>
                <c:pt idx="36">
                  <c:v>1971.9999999999975</c:v>
                </c:pt>
                <c:pt idx="37">
                  <c:v>1972.0833333333308</c:v>
                </c:pt>
                <c:pt idx="38">
                  <c:v>1972.166666666664</c:v>
                </c:pt>
                <c:pt idx="39">
                  <c:v>1972.2499999999973</c:v>
                </c:pt>
                <c:pt idx="40">
                  <c:v>1972.3333333333305</c:v>
                </c:pt>
                <c:pt idx="41">
                  <c:v>1972.4166666666638</c:v>
                </c:pt>
                <c:pt idx="42">
                  <c:v>1972.499999999997</c:v>
                </c:pt>
                <c:pt idx="43">
                  <c:v>1972.5833333333303</c:v>
                </c:pt>
                <c:pt idx="44">
                  <c:v>1972.6666666666636</c:v>
                </c:pt>
                <c:pt idx="45">
                  <c:v>1972.7499999999968</c:v>
                </c:pt>
                <c:pt idx="46">
                  <c:v>1972.8333333333301</c:v>
                </c:pt>
                <c:pt idx="47">
                  <c:v>1972.9166666666633</c:v>
                </c:pt>
                <c:pt idx="48">
                  <c:v>1972.9999999999966</c:v>
                </c:pt>
                <c:pt idx="49">
                  <c:v>1973.0833333333298</c:v>
                </c:pt>
                <c:pt idx="50">
                  <c:v>1973.1666666666631</c:v>
                </c:pt>
                <c:pt idx="51">
                  <c:v>1973.2499999999964</c:v>
                </c:pt>
                <c:pt idx="52">
                  <c:v>1973.3333333333296</c:v>
                </c:pt>
                <c:pt idx="53">
                  <c:v>1973.4166666666629</c:v>
                </c:pt>
                <c:pt idx="54">
                  <c:v>1973.4999999999961</c:v>
                </c:pt>
                <c:pt idx="55">
                  <c:v>1973.5833333333294</c:v>
                </c:pt>
                <c:pt idx="56">
                  <c:v>1973.6666666666626</c:v>
                </c:pt>
                <c:pt idx="57">
                  <c:v>1973.7499999999959</c:v>
                </c:pt>
                <c:pt idx="58">
                  <c:v>1973.8333333333292</c:v>
                </c:pt>
                <c:pt idx="59">
                  <c:v>1973.9166666666624</c:v>
                </c:pt>
                <c:pt idx="60">
                  <c:v>1973.9999999999957</c:v>
                </c:pt>
                <c:pt idx="61">
                  <c:v>1974.0833333333289</c:v>
                </c:pt>
                <c:pt idx="62">
                  <c:v>1974.1666666666622</c:v>
                </c:pt>
                <c:pt idx="63">
                  <c:v>1974.2499999999955</c:v>
                </c:pt>
                <c:pt idx="64">
                  <c:v>1974.3333333333287</c:v>
                </c:pt>
                <c:pt idx="65">
                  <c:v>1974.416666666662</c:v>
                </c:pt>
                <c:pt idx="66">
                  <c:v>1974.4999999999952</c:v>
                </c:pt>
                <c:pt idx="67">
                  <c:v>1974.5833333333285</c:v>
                </c:pt>
                <c:pt idx="68">
                  <c:v>1974.6666666666617</c:v>
                </c:pt>
                <c:pt idx="69">
                  <c:v>1974.749999999995</c:v>
                </c:pt>
                <c:pt idx="70">
                  <c:v>1974.8333333333283</c:v>
                </c:pt>
                <c:pt idx="71">
                  <c:v>1974.9166666666615</c:v>
                </c:pt>
                <c:pt idx="72">
                  <c:v>1974.9999999999948</c:v>
                </c:pt>
                <c:pt idx="73">
                  <c:v>1975.083333333328</c:v>
                </c:pt>
                <c:pt idx="74">
                  <c:v>1975.1666666666613</c:v>
                </c:pt>
                <c:pt idx="75">
                  <c:v>1975.2499999999945</c:v>
                </c:pt>
                <c:pt idx="76">
                  <c:v>1975.3333333333278</c:v>
                </c:pt>
                <c:pt idx="77">
                  <c:v>1975.4166666666611</c:v>
                </c:pt>
                <c:pt idx="78">
                  <c:v>1975.4999999999943</c:v>
                </c:pt>
                <c:pt idx="79">
                  <c:v>1975.5833333333276</c:v>
                </c:pt>
                <c:pt idx="80">
                  <c:v>1975.6666666666608</c:v>
                </c:pt>
                <c:pt idx="81">
                  <c:v>1975.7499999999941</c:v>
                </c:pt>
                <c:pt idx="82">
                  <c:v>1975.8333333333273</c:v>
                </c:pt>
                <c:pt idx="83">
                  <c:v>1975.9166666666606</c:v>
                </c:pt>
                <c:pt idx="84">
                  <c:v>1975.9999999999939</c:v>
                </c:pt>
                <c:pt idx="85">
                  <c:v>1976.0833333333271</c:v>
                </c:pt>
                <c:pt idx="86">
                  <c:v>1976.1666666666604</c:v>
                </c:pt>
                <c:pt idx="87">
                  <c:v>1976.2499999999936</c:v>
                </c:pt>
                <c:pt idx="88">
                  <c:v>1976.3333333333269</c:v>
                </c:pt>
                <c:pt idx="89">
                  <c:v>1976.4166666666601</c:v>
                </c:pt>
                <c:pt idx="90">
                  <c:v>1976.4999999999934</c:v>
                </c:pt>
                <c:pt idx="91">
                  <c:v>1976.5833333333267</c:v>
                </c:pt>
                <c:pt idx="92">
                  <c:v>1976.6666666666599</c:v>
                </c:pt>
                <c:pt idx="93">
                  <c:v>1976.7499999999932</c:v>
                </c:pt>
                <c:pt idx="94">
                  <c:v>1976.8333333333264</c:v>
                </c:pt>
                <c:pt idx="95">
                  <c:v>1976.9166666666597</c:v>
                </c:pt>
                <c:pt idx="96">
                  <c:v>1976.999999999993</c:v>
                </c:pt>
                <c:pt idx="97">
                  <c:v>1977.0833333333262</c:v>
                </c:pt>
                <c:pt idx="98">
                  <c:v>1977.1666666666595</c:v>
                </c:pt>
                <c:pt idx="99">
                  <c:v>1977.2499999999927</c:v>
                </c:pt>
                <c:pt idx="100">
                  <c:v>1977.333333333326</c:v>
                </c:pt>
                <c:pt idx="101">
                  <c:v>1977.4166666666592</c:v>
                </c:pt>
                <c:pt idx="102">
                  <c:v>1977.4999999999925</c:v>
                </c:pt>
                <c:pt idx="103">
                  <c:v>1977.5833333333258</c:v>
                </c:pt>
                <c:pt idx="104">
                  <c:v>1977.666666666659</c:v>
                </c:pt>
                <c:pt idx="105">
                  <c:v>1977.7499999999923</c:v>
                </c:pt>
                <c:pt idx="106">
                  <c:v>1977.8333333333255</c:v>
                </c:pt>
                <c:pt idx="107">
                  <c:v>1977.9166666666588</c:v>
                </c:pt>
                <c:pt idx="108">
                  <c:v>1977.999999999992</c:v>
                </c:pt>
                <c:pt idx="109">
                  <c:v>1978.0833333333253</c:v>
                </c:pt>
                <c:pt idx="110">
                  <c:v>1978.1666666666586</c:v>
                </c:pt>
                <c:pt idx="111">
                  <c:v>1978.2499999999918</c:v>
                </c:pt>
                <c:pt idx="112">
                  <c:v>1978.3333333333251</c:v>
                </c:pt>
                <c:pt idx="113">
                  <c:v>1978.4166666666583</c:v>
                </c:pt>
                <c:pt idx="114">
                  <c:v>1978.4999999999916</c:v>
                </c:pt>
                <c:pt idx="115">
                  <c:v>1978.5833333333248</c:v>
                </c:pt>
                <c:pt idx="116">
                  <c:v>1978.6666666666581</c:v>
                </c:pt>
                <c:pt idx="117">
                  <c:v>1978.7499999999914</c:v>
                </c:pt>
                <c:pt idx="118">
                  <c:v>1978.8333333333246</c:v>
                </c:pt>
                <c:pt idx="119">
                  <c:v>1978.9166666666579</c:v>
                </c:pt>
                <c:pt idx="120">
                  <c:v>1978.9999999999911</c:v>
                </c:pt>
                <c:pt idx="121">
                  <c:v>1979.0833333333244</c:v>
                </c:pt>
                <c:pt idx="122">
                  <c:v>1979.1666666666576</c:v>
                </c:pt>
                <c:pt idx="123">
                  <c:v>1979.2499999999909</c:v>
                </c:pt>
                <c:pt idx="124">
                  <c:v>1979.3333333333242</c:v>
                </c:pt>
                <c:pt idx="125">
                  <c:v>1979.4166666666574</c:v>
                </c:pt>
                <c:pt idx="126">
                  <c:v>1979.4999999999907</c:v>
                </c:pt>
                <c:pt idx="127">
                  <c:v>1979.5833333333239</c:v>
                </c:pt>
                <c:pt idx="128">
                  <c:v>1979.6666666666572</c:v>
                </c:pt>
                <c:pt idx="129">
                  <c:v>1979.7499999999905</c:v>
                </c:pt>
                <c:pt idx="130">
                  <c:v>1979.8333333333237</c:v>
                </c:pt>
                <c:pt idx="131">
                  <c:v>1979.916666666657</c:v>
                </c:pt>
                <c:pt idx="132">
                  <c:v>1979.9999999999902</c:v>
                </c:pt>
                <c:pt idx="133">
                  <c:v>1980.0833333333235</c:v>
                </c:pt>
                <c:pt idx="134">
                  <c:v>1980.1666666666567</c:v>
                </c:pt>
                <c:pt idx="135">
                  <c:v>1980.24999999999</c:v>
                </c:pt>
                <c:pt idx="136">
                  <c:v>1980.3333333333233</c:v>
                </c:pt>
                <c:pt idx="137">
                  <c:v>1980.4166666666565</c:v>
                </c:pt>
                <c:pt idx="138">
                  <c:v>1980.4999999999898</c:v>
                </c:pt>
                <c:pt idx="139">
                  <c:v>1980.583333333323</c:v>
                </c:pt>
                <c:pt idx="140">
                  <c:v>1980.6666666666563</c:v>
                </c:pt>
                <c:pt idx="141">
                  <c:v>1980.7499999999895</c:v>
                </c:pt>
                <c:pt idx="142">
                  <c:v>1980.8333333333228</c:v>
                </c:pt>
                <c:pt idx="143">
                  <c:v>1980.9166666666561</c:v>
                </c:pt>
                <c:pt idx="144">
                  <c:v>1980.9999999999893</c:v>
                </c:pt>
                <c:pt idx="145">
                  <c:v>1981.0833333333226</c:v>
                </c:pt>
                <c:pt idx="146">
                  <c:v>1981.1666666666558</c:v>
                </c:pt>
                <c:pt idx="147">
                  <c:v>1981.2499999999891</c:v>
                </c:pt>
                <c:pt idx="148">
                  <c:v>1981.3333333333223</c:v>
                </c:pt>
                <c:pt idx="149">
                  <c:v>1981.4166666666556</c:v>
                </c:pt>
                <c:pt idx="150">
                  <c:v>1981.4999999999889</c:v>
                </c:pt>
                <c:pt idx="151">
                  <c:v>1981.5833333333221</c:v>
                </c:pt>
                <c:pt idx="152">
                  <c:v>1981.6666666666554</c:v>
                </c:pt>
                <c:pt idx="153">
                  <c:v>1981.7499999999886</c:v>
                </c:pt>
                <c:pt idx="154">
                  <c:v>1981.8333333333219</c:v>
                </c:pt>
                <c:pt idx="155">
                  <c:v>1981.9166666666551</c:v>
                </c:pt>
                <c:pt idx="156">
                  <c:v>1981.9999999999884</c:v>
                </c:pt>
                <c:pt idx="157">
                  <c:v>1982.0833333333217</c:v>
                </c:pt>
                <c:pt idx="158">
                  <c:v>1982.1666666666549</c:v>
                </c:pt>
                <c:pt idx="159">
                  <c:v>1982.2499999999882</c:v>
                </c:pt>
                <c:pt idx="160">
                  <c:v>1982.3333333333214</c:v>
                </c:pt>
                <c:pt idx="161">
                  <c:v>1982.4166666666547</c:v>
                </c:pt>
                <c:pt idx="162">
                  <c:v>1982.4999999999879</c:v>
                </c:pt>
                <c:pt idx="163">
                  <c:v>1982.5833333333212</c:v>
                </c:pt>
                <c:pt idx="164">
                  <c:v>1982.6666666666545</c:v>
                </c:pt>
                <c:pt idx="165">
                  <c:v>1982.7499999999877</c:v>
                </c:pt>
                <c:pt idx="166">
                  <c:v>1982.833333333321</c:v>
                </c:pt>
                <c:pt idx="167">
                  <c:v>1982.9166666666542</c:v>
                </c:pt>
                <c:pt idx="168">
                  <c:v>1982.9999999999875</c:v>
                </c:pt>
                <c:pt idx="169">
                  <c:v>1983.0833333333208</c:v>
                </c:pt>
                <c:pt idx="170">
                  <c:v>1983.166666666654</c:v>
                </c:pt>
                <c:pt idx="171">
                  <c:v>1983.2499999999873</c:v>
                </c:pt>
                <c:pt idx="172">
                  <c:v>1983.3333333333205</c:v>
                </c:pt>
                <c:pt idx="173">
                  <c:v>1983.4166666666538</c:v>
                </c:pt>
                <c:pt idx="174">
                  <c:v>1983.499999999987</c:v>
                </c:pt>
                <c:pt idx="175">
                  <c:v>1983.5833333333203</c:v>
                </c:pt>
                <c:pt idx="176">
                  <c:v>1983.6666666666536</c:v>
                </c:pt>
                <c:pt idx="177">
                  <c:v>1983.7499999999868</c:v>
                </c:pt>
                <c:pt idx="178">
                  <c:v>1983.8333333333201</c:v>
                </c:pt>
                <c:pt idx="179">
                  <c:v>1983.9166666666533</c:v>
                </c:pt>
                <c:pt idx="180">
                  <c:v>1983.9999999999866</c:v>
                </c:pt>
                <c:pt idx="181">
                  <c:v>1984.0833333333198</c:v>
                </c:pt>
                <c:pt idx="182">
                  <c:v>1984.1666666666531</c:v>
                </c:pt>
                <c:pt idx="183">
                  <c:v>1984.2499999999864</c:v>
                </c:pt>
                <c:pt idx="184">
                  <c:v>1984.3333333333196</c:v>
                </c:pt>
                <c:pt idx="185">
                  <c:v>1984.4166666666529</c:v>
                </c:pt>
                <c:pt idx="186">
                  <c:v>1984.4999999999861</c:v>
                </c:pt>
                <c:pt idx="187">
                  <c:v>1984.5833333333194</c:v>
                </c:pt>
                <c:pt idx="188">
                  <c:v>1984.6666666666526</c:v>
                </c:pt>
                <c:pt idx="189">
                  <c:v>1984.7499999999859</c:v>
                </c:pt>
                <c:pt idx="190">
                  <c:v>1984.8333333333192</c:v>
                </c:pt>
                <c:pt idx="191">
                  <c:v>1984.9166666666524</c:v>
                </c:pt>
                <c:pt idx="192">
                  <c:v>1984.9999999999857</c:v>
                </c:pt>
                <c:pt idx="193">
                  <c:v>1985.0833333333189</c:v>
                </c:pt>
                <c:pt idx="194">
                  <c:v>1985.1666666666522</c:v>
                </c:pt>
                <c:pt idx="195">
                  <c:v>1985.2499999999854</c:v>
                </c:pt>
                <c:pt idx="196">
                  <c:v>1985.3333333333187</c:v>
                </c:pt>
                <c:pt idx="197">
                  <c:v>1985.416666666652</c:v>
                </c:pt>
                <c:pt idx="198">
                  <c:v>1985.4999999999852</c:v>
                </c:pt>
                <c:pt idx="199">
                  <c:v>1985.5833333333185</c:v>
                </c:pt>
                <c:pt idx="200">
                  <c:v>1985.6666666666517</c:v>
                </c:pt>
                <c:pt idx="201">
                  <c:v>1985.749999999985</c:v>
                </c:pt>
                <c:pt idx="202">
                  <c:v>1985.8333333333183</c:v>
                </c:pt>
                <c:pt idx="203">
                  <c:v>1985.9166666666515</c:v>
                </c:pt>
                <c:pt idx="204">
                  <c:v>1985.9999999999848</c:v>
                </c:pt>
                <c:pt idx="205">
                  <c:v>1986.083333333318</c:v>
                </c:pt>
                <c:pt idx="206">
                  <c:v>1986.1666666666513</c:v>
                </c:pt>
                <c:pt idx="207">
                  <c:v>1986.2499999999845</c:v>
                </c:pt>
                <c:pt idx="208">
                  <c:v>1986.3333333333178</c:v>
                </c:pt>
                <c:pt idx="209">
                  <c:v>1986.4166666666511</c:v>
                </c:pt>
                <c:pt idx="210">
                  <c:v>1986.4999999999843</c:v>
                </c:pt>
                <c:pt idx="211">
                  <c:v>1986.5833333333176</c:v>
                </c:pt>
                <c:pt idx="212">
                  <c:v>1986.6666666666508</c:v>
                </c:pt>
                <c:pt idx="213">
                  <c:v>1986.7499999999841</c:v>
                </c:pt>
                <c:pt idx="214">
                  <c:v>1986.8333333333173</c:v>
                </c:pt>
                <c:pt idx="215">
                  <c:v>1986.9166666666506</c:v>
                </c:pt>
                <c:pt idx="216">
                  <c:v>1986.9999999999839</c:v>
                </c:pt>
                <c:pt idx="217">
                  <c:v>1987.0833333333171</c:v>
                </c:pt>
                <c:pt idx="218">
                  <c:v>1987.1666666666504</c:v>
                </c:pt>
                <c:pt idx="219">
                  <c:v>1987.2499999999836</c:v>
                </c:pt>
                <c:pt idx="220">
                  <c:v>1987.3333333333169</c:v>
                </c:pt>
                <c:pt idx="221">
                  <c:v>1987.4166666666501</c:v>
                </c:pt>
                <c:pt idx="222">
                  <c:v>1987.4999999999834</c:v>
                </c:pt>
                <c:pt idx="223">
                  <c:v>1987.5833333333167</c:v>
                </c:pt>
                <c:pt idx="224">
                  <c:v>1987.6666666666499</c:v>
                </c:pt>
                <c:pt idx="225">
                  <c:v>1987.7499999999832</c:v>
                </c:pt>
                <c:pt idx="226">
                  <c:v>1987.8333333333164</c:v>
                </c:pt>
                <c:pt idx="227">
                  <c:v>1987.9166666666497</c:v>
                </c:pt>
                <c:pt idx="228">
                  <c:v>1987.9999999999829</c:v>
                </c:pt>
                <c:pt idx="229">
                  <c:v>1988.0833333333162</c:v>
                </c:pt>
                <c:pt idx="230">
                  <c:v>1988.1666666666495</c:v>
                </c:pt>
                <c:pt idx="231">
                  <c:v>1988.2499999999827</c:v>
                </c:pt>
                <c:pt idx="232">
                  <c:v>1988.333333333316</c:v>
                </c:pt>
                <c:pt idx="233">
                  <c:v>1988.4166666666492</c:v>
                </c:pt>
                <c:pt idx="234">
                  <c:v>1988.4999999999825</c:v>
                </c:pt>
                <c:pt idx="235">
                  <c:v>1988.5833333333157</c:v>
                </c:pt>
                <c:pt idx="236">
                  <c:v>1988.666666666649</c:v>
                </c:pt>
                <c:pt idx="237">
                  <c:v>1988.7499999999823</c:v>
                </c:pt>
                <c:pt idx="238">
                  <c:v>1988.8333333333155</c:v>
                </c:pt>
                <c:pt idx="239">
                  <c:v>1988.9166666666488</c:v>
                </c:pt>
                <c:pt idx="240">
                  <c:v>1988.999999999982</c:v>
                </c:pt>
                <c:pt idx="241">
                  <c:v>1989.0833333333153</c:v>
                </c:pt>
                <c:pt idx="242">
                  <c:v>1989.1666666666486</c:v>
                </c:pt>
                <c:pt idx="243">
                  <c:v>1989.2499999999818</c:v>
                </c:pt>
                <c:pt idx="244">
                  <c:v>1989.3333333333151</c:v>
                </c:pt>
                <c:pt idx="245">
                  <c:v>1989.4166666666483</c:v>
                </c:pt>
                <c:pt idx="246">
                  <c:v>1989.4999999999816</c:v>
                </c:pt>
                <c:pt idx="247">
                  <c:v>1989.5833333333148</c:v>
                </c:pt>
                <c:pt idx="248">
                  <c:v>1989.6666666666481</c:v>
                </c:pt>
                <c:pt idx="249">
                  <c:v>1989.7499999999814</c:v>
                </c:pt>
                <c:pt idx="250">
                  <c:v>1989.8333333333146</c:v>
                </c:pt>
                <c:pt idx="251">
                  <c:v>1989.9166666666479</c:v>
                </c:pt>
                <c:pt idx="252">
                  <c:v>1989.9999999999811</c:v>
                </c:pt>
                <c:pt idx="253">
                  <c:v>1990.0833333333144</c:v>
                </c:pt>
                <c:pt idx="254">
                  <c:v>1990.1666666666476</c:v>
                </c:pt>
                <c:pt idx="255">
                  <c:v>1990.2499999999809</c:v>
                </c:pt>
                <c:pt idx="256">
                  <c:v>1990.3333333333142</c:v>
                </c:pt>
                <c:pt idx="257">
                  <c:v>1990.4166666666474</c:v>
                </c:pt>
                <c:pt idx="258">
                  <c:v>1990.4999999999807</c:v>
                </c:pt>
                <c:pt idx="259">
                  <c:v>1990.5833333333139</c:v>
                </c:pt>
                <c:pt idx="260">
                  <c:v>1990.6666666666472</c:v>
                </c:pt>
                <c:pt idx="261">
                  <c:v>1990.7499999999804</c:v>
                </c:pt>
                <c:pt idx="262">
                  <c:v>1990.8333333333137</c:v>
                </c:pt>
                <c:pt idx="263">
                  <c:v>1990.916666666647</c:v>
                </c:pt>
                <c:pt idx="264">
                  <c:v>1990.9999999999802</c:v>
                </c:pt>
                <c:pt idx="265">
                  <c:v>1991.0833333333135</c:v>
                </c:pt>
                <c:pt idx="266">
                  <c:v>1991.1666666666467</c:v>
                </c:pt>
                <c:pt idx="267">
                  <c:v>1991.24999999998</c:v>
                </c:pt>
                <c:pt idx="268">
                  <c:v>1991.3333333333132</c:v>
                </c:pt>
                <c:pt idx="269">
                  <c:v>1991.4166666666465</c:v>
                </c:pt>
                <c:pt idx="270">
                  <c:v>1991.4999999999798</c:v>
                </c:pt>
                <c:pt idx="271">
                  <c:v>1991.583333333313</c:v>
                </c:pt>
                <c:pt idx="272">
                  <c:v>1991.6666666666463</c:v>
                </c:pt>
                <c:pt idx="273">
                  <c:v>1991.7499999999795</c:v>
                </c:pt>
                <c:pt idx="274">
                  <c:v>1991.8333333333128</c:v>
                </c:pt>
                <c:pt idx="275">
                  <c:v>1991.9166666666461</c:v>
                </c:pt>
                <c:pt idx="276">
                  <c:v>1991.9999999999793</c:v>
                </c:pt>
                <c:pt idx="277">
                  <c:v>1992.0833333333126</c:v>
                </c:pt>
                <c:pt idx="278">
                  <c:v>1992.1666666666458</c:v>
                </c:pt>
                <c:pt idx="279">
                  <c:v>1992.2499999999791</c:v>
                </c:pt>
                <c:pt idx="280">
                  <c:v>1992.3333333333123</c:v>
                </c:pt>
                <c:pt idx="281">
                  <c:v>1992.4166666666456</c:v>
                </c:pt>
                <c:pt idx="282">
                  <c:v>1992.4999999999789</c:v>
                </c:pt>
                <c:pt idx="283">
                  <c:v>1992.5833333333121</c:v>
                </c:pt>
                <c:pt idx="284">
                  <c:v>1992.6666666666454</c:v>
                </c:pt>
                <c:pt idx="285">
                  <c:v>1992.7499999999786</c:v>
                </c:pt>
                <c:pt idx="286">
                  <c:v>1992.8333333333119</c:v>
                </c:pt>
                <c:pt idx="287">
                  <c:v>1992.9166666666451</c:v>
                </c:pt>
                <c:pt idx="288">
                  <c:v>1992.9999999999784</c:v>
                </c:pt>
                <c:pt idx="289">
                  <c:v>1993.0833333333117</c:v>
                </c:pt>
                <c:pt idx="290">
                  <c:v>1993.1666666666449</c:v>
                </c:pt>
                <c:pt idx="291">
                  <c:v>1993.2499999999782</c:v>
                </c:pt>
                <c:pt idx="292">
                  <c:v>1993.3333333333114</c:v>
                </c:pt>
                <c:pt idx="293">
                  <c:v>1993.4166666666447</c:v>
                </c:pt>
                <c:pt idx="294">
                  <c:v>1993.4999999999779</c:v>
                </c:pt>
                <c:pt idx="295">
                  <c:v>1993.5833333333112</c:v>
                </c:pt>
                <c:pt idx="296">
                  <c:v>1993.6666666666445</c:v>
                </c:pt>
                <c:pt idx="297">
                  <c:v>1993.7499999999777</c:v>
                </c:pt>
                <c:pt idx="298">
                  <c:v>1993.833333333311</c:v>
                </c:pt>
                <c:pt idx="299">
                  <c:v>1993.9166666666442</c:v>
                </c:pt>
                <c:pt idx="300">
                  <c:v>1993.9999999999775</c:v>
                </c:pt>
                <c:pt idx="301">
                  <c:v>1994.0833333333107</c:v>
                </c:pt>
                <c:pt idx="302">
                  <c:v>1994.166666666644</c:v>
                </c:pt>
                <c:pt idx="303">
                  <c:v>1994.2499999999773</c:v>
                </c:pt>
                <c:pt idx="304">
                  <c:v>1994.3333333333105</c:v>
                </c:pt>
                <c:pt idx="305">
                  <c:v>1994.4166666666438</c:v>
                </c:pt>
                <c:pt idx="306">
                  <c:v>1994.499999999977</c:v>
                </c:pt>
                <c:pt idx="307">
                  <c:v>1994.5833333333103</c:v>
                </c:pt>
                <c:pt idx="308">
                  <c:v>1994.6666666666436</c:v>
                </c:pt>
                <c:pt idx="309">
                  <c:v>1994.7499999999768</c:v>
                </c:pt>
                <c:pt idx="310">
                  <c:v>1994.8333333333101</c:v>
                </c:pt>
                <c:pt idx="311">
                  <c:v>1994.9166666666433</c:v>
                </c:pt>
                <c:pt idx="312">
                  <c:v>1994.9999999999766</c:v>
                </c:pt>
                <c:pt idx="313">
                  <c:v>1995.0833333333098</c:v>
                </c:pt>
                <c:pt idx="314">
                  <c:v>1995.1666666666431</c:v>
                </c:pt>
                <c:pt idx="315">
                  <c:v>1995.2499999999764</c:v>
                </c:pt>
                <c:pt idx="316">
                  <c:v>1995.3333333333096</c:v>
                </c:pt>
                <c:pt idx="317">
                  <c:v>1995.4166666666429</c:v>
                </c:pt>
                <c:pt idx="318">
                  <c:v>1995.4999999999761</c:v>
                </c:pt>
                <c:pt idx="319">
                  <c:v>1995.5833333333094</c:v>
                </c:pt>
                <c:pt idx="320">
                  <c:v>1995.6666666666426</c:v>
                </c:pt>
                <c:pt idx="321">
                  <c:v>1995.7499999999759</c:v>
                </c:pt>
                <c:pt idx="322">
                  <c:v>1995.8333333333092</c:v>
                </c:pt>
                <c:pt idx="323">
                  <c:v>1995.9166666666424</c:v>
                </c:pt>
                <c:pt idx="324">
                  <c:v>1995.9999999999757</c:v>
                </c:pt>
                <c:pt idx="325">
                  <c:v>1996.0833333333089</c:v>
                </c:pt>
                <c:pt idx="326">
                  <c:v>1996.1666666666422</c:v>
                </c:pt>
                <c:pt idx="327">
                  <c:v>1996.2499999999754</c:v>
                </c:pt>
                <c:pt idx="328">
                  <c:v>1996.3333333333087</c:v>
                </c:pt>
                <c:pt idx="329">
                  <c:v>1996.416666666642</c:v>
                </c:pt>
                <c:pt idx="330">
                  <c:v>1996.4999999999752</c:v>
                </c:pt>
                <c:pt idx="331">
                  <c:v>1996.5833333333085</c:v>
                </c:pt>
                <c:pt idx="332">
                  <c:v>1996.6666666666417</c:v>
                </c:pt>
                <c:pt idx="333">
                  <c:v>1996.749999999975</c:v>
                </c:pt>
                <c:pt idx="334">
                  <c:v>1996.8333333333082</c:v>
                </c:pt>
                <c:pt idx="335">
                  <c:v>1996.9166666666415</c:v>
                </c:pt>
              </c:numCache>
            </c:numRef>
          </c:cat>
          <c:val>
            <c:numRef>
              <c:f>AppendixFigure3!$AL$9:$AL$344</c:f>
              <c:numCache>
                <c:formatCode>General</c:formatCode>
                <c:ptCount val="336"/>
                <c:pt idx="2">
                  <c:v>-0.26198304999999994</c:v>
                </c:pt>
                <c:pt idx="3">
                  <c:v>9.3627162500000249E-2</c:v>
                </c:pt>
                <c:pt idx="4">
                  <c:v>0.16537856250000038</c:v>
                </c:pt>
                <c:pt idx="5">
                  <c:v>3.9212562500000436E-2</c:v>
                </c:pt>
                <c:pt idx="6">
                  <c:v>0.1001019625000005</c:v>
                </c:pt>
                <c:pt idx="7">
                  <c:v>0.27282236250000047</c:v>
                </c:pt>
                <c:pt idx="8">
                  <c:v>0.17568346250000053</c:v>
                </c:pt>
                <c:pt idx="9">
                  <c:v>8.8773212500000559E-2</c:v>
                </c:pt>
                <c:pt idx="10">
                  <c:v>4.146508750000058E-2</c:v>
                </c:pt>
                <c:pt idx="11">
                  <c:v>-2.7710212499999387E-2</c:v>
                </c:pt>
                <c:pt idx="12">
                  <c:v>-0.2344151124999993</c:v>
                </c:pt>
                <c:pt idx="13">
                  <c:v>-0.60201383749999926</c:v>
                </c:pt>
                <c:pt idx="14">
                  <c:v>-0.74793089999999918</c:v>
                </c:pt>
                <c:pt idx="15">
                  <c:v>-0.93912914999999897</c:v>
                </c:pt>
                <c:pt idx="16">
                  <c:v>-1.0117502999999988</c:v>
                </c:pt>
                <c:pt idx="17">
                  <c:v>-1.2532192749999989</c:v>
                </c:pt>
                <c:pt idx="18">
                  <c:v>-1.569954437499999</c:v>
                </c:pt>
                <c:pt idx="19">
                  <c:v>-2.175079087499999</c:v>
                </c:pt>
                <c:pt idx="20">
                  <c:v>-2.446194962499999</c:v>
                </c:pt>
                <c:pt idx="21">
                  <c:v>-2.6173032124999991</c:v>
                </c:pt>
                <c:pt idx="22">
                  <c:v>-3.2143201624999991</c:v>
                </c:pt>
                <c:pt idx="23">
                  <c:v>-3.5321726874999988</c:v>
                </c:pt>
                <c:pt idx="24">
                  <c:v>-4.2120981874999988</c:v>
                </c:pt>
                <c:pt idx="25">
                  <c:v>-4.4753839374999984</c:v>
                </c:pt>
                <c:pt idx="26">
                  <c:v>-4.5509153374999984</c:v>
                </c:pt>
                <c:pt idx="27">
                  <c:v>-4.2555126874999987</c:v>
                </c:pt>
                <c:pt idx="28">
                  <c:v>-4.1614543374999986</c:v>
                </c:pt>
                <c:pt idx="29">
                  <c:v>-3.7919511124999987</c:v>
                </c:pt>
                <c:pt idx="30">
                  <c:v>-3.7873299124999988</c:v>
                </c:pt>
                <c:pt idx="31">
                  <c:v>-3.7873299124999988</c:v>
                </c:pt>
                <c:pt idx="32">
                  <c:v>-3.7873299124999988</c:v>
                </c:pt>
                <c:pt idx="33">
                  <c:v>-4.3253730499999987</c:v>
                </c:pt>
                <c:pt idx="34">
                  <c:v>-4.8814893999999986</c:v>
                </c:pt>
                <c:pt idx="35">
                  <c:v>-5.7829834749999982</c:v>
                </c:pt>
                <c:pt idx="36">
                  <c:v>-6.180045299999998</c:v>
                </c:pt>
                <c:pt idx="37">
                  <c:v>-6.4285865499999977</c:v>
                </c:pt>
                <c:pt idx="38">
                  <c:v>-6.3381507374999977</c:v>
                </c:pt>
                <c:pt idx="39">
                  <c:v>-6.5947699874999977</c:v>
                </c:pt>
                <c:pt idx="40">
                  <c:v>-6.7581940374999974</c:v>
                </c:pt>
                <c:pt idx="41">
                  <c:v>-6.963455224999997</c:v>
                </c:pt>
                <c:pt idx="42">
                  <c:v>-6.963455224999997</c:v>
                </c:pt>
                <c:pt idx="43">
                  <c:v>-6.963455224999997</c:v>
                </c:pt>
                <c:pt idx="44">
                  <c:v>-6.963455224999997</c:v>
                </c:pt>
                <c:pt idx="45">
                  <c:v>-6.963455224999997</c:v>
                </c:pt>
                <c:pt idx="46">
                  <c:v>-7.0354842374999969</c:v>
                </c:pt>
                <c:pt idx="47">
                  <c:v>-7.0697431124999968</c:v>
                </c:pt>
                <c:pt idx="48">
                  <c:v>-6.8126333624999971</c:v>
                </c:pt>
                <c:pt idx="49">
                  <c:v>-6.7483290374999969</c:v>
                </c:pt>
                <c:pt idx="50">
                  <c:v>-6.8505952374999968</c:v>
                </c:pt>
                <c:pt idx="51">
                  <c:v>-6.927538637499997</c:v>
                </c:pt>
                <c:pt idx="52">
                  <c:v>-6.6722521374999975</c:v>
                </c:pt>
                <c:pt idx="53">
                  <c:v>-6.3766631374999969</c:v>
                </c:pt>
                <c:pt idx="54">
                  <c:v>-6.2478823874999971</c:v>
                </c:pt>
                <c:pt idx="55">
                  <c:v>-5.9971241874999972</c:v>
                </c:pt>
                <c:pt idx="56">
                  <c:v>-6.4755221374999969</c:v>
                </c:pt>
                <c:pt idx="57">
                  <c:v>-7.3483216374999971</c:v>
                </c:pt>
                <c:pt idx="58">
                  <c:v>-7.491817262499997</c:v>
                </c:pt>
                <c:pt idx="59">
                  <c:v>-7.9759617124999966</c:v>
                </c:pt>
                <c:pt idx="60">
                  <c:v>-8.2895013624999958</c:v>
                </c:pt>
                <c:pt idx="61">
                  <c:v>-8.1892264624999953</c:v>
                </c:pt>
                <c:pt idx="62">
                  <c:v>-7.3497909999999953</c:v>
                </c:pt>
                <c:pt idx="63">
                  <c:v>-6.8976667749999949</c:v>
                </c:pt>
                <c:pt idx="64">
                  <c:v>-6.610555274999995</c:v>
                </c:pt>
                <c:pt idx="65">
                  <c:v>-6.3603392999999953</c:v>
                </c:pt>
                <c:pt idx="66">
                  <c:v>-6.6770260499999949</c:v>
                </c:pt>
                <c:pt idx="67">
                  <c:v>-6.8401266999999946</c:v>
                </c:pt>
                <c:pt idx="68">
                  <c:v>-7.2737197499999944</c:v>
                </c:pt>
                <c:pt idx="69">
                  <c:v>-7.6810664374999948</c:v>
                </c:pt>
                <c:pt idx="70">
                  <c:v>-7.5136816374999951</c:v>
                </c:pt>
                <c:pt idx="71">
                  <c:v>-7.6496419124999946</c:v>
                </c:pt>
                <c:pt idx="72">
                  <c:v>-7.7630088624999942</c:v>
                </c:pt>
                <c:pt idx="73">
                  <c:v>-7.5155434124999942</c:v>
                </c:pt>
                <c:pt idx="74">
                  <c:v>-7.6474401624999944</c:v>
                </c:pt>
                <c:pt idx="75">
                  <c:v>-7.9344759624999943</c:v>
                </c:pt>
                <c:pt idx="76">
                  <c:v>-7.7539277874999941</c:v>
                </c:pt>
                <c:pt idx="77">
                  <c:v>-7.4329621374999943</c:v>
                </c:pt>
                <c:pt idx="78">
                  <c:v>-7.3137840374999943</c:v>
                </c:pt>
                <c:pt idx="79">
                  <c:v>-7.5909890749999942</c:v>
                </c:pt>
                <c:pt idx="80">
                  <c:v>-7.4079942999999941</c:v>
                </c:pt>
                <c:pt idx="81">
                  <c:v>-7.533751349999994</c:v>
                </c:pt>
                <c:pt idx="82">
                  <c:v>-7.8037106999999937</c:v>
                </c:pt>
                <c:pt idx="83">
                  <c:v>-7.6472973499999934</c:v>
                </c:pt>
                <c:pt idx="84">
                  <c:v>-7.6544394999999934</c:v>
                </c:pt>
                <c:pt idx="85">
                  <c:v>-7.8418091499999933</c:v>
                </c:pt>
                <c:pt idx="86">
                  <c:v>-7.9156059999999933</c:v>
                </c:pt>
                <c:pt idx="87">
                  <c:v>-7.686900649999993</c:v>
                </c:pt>
                <c:pt idx="88">
                  <c:v>-7.6347584749999928</c:v>
                </c:pt>
                <c:pt idx="89">
                  <c:v>-7.5975977749999926</c:v>
                </c:pt>
                <c:pt idx="90">
                  <c:v>-7.6167172249999924</c:v>
                </c:pt>
                <c:pt idx="91">
                  <c:v>-7.6218309749999928</c:v>
                </c:pt>
                <c:pt idx="92">
                  <c:v>-7.5518343249999926</c:v>
                </c:pt>
                <c:pt idx="93">
                  <c:v>-7.6471727249999928</c:v>
                </c:pt>
                <c:pt idx="94">
                  <c:v>-7.7537620249999932</c:v>
                </c:pt>
                <c:pt idx="95">
                  <c:v>-7.7682274624999934</c:v>
                </c:pt>
                <c:pt idx="96">
                  <c:v>-7.7962437874999928</c:v>
                </c:pt>
                <c:pt idx="97">
                  <c:v>-7.8935560249999925</c:v>
                </c:pt>
                <c:pt idx="98">
                  <c:v>-8.0261870624999929</c:v>
                </c:pt>
                <c:pt idx="99">
                  <c:v>-8.0295472999999937</c:v>
                </c:pt>
                <c:pt idx="100">
                  <c:v>-7.9798826499999933</c:v>
                </c:pt>
                <c:pt idx="101">
                  <c:v>-8.1054836249999926</c:v>
                </c:pt>
                <c:pt idx="102">
                  <c:v>-8.2411478999999925</c:v>
                </c:pt>
                <c:pt idx="103">
                  <c:v>-8.1632592749999926</c:v>
                </c:pt>
                <c:pt idx="104">
                  <c:v>-8.0529189999999922</c:v>
                </c:pt>
                <c:pt idx="105">
                  <c:v>-8.0854813999999919</c:v>
                </c:pt>
                <c:pt idx="106">
                  <c:v>-8.0841102999999919</c:v>
                </c:pt>
                <c:pt idx="107">
                  <c:v>-8.1242836999999923</c:v>
                </c:pt>
                <c:pt idx="108">
                  <c:v>-8.239063849999992</c:v>
                </c:pt>
                <c:pt idx="109">
                  <c:v>-8.2018472999999918</c:v>
                </c:pt>
                <c:pt idx="110">
                  <c:v>-8.2201132499999918</c:v>
                </c:pt>
                <c:pt idx="111">
                  <c:v>-8.2107434999999924</c:v>
                </c:pt>
                <c:pt idx="112">
                  <c:v>-8.2983487624999928</c:v>
                </c:pt>
                <c:pt idx="113">
                  <c:v>-8.1491146624999935</c:v>
                </c:pt>
                <c:pt idx="114">
                  <c:v>-8.1189711124999935</c:v>
                </c:pt>
                <c:pt idx="115">
                  <c:v>-8.0853770874999942</c:v>
                </c:pt>
                <c:pt idx="116">
                  <c:v>-8.0389573624999944</c:v>
                </c:pt>
                <c:pt idx="117">
                  <c:v>-7.8128474124999947</c:v>
                </c:pt>
                <c:pt idx="118">
                  <c:v>-7.6034062499999946</c:v>
                </c:pt>
                <c:pt idx="119">
                  <c:v>-7.5172684249999948</c:v>
                </c:pt>
                <c:pt idx="120">
                  <c:v>-7.5172684249999948</c:v>
                </c:pt>
                <c:pt idx="121">
                  <c:v>-7.5524574374999949</c:v>
                </c:pt>
                <c:pt idx="122">
                  <c:v>-7.4811215499999948</c:v>
                </c:pt>
                <c:pt idx="123">
                  <c:v>-7.4519517624999949</c:v>
                </c:pt>
                <c:pt idx="124">
                  <c:v>-7.2863465124999953</c:v>
                </c:pt>
                <c:pt idx="125">
                  <c:v>-7.2863465124999953</c:v>
                </c:pt>
                <c:pt idx="126">
                  <c:v>-6.7906044624999957</c:v>
                </c:pt>
                <c:pt idx="127">
                  <c:v>-6.0784784874999955</c:v>
                </c:pt>
                <c:pt idx="128">
                  <c:v>-5.7629241624999956</c:v>
                </c:pt>
                <c:pt idx="129">
                  <c:v>-5.7629241624999956</c:v>
                </c:pt>
                <c:pt idx="130">
                  <c:v>-5.375801262499996</c:v>
                </c:pt>
                <c:pt idx="131">
                  <c:v>-5.375801262499996</c:v>
                </c:pt>
                <c:pt idx="132">
                  <c:v>-5.0400086624999965</c:v>
                </c:pt>
                <c:pt idx="133">
                  <c:v>-4.3128556624999961</c:v>
                </c:pt>
                <c:pt idx="134">
                  <c:v>-2.424645462499996</c:v>
                </c:pt>
                <c:pt idx="135">
                  <c:v>-5.5926234374999959</c:v>
                </c:pt>
                <c:pt idx="136">
                  <c:v>-6.1793597124999957</c:v>
                </c:pt>
                <c:pt idx="137">
                  <c:v>-6.1793597124999957</c:v>
                </c:pt>
                <c:pt idx="138">
                  <c:v>-5.4133431874999953</c:v>
                </c:pt>
                <c:pt idx="139">
                  <c:v>-4.9203178124999951</c:v>
                </c:pt>
                <c:pt idx="140">
                  <c:v>-3.6387290624999951</c:v>
                </c:pt>
                <c:pt idx="141">
                  <c:v>-2.0257481874999952</c:v>
                </c:pt>
                <c:pt idx="142">
                  <c:v>6.0336012500004976E-2</c:v>
                </c:pt>
                <c:pt idx="143">
                  <c:v>-0.54803093749999499</c:v>
                </c:pt>
                <c:pt idx="144">
                  <c:v>-0.54803093749999499</c:v>
                </c:pt>
                <c:pt idx="145">
                  <c:v>-0.87349883749999502</c:v>
                </c:pt>
                <c:pt idx="146">
                  <c:v>-0.13768603749999486</c:v>
                </c:pt>
                <c:pt idx="147">
                  <c:v>-0.13768603749999486</c:v>
                </c:pt>
                <c:pt idx="148">
                  <c:v>1.7225360625000052</c:v>
                </c:pt>
                <c:pt idx="149">
                  <c:v>1.7225360625000052</c:v>
                </c:pt>
                <c:pt idx="150">
                  <c:v>1.1759020625000054</c:v>
                </c:pt>
                <c:pt idx="151">
                  <c:v>1.1391957625000055</c:v>
                </c:pt>
                <c:pt idx="152">
                  <c:v>1.1391957625000055</c:v>
                </c:pt>
                <c:pt idx="153">
                  <c:v>0.62457706250000555</c:v>
                </c:pt>
                <c:pt idx="154">
                  <c:v>0.18229376250000551</c:v>
                </c:pt>
                <c:pt idx="155">
                  <c:v>0.44999643750000562</c:v>
                </c:pt>
                <c:pt idx="156">
                  <c:v>0.44999643750000562</c:v>
                </c:pt>
                <c:pt idx="157">
                  <c:v>1.4754153375000056</c:v>
                </c:pt>
                <c:pt idx="158">
                  <c:v>1.2768004875000059</c:v>
                </c:pt>
                <c:pt idx="159">
                  <c:v>1.2768004875000059</c:v>
                </c:pt>
                <c:pt idx="160">
                  <c:v>1.0095627875000059</c:v>
                </c:pt>
                <c:pt idx="161">
                  <c:v>1.0095627875000059</c:v>
                </c:pt>
                <c:pt idx="162">
                  <c:v>0.89139298750000606</c:v>
                </c:pt>
                <c:pt idx="163">
                  <c:v>0.57349113750000602</c:v>
                </c:pt>
                <c:pt idx="164">
                  <c:v>0.57349113750000602</c:v>
                </c:pt>
                <c:pt idx="165">
                  <c:v>0.30107548750000601</c:v>
                </c:pt>
                <c:pt idx="166">
                  <c:v>0.289121887500006</c:v>
                </c:pt>
                <c:pt idx="167">
                  <c:v>0.82897608750000595</c:v>
                </c:pt>
                <c:pt idx="168">
                  <c:v>0.82897608750000595</c:v>
                </c:pt>
                <c:pt idx="169">
                  <c:v>1.0752879875000061</c:v>
                </c:pt>
                <c:pt idx="170">
                  <c:v>1.3627759875000063</c:v>
                </c:pt>
                <c:pt idx="171">
                  <c:v>1.3627759875000063</c:v>
                </c:pt>
                <c:pt idx="172">
                  <c:v>1.5160237625000064</c:v>
                </c:pt>
                <c:pt idx="173">
                  <c:v>1.5160237625000064</c:v>
                </c:pt>
                <c:pt idx="174">
                  <c:v>1.6797016500000064</c:v>
                </c:pt>
                <c:pt idx="175">
                  <c:v>1.4674779375000062</c:v>
                </c:pt>
                <c:pt idx="176">
                  <c:v>1.4674779375000062</c:v>
                </c:pt>
                <c:pt idx="177">
                  <c:v>1.6490316625000063</c:v>
                </c:pt>
                <c:pt idx="178">
                  <c:v>1.5875301875000063</c:v>
                </c:pt>
                <c:pt idx="179">
                  <c:v>1.7923564875000064</c:v>
                </c:pt>
                <c:pt idx="180">
                  <c:v>1.9214730125000063</c:v>
                </c:pt>
                <c:pt idx="181">
                  <c:v>1.9214730125000063</c:v>
                </c:pt>
                <c:pt idx="182">
                  <c:v>1.9733769875000065</c:v>
                </c:pt>
                <c:pt idx="183">
                  <c:v>1.9733769875000065</c:v>
                </c:pt>
                <c:pt idx="184">
                  <c:v>2.1009135875000067</c:v>
                </c:pt>
                <c:pt idx="185">
                  <c:v>2.1009135875000067</c:v>
                </c:pt>
                <c:pt idx="186">
                  <c:v>2.5568157875000068</c:v>
                </c:pt>
                <c:pt idx="187">
                  <c:v>2.5793379750000067</c:v>
                </c:pt>
                <c:pt idx="188">
                  <c:v>2.5793379750000067</c:v>
                </c:pt>
                <c:pt idx="189">
                  <c:v>2.4215352250000066</c:v>
                </c:pt>
                <c:pt idx="190">
                  <c:v>1.8231596250000066</c:v>
                </c:pt>
                <c:pt idx="191">
                  <c:v>1.5074921750000065</c:v>
                </c:pt>
                <c:pt idx="192">
                  <c:v>1.5074921750000065</c:v>
                </c:pt>
                <c:pt idx="193">
                  <c:v>1.4870358750000066</c:v>
                </c:pt>
                <c:pt idx="194">
                  <c:v>1.5839206750000066</c:v>
                </c:pt>
                <c:pt idx="195">
                  <c:v>1.5839206750000066</c:v>
                </c:pt>
                <c:pt idx="196">
                  <c:v>1.3166391500000065</c:v>
                </c:pt>
                <c:pt idx="197">
                  <c:v>1.3166391500000065</c:v>
                </c:pt>
                <c:pt idx="198">
                  <c:v>1.3929142250000066</c:v>
                </c:pt>
                <c:pt idx="199">
                  <c:v>1.5126566625000066</c:v>
                </c:pt>
                <c:pt idx="200">
                  <c:v>1.5126566625000066</c:v>
                </c:pt>
                <c:pt idx="201">
                  <c:v>1.6491715875000068</c:v>
                </c:pt>
                <c:pt idx="202">
                  <c:v>1.7221495875000068</c:v>
                </c:pt>
                <c:pt idx="203">
                  <c:v>1.6702770000000067</c:v>
                </c:pt>
                <c:pt idx="204">
                  <c:v>1.6702770000000067</c:v>
                </c:pt>
                <c:pt idx="205">
                  <c:v>1.6669107375000067</c:v>
                </c:pt>
                <c:pt idx="206">
                  <c:v>1.6669107375000067</c:v>
                </c:pt>
                <c:pt idx="207">
                  <c:v>1.8043688625000067</c:v>
                </c:pt>
                <c:pt idx="208">
                  <c:v>1.8502422875000066</c:v>
                </c:pt>
                <c:pt idx="209">
                  <c:v>1.8502422875000066</c:v>
                </c:pt>
                <c:pt idx="210">
                  <c:v>1.5531853125000068</c:v>
                </c:pt>
                <c:pt idx="211">
                  <c:v>1.2570723500000067</c:v>
                </c:pt>
                <c:pt idx="212">
                  <c:v>1.2204212750000067</c:v>
                </c:pt>
                <c:pt idx="213">
                  <c:v>1.2204212750000067</c:v>
                </c:pt>
                <c:pt idx="214">
                  <c:v>1.2605531000000068</c:v>
                </c:pt>
                <c:pt idx="215">
                  <c:v>1.303686300000007</c:v>
                </c:pt>
                <c:pt idx="216">
                  <c:v>1.303686300000007</c:v>
                </c:pt>
                <c:pt idx="217">
                  <c:v>1.3745604000000071</c:v>
                </c:pt>
                <c:pt idx="218">
                  <c:v>1.5967494875000072</c:v>
                </c:pt>
                <c:pt idx="219">
                  <c:v>1.5967494875000072</c:v>
                </c:pt>
                <c:pt idx="220">
                  <c:v>1.8162821875000073</c:v>
                </c:pt>
                <c:pt idx="221">
                  <c:v>1.8162821875000073</c:v>
                </c:pt>
                <c:pt idx="222">
                  <c:v>1.7953752375000074</c:v>
                </c:pt>
                <c:pt idx="223">
                  <c:v>1.7662297125000075</c:v>
                </c:pt>
                <c:pt idx="224">
                  <c:v>1.6896734625000076</c:v>
                </c:pt>
                <c:pt idx="225">
                  <c:v>1.6896734625000076</c:v>
                </c:pt>
                <c:pt idx="226">
                  <c:v>1.6180311375000076</c:v>
                </c:pt>
                <c:pt idx="227">
                  <c:v>1.6372746750000076</c:v>
                </c:pt>
                <c:pt idx="228">
                  <c:v>1.6372746750000076</c:v>
                </c:pt>
                <c:pt idx="229">
                  <c:v>1.5261547500000077</c:v>
                </c:pt>
                <c:pt idx="230">
                  <c:v>1.6547329500000076</c:v>
                </c:pt>
                <c:pt idx="231">
                  <c:v>1.6547329500000076</c:v>
                </c:pt>
                <c:pt idx="232">
                  <c:v>1.8539530500000079</c:v>
                </c:pt>
                <c:pt idx="233">
                  <c:v>2.1337132750000078</c:v>
                </c:pt>
                <c:pt idx="234">
                  <c:v>2.1337132750000078</c:v>
                </c:pt>
                <c:pt idx="235">
                  <c:v>2.1179896500000082</c:v>
                </c:pt>
                <c:pt idx="236">
                  <c:v>2.0811099250000082</c:v>
                </c:pt>
                <c:pt idx="237">
                  <c:v>2.0811099250000082</c:v>
                </c:pt>
                <c:pt idx="238">
                  <c:v>1.9914527750000084</c:v>
                </c:pt>
                <c:pt idx="239">
                  <c:v>2.3792589875000085</c:v>
                </c:pt>
                <c:pt idx="240">
                  <c:v>2.3792589875000085</c:v>
                </c:pt>
                <c:pt idx="241">
                  <c:v>2.5136121875000086</c:v>
                </c:pt>
                <c:pt idx="242">
                  <c:v>2.4627387375000085</c:v>
                </c:pt>
                <c:pt idx="243">
                  <c:v>2.4627387375000085</c:v>
                </c:pt>
                <c:pt idx="244">
                  <c:v>2.5368157750000084</c:v>
                </c:pt>
                <c:pt idx="245">
                  <c:v>2.5368157750000084</c:v>
                </c:pt>
                <c:pt idx="246">
                  <c:v>2.4202059625000083</c:v>
                </c:pt>
                <c:pt idx="247">
                  <c:v>2.3794376500000083</c:v>
                </c:pt>
                <c:pt idx="248">
                  <c:v>2.3794376500000083</c:v>
                </c:pt>
                <c:pt idx="249">
                  <c:v>2.3643389500000085</c:v>
                </c:pt>
                <c:pt idx="250">
                  <c:v>2.4536768500000088</c:v>
                </c:pt>
                <c:pt idx="251">
                  <c:v>2.3317525500000089</c:v>
                </c:pt>
                <c:pt idx="252">
                  <c:v>2.3317525500000089</c:v>
                </c:pt>
                <c:pt idx="253">
                  <c:v>2.4517362000000089</c:v>
                </c:pt>
                <c:pt idx="254">
                  <c:v>2.393839750000009</c:v>
                </c:pt>
                <c:pt idx="255">
                  <c:v>2.393839750000009</c:v>
                </c:pt>
                <c:pt idx="256">
                  <c:v>2.3942041000000089</c:v>
                </c:pt>
                <c:pt idx="257">
                  <c:v>2.3942041000000089</c:v>
                </c:pt>
                <c:pt idx="258">
                  <c:v>2.2389116500000092</c:v>
                </c:pt>
                <c:pt idx="259">
                  <c:v>2.3571910500000093</c:v>
                </c:pt>
                <c:pt idx="260">
                  <c:v>2.3571910500000093</c:v>
                </c:pt>
                <c:pt idx="261">
                  <c:v>2.2149037500000093</c:v>
                </c:pt>
                <c:pt idx="262">
                  <c:v>2.3111100000000091</c:v>
                </c:pt>
                <c:pt idx="263">
                  <c:v>2.3629009500000091</c:v>
                </c:pt>
                <c:pt idx="264">
                  <c:v>2.3629009500000091</c:v>
                </c:pt>
                <c:pt idx="265">
                  <c:v>2.044477000000009</c:v>
                </c:pt>
                <c:pt idx="266">
                  <c:v>2.2769287000000089</c:v>
                </c:pt>
                <c:pt idx="267">
                  <c:v>2.2769287000000089</c:v>
                </c:pt>
                <c:pt idx="268">
                  <c:v>2.3901780500000092</c:v>
                </c:pt>
                <c:pt idx="269">
                  <c:v>2.3901780500000092</c:v>
                </c:pt>
                <c:pt idx="270">
                  <c:v>2.3299056000000093</c:v>
                </c:pt>
                <c:pt idx="271">
                  <c:v>2.4365431000000095</c:v>
                </c:pt>
                <c:pt idx="272">
                  <c:v>2.4365431000000095</c:v>
                </c:pt>
                <c:pt idx="273">
                  <c:v>2.4844805500000096</c:v>
                </c:pt>
                <c:pt idx="274">
                  <c:v>2.2654856000000096</c:v>
                </c:pt>
                <c:pt idx="275">
                  <c:v>2.3385366000000096</c:v>
                </c:pt>
                <c:pt idx="276">
                  <c:v>2.3385366000000096</c:v>
                </c:pt>
                <c:pt idx="277">
                  <c:v>2.4338558000000097</c:v>
                </c:pt>
                <c:pt idx="278">
                  <c:v>2.4028359000000097</c:v>
                </c:pt>
                <c:pt idx="279">
                  <c:v>2.4028359000000097</c:v>
                </c:pt>
                <c:pt idx="280">
                  <c:v>2.4638755500000098</c:v>
                </c:pt>
                <c:pt idx="281">
                  <c:v>2.4638755500000098</c:v>
                </c:pt>
                <c:pt idx="282">
                  <c:v>2.4057290000000098</c:v>
                </c:pt>
                <c:pt idx="283">
                  <c:v>2.4612229500000096</c:v>
                </c:pt>
                <c:pt idx="284">
                  <c:v>2.4612229500000096</c:v>
                </c:pt>
                <c:pt idx="285">
                  <c:v>2.3693524500000098</c:v>
                </c:pt>
                <c:pt idx="286">
                  <c:v>2.4204277500000098</c:v>
                </c:pt>
                <c:pt idx="287">
                  <c:v>2.3482680500000099</c:v>
                </c:pt>
                <c:pt idx="288">
                  <c:v>2.3482680500000099</c:v>
                </c:pt>
                <c:pt idx="289">
                  <c:v>2.4046990500000098</c:v>
                </c:pt>
                <c:pt idx="290">
                  <c:v>2.3552970500000097</c:v>
                </c:pt>
                <c:pt idx="291">
                  <c:v>2.3552970500000097</c:v>
                </c:pt>
                <c:pt idx="292">
                  <c:v>2.5587718500000101</c:v>
                </c:pt>
                <c:pt idx="293">
                  <c:v>2.5587718500000101</c:v>
                </c:pt>
                <c:pt idx="294">
                  <c:v>2.5403247500000101</c:v>
                </c:pt>
                <c:pt idx="295">
                  <c:v>2.6035093500000102</c:v>
                </c:pt>
                <c:pt idx="296">
                  <c:v>2.70647675000001</c:v>
                </c:pt>
                <c:pt idx="297">
                  <c:v>2.70647675000001</c:v>
                </c:pt>
                <c:pt idx="298">
                  <c:v>2.6631402500000099</c:v>
                </c:pt>
                <c:pt idx="299">
                  <c:v>2.5404730500000099</c:v>
                </c:pt>
                <c:pt idx="300">
                  <c:v>2.5404730500000099</c:v>
                </c:pt>
                <c:pt idx="301">
                  <c:v>2.7794193500000102</c:v>
                </c:pt>
                <c:pt idx="302">
                  <c:v>3.0635762000000102</c:v>
                </c:pt>
                <c:pt idx="303">
                  <c:v>3.0635762000000102</c:v>
                </c:pt>
                <c:pt idx="304">
                  <c:v>3.4359348500000104</c:v>
                </c:pt>
                <c:pt idx="305">
                  <c:v>3.4359348500000104</c:v>
                </c:pt>
                <c:pt idx="306">
                  <c:v>3.4209309000000103</c:v>
                </c:pt>
                <c:pt idx="307">
                  <c:v>3.9062266500000105</c:v>
                </c:pt>
                <c:pt idx="308">
                  <c:v>3.9588123000000106</c:v>
                </c:pt>
                <c:pt idx="309">
                  <c:v>3.9588123000000106</c:v>
                </c:pt>
                <c:pt idx="310">
                  <c:v>4.5586229500000108</c:v>
                </c:pt>
                <c:pt idx="311">
                  <c:v>4.4358186500000105</c:v>
                </c:pt>
                <c:pt idx="312">
                  <c:v>4.4358186500000105</c:v>
                </c:pt>
                <c:pt idx="313">
                  <c:v>4.906293350000011</c:v>
                </c:pt>
                <c:pt idx="314">
                  <c:v>4.9838300500000106</c:v>
                </c:pt>
                <c:pt idx="315">
                  <c:v>4.9838300500000106</c:v>
                </c:pt>
                <c:pt idx="316">
                  <c:v>5.0490717500000102</c:v>
                </c:pt>
                <c:pt idx="317">
                  <c:v>5.0490717500000102</c:v>
                </c:pt>
                <c:pt idx="318">
                  <c:v>4.9610660500000101</c:v>
                </c:pt>
                <c:pt idx="319">
                  <c:v>4.9133204000000097</c:v>
                </c:pt>
                <c:pt idx="320">
                  <c:v>4.8785143500000094</c:v>
                </c:pt>
                <c:pt idx="321">
                  <c:v>4.8785143500000094</c:v>
                </c:pt>
                <c:pt idx="322">
                  <c:v>4.8897244000000093</c:v>
                </c:pt>
                <c:pt idx="323">
                  <c:v>4.6687142500000096</c:v>
                </c:pt>
                <c:pt idx="324">
                  <c:v>4.4761933500000097</c:v>
                </c:pt>
                <c:pt idx="325">
                  <c:v>4.4761933500000097</c:v>
                </c:pt>
                <c:pt idx="326">
                  <c:v>4.4383784000000102</c:v>
                </c:pt>
                <c:pt idx="327">
                  <c:v>4.4383784000000102</c:v>
                </c:pt>
                <c:pt idx="328">
                  <c:v>4.3750451500000098</c:v>
                </c:pt>
                <c:pt idx="329">
                  <c:v>4.3750451500000098</c:v>
                </c:pt>
                <c:pt idx="330">
                  <c:v>4.3253558000000094</c:v>
                </c:pt>
                <c:pt idx="331">
                  <c:v>4.2453910500000092</c:v>
                </c:pt>
                <c:pt idx="332">
                  <c:v>4.2294920000000094</c:v>
                </c:pt>
                <c:pt idx="333">
                  <c:v>4.2294920000000094</c:v>
                </c:pt>
                <c:pt idx="334">
                  <c:v>4.2463206500000092</c:v>
                </c:pt>
                <c:pt idx="335">
                  <c:v>4.2075578000000089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AppendixFigure3!$AM$9:$AM$344</c:f>
              <c:numCache>
                <c:formatCode>General</c:formatCode>
                <c:ptCount val="336"/>
                <c:pt idx="2">
                  <c:v>-0.30321200126270453</c:v>
                </c:pt>
                <c:pt idx="3">
                  <c:v>-2.2733934776308251E-2</c:v>
                </c:pt>
                <c:pt idx="4">
                  <c:v>-0.12690190888550296</c:v>
                </c:pt>
                <c:pt idx="5">
                  <c:v>-0.28152709654775637</c:v>
                </c:pt>
                <c:pt idx="6">
                  <c:v>-0.13966287215403739</c:v>
                </c:pt>
                <c:pt idx="7">
                  <c:v>2.7762914686453477E-2</c:v>
                </c:pt>
                <c:pt idx="8">
                  <c:v>0.1603440895340188</c:v>
                </c:pt>
                <c:pt idx="9">
                  <c:v>0.24839050620883812</c:v>
                </c:pt>
                <c:pt idx="10">
                  <c:v>0.30802559672604923</c:v>
                </c:pt>
                <c:pt idx="11">
                  <c:v>0.40094986269566529</c:v>
                </c:pt>
                <c:pt idx="12">
                  <c:v>0.27487439290844068</c:v>
                </c:pt>
                <c:pt idx="13">
                  <c:v>-8.2806664214274905E-2</c:v>
                </c:pt>
                <c:pt idx="14">
                  <c:v>0.1130386687791457</c:v>
                </c:pt>
                <c:pt idx="15">
                  <c:v>0.35499074933710784</c:v>
                </c:pt>
                <c:pt idx="16">
                  <c:v>0.66392494609449126</c:v>
                </c:pt>
                <c:pt idx="17">
                  <c:v>0.58998398004946162</c:v>
                </c:pt>
                <c:pt idx="18">
                  <c:v>0.59059852350540309</c:v>
                </c:pt>
                <c:pt idx="19">
                  <c:v>0.31860322876354785</c:v>
                </c:pt>
                <c:pt idx="20">
                  <c:v>0.2781175982639148</c:v>
                </c:pt>
                <c:pt idx="21">
                  <c:v>0.24133733782160466</c:v>
                </c:pt>
                <c:pt idx="22">
                  <c:v>-0.13961657115762133</c:v>
                </c:pt>
                <c:pt idx="23">
                  <c:v>-0.20088101658353957</c:v>
                </c:pt>
                <c:pt idx="24">
                  <c:v>-0.63791962029452776</c:v>
                </c:pt>
                <c:pt idx="25">
                  <c:v>-0.65363473638679426</c:v>
                </c:pt>
                <c:pt idx="26">
                  <c:v>-0.64755128096138148</c:v>
                </c:pt>
                <c:pt idx="27">
                  <c:v>-0.57070329759272831</c:v>
                </c:pt>
                <c:pt idx="28">
                  <c:v>-0.60477347194755382</c:v>
                </c:pt>
                <c:pt idx="29">
                  <c:v>-0.47246600035180741</c:v>
                </c:pt>
                <c:pt idx="30">
                  <c:v>-0.56303000945586312</c:v>
                </c:pt>
                <c:pt idx="31">
                  <c:v>-0.56303000945586312</c:v>
                </c:pt>
                <c:pt idx="32">
                  <c:v>-0.56303000945586312</c:v>
                </c:pt>
                <c:pt idx="33">
                  <c:v>-0.62609361667594521</c:v>
                </c:pt>
                <c:pt idx="34">
                  <c:v>-0.91379666995357212</c:v>
                </c:pt>
                <c:pt idx="35">
                  <c:v>-1.4933719865185018</c:v>
                </c:pt>
                <c:pt idx="36">
                  <c:v>-1.6140911393288055</c:v>
                </c:pt>
                <c:pt idx="37">
                  <c:v>-1.6067274356403607</c:v>
                </c:pt>
                <c:pt idx="38">
                  <c:v>-1.6921534473576418</c:v>
                </c:pt>
                <c:pt idx="39">
                  <c:v>-1.8011925611671493</c:v>
                </c:pt>
                <c:pt idx="40">
                  <c:v>-1.6250458883132377</c:v>
                </c:pt>
                <c:pt idx="41">
                  <c:v>-1.6892397788038604</c:v>
                </c:pt>
                <c:pt idx="42">
                  <c:v>-1.6892397788038604</c:v>
                </c:pt>
                <c:pt idx="43">
                  <c:v>-1.6892397788038604</c:v>
                </c:pt>
                <c:pt idx="44">
                  <c:v>-1.6892397788038604</c:v>
                </c:pt>
                <c:pt idx="45">
                  <c:v>-1.6892397788038604</c:v>
                </c:pt>
                <c:pt idx="46">
                  <c:v>-1.6966576823216495</c:v>
                </c:pt>
                <c:pt idx="47">
                  <c:v>-1.6934314846693219</c:v>
                </c:pt>
                <c:pt idx="48">
                  <c:v>-1.4273377651463368</c:v>
                </c:pt>
                <c:pt idx="49">
                  <c:v>-1.4285982969331472</c:v>
                </c:pt>
                <c:pt idx="50">
                  <c:v>-1.5623434783415537</c:v>
                </c:pt>
                <c:pt idx="51">
                  <c:v>-1.4076414109396427</c:v>
                </c:pt>
                <c:pt idx="52">
                  <c:v>-1.109823856896766</c:v>
                </c:pt>
                <c:pt idx="53">
                  <c:v>-0.91621070721006193</c:v>
                </c:pt>
                <c:pt idx="54">
                  <c:v>-1.062394616121022</c:v>
                </c:pt>
                <c:pt idx="55">
                  <c:v>-0.97522318586161605</c:v>
                </c:pt>
                <c:pt idx="56">
                  <c:v>-1.2713294819586969</c:v>
                </c:pt>
                <c:pt idx="57">
                  <c:v>-1.6791728315910086</c:v>
                </c:pt>
                <c:pt idx="58">
                  <c:v>-1.3565821056293967</c:v>
                </c:pt>
                <c:pt idx="59">
                  <c:v>-1.9258468312693786</c:v>
                </c:pt>
                <c:pt idx="60">
                  <c:v>-1.9516286298580034</c:v>
                </c:pt>
                <c:pt idx="61">
                  <c:v>-1.7062866515326656</c:v>
                </c:pt>
                <c:pt idx="62">
                  <c:v>-1.0341712191150143</c:v>
                </c:pt>
                <c:pt idx="63">
                  <c:v>-0.53090806149727576</c:v>
                </c:pt>
                <c:pt idx="64">
                  <c:v>-0.41773696747503641</c:v>
                </c:pt>
                <c:pt idx="65">
                  <c:v>-0.18784490333764825</c:v>
                </c:pt>
                <c:pt idx="66">
                  <c:v>-0.73041610084180264</c:v>
                </c:pt>
                <c:pt idx="67">
                  <c:v>-0.64586761311871344</c:v>
                </c:pt>
                <c:pt idx="68">
                  <c:v>-0.91818129967720219</c:v>
                </c:pt>
                <c:pt idx="69">
                  <c:v>-1.085783021637331</c:v>
                </c:pt>
                <c:pt idx="70">
                  <c:v>-0.92929401950947754</c:v>
                </c:pt>
                <c:pt idx="71">
                  <c:v>-1.2884604273815057</c:v>
                </c:pt>
                <c:pt idx="72">
                  <c:v>-1.2044262409949895</c:v>
                </c:pt>
                <c:pt idx="73">
                  <c:v>-1.2249017671481308</c:v>
                </c:pt>
                <c:pt idx="74">
                  <c:v>-1.4333247320193743</c:v>
                </c:pt>
                <c:pt idx="75">
                  <c:v>-1.3707425670258035</c:v>
                </c:pt>
                <c:pt idx="76">
                  <c:v>-1.1866283997559428</c:v>
                </c:pt>
                <c:pt idx="77">
                  <c:v>-0.86548767260425408</c:v>
                </c:pt>
                <c:pt idx="78">
                  <c:v>-0.92983038491362535</c:v>
                </c:pt>
                <c:pt idx="79">
                  <c:v>-1.1413214517093659</c:v>
                </c:pt>
                <c:pt idx="80">
                  <c:v>-1.0482423283724449</c:v>
                </c:pt>
                <c:pt idx="81">
                  <c:v>-1.1507653267534554</c:v>
                </c:pt>
                <c:pt idx="82">
                  <c:v>-1.2353284453268247</c:v>
                </c:pt>
                <c:pt idx="83">
                  <c:v>-1.1929481955094399</c:v>
                </c:pt>
                <c:pt idx="84">
                  <c:v>-1.1068775499289751</c:v>
                </c:pt>
                <c:pt idx="85">
                  <c:v>-1.2380173789875442</c:v>
                </c:pt>
                <c:pt idx="86">
                  <c:v>-1.3863600327544625</c:v>
                </c:pt>
                <c:pt idx="87">
                  <c:v>-1.4224196238429676</c:v>
                </c:pt>
                <c:pt idx="88">
                  <c:v>-1.4442819028690068</c:v>
                </c:pt>
                <c:pt idx="89">
                  <c:v>-1.6859338611316013</c:v>
                </c:pt>
                <c:pt idx="90">
                  <c:v>-1.7281674594978824</c:v>
                </c:pt>
                <c:pt idx="91">
                  <c:v>-1.8289039845803106</c:v>
                </c:pt>
                <c:pt idx="92">
                  <c:v>-1.9070826372152196</c:v>
                </c:pt>
                <c:pt idx="93">
                  <c:v>-2.0294546678585523</c:v>
                </c:pt>
                <c:pt idx="94">
                  <c:v>-2.351105525967923</c:v>
                </c:pt>
                <c:pt idx="95">
                  <c:v>-2.4085777030462077</c:v>
                </c:pt>
                <c:pt idx="96">
                  <c:v>-2.4012160800925675</c:v>
                </c:pt>
                <c:pt idx="97">
                  <c:v>-2.5337880299398301</c:v>
                </c:pt>
                <c:pt idx="98">
                  <c:v>-2.6903876461723559</c:v>
                </c:pt>
                <c:pt idx="99">
                  <c:v>-2.8338937090115563</c:v>
                </c:pt>
                <c:pt idx="100">
                  <c:v>-3.0855346697466635</c:v>
                </c:pt>
                <c:pt idx="101">
                  <c:v>-3.3652251751586686</c:v>
                </c:pt>
                <c:pt idx="102">
                  <c:v>-3.5926886275016012</c:v>
                </c:pt>
                <c:pt idx="103">
                  <c:v>-3.7688216803368531</c:v>
                </c:pt>
                <c:pt idx="104">
                  <c:v>-3.8343499112144581</c:v>
                </c:pt>
                <c:pt idx="105">
                  <c:v>-4.0345597547953034</c:v>
                </c:pt>
                <c:pt idx="106">
                  <c:v>-4.1388525883502352</c:v>
                </c:pt>
                <c:pt idx="107">
                  <c:v>-4.258275240414342</c:v>
                </c:pt>
                <c:pt idx="108">
                  <c:v>-4.4391197035676164</c:v>
                </c:pt>
                <c:pt idx="109">
                  <c:v>-4.5391447996655314</c:v>
                </c:pt>
                <c:pt idx="110">
                  <c:v>-4.6449699428569984</c:v>
                </c:pt>
                <c:pt idx="111">
                  <c:v>-4.6698876272981638</c:v>
                </c:pt>
                <c:pt idx="112">
                  <c:v>-4.9015001200171397</c:v>
                </c:pt>
                <c:pt idx="113">
                  <c:v>-4.9528076223100381</c:v>
                </c:pt>
                <c:pt idx="114">
                  <c:v>-5.0669490308719425</c:v>
                </c:pt>
                <c:pt idx="115">
                  <c:v>-5.1584880433042466</c:v>
                </c:pt>
                <c:pt idx="116">
                  <c:v>-5.2710819083030813</c:v>
                </c:pt>
                <c:pt idx="117">
                  <c:v>-5.1722550458896341</c:v>
                </c:pt>
                <c:pt idx="118">
                  <c:v>-5.1780448205618752</c:v>
                </c:pt>
                <c:pt idx="119">
                  <c:v>-5.0789346091685266</c:v>
                </c:pt>
                <c:pt idx="120">
                  <c:v>-5.0789346091685266</c:v>
                </c:pt>
                <c:pt idx="121">
                  <c:v>-5.0880722363578297</c:v>
                </c:pt>
                <c:pt idx="122">
                  <c:v>-5.1104895911335264</c:v>
                </c:pt>
                <c:pt idx="123">
                  <c:v>-5.1592157617976646</c:v>
                </c:pt>
                <c:pt idx="124">
                  <c:v>-5.2311342285252049</c:v>
                </c:pt>
                <c:pt idx="125">
                  <c:v>-5.2311342285252049</c:v>
                </c:pt>
                <c:pt idx="126">
                  <c:v>-5.4387692749524188</c:v>
                </c:pt>
                <c:pt idx="127">
                  <c:v>-5.2861509218474811</c:v>
                </c:pt>
                <c:pt idx="128">
                  <c:v>-5.4355954907124548</c:v>
                </c:pt>
                <c:pt idx="129">
                  <c:v>-5.4355954907124548</c:v>
                </c:pt>
                <c:pt idx="130">
                  <c:v>-5.5807269899858492</c:v>
                </c:pt>
                <c:pt idx="131">
                  <c:v>-5.5807269899858492</c:v>
                </c:pt>
                <c:pt idx="132">
                  <c:v>-5.2938562531725486</c:v>
                </c:pt>
                <c:pt idx="133">
                  <c:v>-4.5423692066008785</c:v>
                </c:pt>
                <c:pt idx="134">
                  <c:v>-2.8581862047962563</c:v>
                </c:pt>
                <c:pt idx="135">
                  <c:v>-6.0173767984701545</c:v>
                </c:pt>
                <c:pt idx="136">
                  <c:v>-6.0926053336351096</c:v>
                </c:pt>
                <c:pt idx="137">
                  <c:v>-6.0926053336351096</c:v>
                </c:pt>
                <c:pt idx="138">
                  <c:v>-5.8559605474552185</c:v>
                </c:pt>
                <c:pt idx="139">
                  <c:v>-5.8259038017664793</c:v>
                </c:pt>
                <c:pt idx="140">
                  <c:v>-5.1901448388707907</c:v>
                </c:pt>
                <c:pt idx="141">
                  <c:v>-4.1585347048802257</c:v>
                </c:pt>
                <c:pt idx="142">
                  <c:v>-2.8142355213772543</c:v>
                </c:pt>
                <c:pt idx="143">
                  <c:v>-4.0634396387996716</c:v>
                </c:pt>
                <c:pt idx="144">
                  <c:v>-4.0634396387996716</c:v>
                </c:pt>
                <c:pt idx="145">
                  <c:v>-4.0484749187026088</c:v>
                </c:pt>
                <c:pt idx="146">
                  <c:v>-2.8240968319391571</c:v>
                </c:pt>
                <c:pt idx="147">
                  <c:v>-2.8240968319391571</c:v>
                </c:pt>
                <c:pt idx="148">
                  <c:v>-1.8870956160230772</c:v>
                </c:pt>
                <c:pt idx="149">
                  <c:v>-1.8870956160230772</c:v>
                </c:pt>
                <c:pt idx="150">
                  <c:v>-2.5467690528949669</c:v>
                </c:pt>
                <c:pt idx="151">
                  <c:v>-2.5884513258876569</c:v>
                </c:pt>
                <c:pt idx="152">
                  <c:v>-2.5884513258876569</c:v>
                </c:pt>
                <c:pt idx="153">
                  <c:v>-2.7658676551429329</c:v>
                </c:pt>
                <c:pt idx="154">
                  <c:v>-2.9972232088770867</c:v>
                </c:pt>
                <c:pt idx="155">
                  <c:v>-2.6538185419708014</c:v>
                </c:pt>
                <c:pt idx="156">
                  <c:v>-2.6538185419708014</c:v>
                </c:pt>
                <c:pt idx="157">
                  <c:v>-2.2269247275522059</c:v>
                </c:pt>
                <c:pt idx="158">
                  <c:v>-2.3983053866453501</c:v>
                </c:pt>
                <c:pt idx="159">
                  <c:v>-2.3983053866453501</c:v>
                </c:pt>
                <c:pt idx="160">
                  <c:v>-2.5944513693489561</c:v>
                </c:pt>
                <c:pt idx="161">
                  <c:v>-2.5944513693489561</c:v>
                </c:pt>
                <c:pt idx="162">
                  <c:v>-2.7127458826580497</c:v>
                </c:pt>
                <c:pt idx="163">
                  <c:v>-2.4673611342366488</c:v>
                </c:pt>
                <c:pt idx="164">
                  <c:v>-2.4673611342366488</c:v>
                </c:pt>
                <c:pt idx="165">
                  <c:v>-2.9752474104327615</c:v>
                </c:pt>
                <c:pt idx="166">
                  <c:v>-3.0889438210357718</c:v>
                </c:pt>
                <c:pt idx="167">
                  <c:v>-2.6913149511641477</c:v>
                </c:pt>
                <c:pt idx="168">
                  <c:v>-2.6913149511641477</c:v>
                </c:pt>
                <c:pt idx="169">
                  <c:v>-2.6592264120446614</c:v>
                </c:pt>
                <c:pt idx="170">
                  <c:v>-2.5439768309799162</c:v>
                </c:pt>
                <c:pt idx="171">
                  <c:v>-2.5439768309799162</c:v>
                </c:pt>
                <c:pt idx="172">
                  <c:v>-2.341524696105922</c:v>
                </c:pt>
                <c:pt idx="173">
                  <c:v>-2.341524696105922</c:v>
                </c:pt>
                <c:pt idx="174">
                  <c:v>-2.1756669434014135</c:v>
                </c:pt>
                <c:pt idx="175">
                  <c:v>-2.4329153383954889</c:v>
                </c:pt>
                <c:pt idx="176">
                  <c:v>-2.4329153383954889</c:v>
                </c:pt>
                <c:pt idx="177">
                  <c:v>-2.454483181384584</c:v>
                </c:pt>
                <c:pt idx="178">
                  <c:v>-2.5186768602355913</c:v>
                </c:pt>
                <c:pt idx="179">
                  <c:v>-2.4852311675873517</c:v>
                </c:pt>
                <c:pt idx="180">
                  <c:v>-2.4443009392726092</c:v>
                </c:pt>
                <c:pt idx="181">
                  <c:v>-2.4443009392726092</c:v>
                </c:pt>
                <c:pt idx="182">
                  <c:v>-2.3187864619457836</c:v>
                </c:pt>
                <c:pt idx="183">
                  <c:v>-2.3187864619457836</c:v>
                </c:pt>
                <c:pt idx="184">
                  <c:v>-2.3847851164839855</c:v>
                </c:pt>
                <c:pt idx="185">
                  <c:v>-2.3847851164839855</c:v>
                </c:pt>
                <c:pt idx="186">
                  <c:v>-2.0933640571822276</c:v>
                </c:pt>
                <c:pt idx="187">
                  <c:v>-2.1714567786717907</c:v>
                </c:pt>
                <c:pt idx="188">
                  <c:v>-2.1714567786717907</c:v>
                </c:pt>
                <c:pt idx="189">
                  <c:v>-2.3076102157601222</c:v>
                </c:pt>
                <c:pt idx="190">
                  <c:v>-2.6414379915963195</c:v>
                </c:pt>
                <c:pt idx="191">
                  <c:v>-2.8362180696501915</c:v>
                </c:pt>
                <c:pt idx="192">
                  <c:v>-2.8362180696501915</c:v>
                </c:pt>
                <c:pt idx="193">
                  <c:v>-2.694067681629583</c:v>
                </c:pt>
                <c:pt idx="194">
                  <c:v>-2.5690434775357716</c:v>
                </c:pt>
                <c:pt idx="195">
                  <c:v>-2.5690434775357716</c:v>
                </c:pt>
                <c:pt idx="196">
                  <c:v>-2.7235792515425885</c:v>
                </c:pt>
                <c:pt idx="197">
                  <c:v>-2.7235792515425885</c:v>
                </c:pt>
                <c:pt idx="198">
                  <c:v>-2.5688093811807451</c:v>
                </c:pt>
                <c:pt idx="199">
                  <c:v>-2.5496321788433387</c:v>
                </c:pt>
                <c:pt idx="200">
                  <c:v>-2.5496321788433387</c:v>
                </c:pt>
                <c:pt idx="201">
                  <c:v>-2.4718253963660066</c:v>
                </c:pt>
                <c:pt idx="202">
                  <c:v>-2.4975407485673689</c:v>
                </c:pt>
                <c:pt idx="203">
                  <c:v>-2.6172790273948832</c:v>
                </c:pt>
                <c:pt idx="204">
                  <c:v>-2.6172790273948832</c:v>
                </c:pt>
                <c:pt idx="205">
                  <c:v>-2.5391802632633445</c:v>
                </c:pt>
                <c:pt idx="206">
                  <c:v>-2.5391802632633445</c:v>
                </c:pt>
                <c:pt idx="207">
                  <c:v>-2.369665495464047</c:v>
                </c:pt>
                <c:pt idx="208">
                  <c:v>-2.168053704618607</c:v>
                </c:pt>
                <c:pt idx="209">
                  <c:v>-2.168053704618607</c:v>
                </c:pt>
                <c:pt idx="210">
                  <c:v>-2.585406550683738</c:v>
                </c:pt>
                <c:pt idx="211">
                  <c:v>-2.7669191689445141</c:v>
                </c:pt>
                <c:pt idx="212">
                  <c:v>-2.6283399968161953</c:v>
                </c:pt>
                <c:pt idx="213">
                  <c:v>-2.6283399968161953</c:v>
                </c:pt>
                <c:pt idx="214">
                  <c:v>-2.6227266069086208</c:v>
                </c:pt>
                <c:pt idx="215">
                  <c:v>-2.6348449542449925</c:v>
                </c:pt>
                <c:pt idx="216">
                  <c:v>-2.6348449542449925</c:v>
                </c:pt>
                <c:pt idx="217">
                  <c:v>-2.6081818923946458</c:v>
                </c:pt>
                <c:pt idx="218">
                  <c:v>-2.4421073800829092</c:v>
                </c:pt>
                <c:pt idx="219">
                  <c:v>-2.4421073800829092</c:v>
                </c:pt>
                <c:pt idx="220">
                  <c:v>-2.2460949034322972</c:v>
                </c:pt>
                <c:pt idx="221">
                  <c:v>-2.2460949034322972</c:v>
                </c:pt>
                <c:pt idx="222">
                  <c:v>-2.2797717773542292</c:v>
                </c:pt>
                <c:pt idx="223">
                  <c:v>-2.2546240932250039</c:v>
                </c:pt>
                <c:pt idx="224">
                  <c:v>-2.3752142631720403</c:v>
                </c:pt>
                <c:pt idx="225">
                  <c:v>-2.3752142631720403</c:v>
                </c:pt>
                <c:pt idx="226">
                  <c:v>-2.658785634811204</c:v>
                </c:pt>
                <c:pt idx="227">
                  <c:v>-2.6248842216726849</c:v>
                </c:pt>
                <c:pt idx="228">
                  <c:v>-2.6248842216726849</c:v>
                </c:pt>
                <c:pt idx="229">
                  <c:v>-2.6771512254896654</c:v>
                </c:pt>
                <c:pt idx="230">
                  <c:v>-2.4202673893044384</c:v>
                </c:pt>
                <c:pt idx="231">
                  <c:v>-2.4202673893044384</c:v>
                </c:pt>
                <c:pt idx="232">
                  <c:v>-2.3164597984223789</c:v>
                </c:pt>
                <c:pt idx="233">
                  <c:v>-2.1845201275684829</c:v>
                </c:pt>
                <c:pt idx="234">
                  <c:v>-2.1845201275684829</c:v>
                </c:pt>
                <c:pt idx="235">
                  <c:v>-2.3353565967655827</c:v>
                </c:pt>
                <c:pt idx="236">
                  <c:v>-2.3431929572291317</c:v>
                </c:pt>
                <c:pt idx="237">
                  <c:v>-2.3431929572291317</c:v>
                </c:pt>
                <c:pt idx="238">
                  <c:v>-2.3247998795044214</c:v>
                </c:pt>
                <c:pt idx="239">
                  <c:v>-1.7614116549355985</c:v>
                </c:pt>
                <c:pt idx="240">
                  <c:v>-1.7614116549355985</c:v>
                </c:pt>
                <c:pt idx="241">
                  <c:v>-1.7469256886172502</c:v>
                </c:pt>
                <c:pt idx="242">
                  <c:v>-1.8300421462231029</c:v>
                </c:pt>
                <c:pt idx="243">
                  <c:v>-1.8300421462231029</c:v>
                </c:pt>
                <c:pt idx="244">
                  <c:v>-1.7947441688832821</c:v>
                </c:pt>
                <c:pt idx="245">
                  <c:v>-1.7947441688832821</c:v>
                </c:pt>
                <c:pt idx="246">
                  <c:v>-1.9272658501216549</c:v>
                </c:pt>
                <c:pt idx="247">
                  <c:v>-1.8266730614816622</c:v>
                </c:pt>
                <c:pt idx="248">
                  <c:v>-1.8266730614816622</c:v>
                </c:pt>
                <c:pt idx="249">
                  <c:v>-1.787388418985818</c:v>
                </c:pt>
                <c:pt idx="250">
                  <c:v>-1.6808166348218847</c:v>
                </c:pt>
                <c:pt idx="251">
                  <c:v>-1.8462970098762685</c:v>
                </c:pt>
                <c:pt idx="252">
                  <c:v>-1.8462970098762685</c:v>
                </c:pt>
                <c:pt idx="253">
                  <c:v>-1.7247378935639441</c:v>
                </c:pt>
                <c:pt idx="254">
                  <c:v>-1.6833965859974294</c:v>
                </c:pt>
                <c:pt idx="255">
                  <c:v>-1.6833965859974294</c:v>
                </c:pt>
                <c:pt idx="256">
                  <c:v>-1.6556646745485555</c:v>
                </c:pt>
                <c:pt idx="257">
                  <c:v>-1.6556646745485555</c:v>
                </c:pt>
                <c:pt idx="258">
                  <c:v>-1.8294943324011392</c:v>
                </c:pt>
                <c:pt idx="259">
                  <c:v>-1.739537260476351</c:v>
                </c:pt>
                <c:pt idx="260">
                  <c:v>-1.739537260476351</c:v>
                </c:pt>
                <c:pt idx="261">
                  <c:v>-1.9583152849963847</c:v>
                </c:pt>
                <c:pt idx="262">
                  <c:v>-2.032525623796321</c:v>
                </c:pt>
                <c:pt idx="263">
                  <c:v>-2.0263497419945566</c:v>
                </c:pt>
                <c:pt idx="264">
                  <c:v>-2.0263497419945566</c:v>
                </c:pt>
                <c:pt idx="265">
                  <c:v>-2.2942928885446681</c:v>
                </c:pt>
                <c:pt idx="266">
                  <c:v>-2.0123220200554002</c:v>
                </c:pt>
                <c:pt idx="267">
                  <c:v>-2.0123220200554002</c:v>
                </c:pt>
                <c:pt idx="268">
                  <c:v>-1.8607250417755641</c:v>
                </c:pt>
                <c:pt idx="269">
                  <c:v>-1.8607250417755641</c:v>
                </c:pt>
                <c:pt idx="270">
                  <c:v>-1.7530205504935541</c:v>
                </c:pt>
                <c:pt idx="271">
                  <c:v>-1.7502094636362338</c:v>
                </c:pt>
                <c:pt idx="272">
                  <c:v>-1.7502094636362338</c:v>
                </c:pt>
                <c:pt idx="273">
                  <c:v>-1.7210060599981292</c:v>
                </c:pt>
                <c:pt idx="274">
                  <c:v>-2.1643930599181571</c:v>
                </c:pt>
                <c:pt idx="275">
                  <c:v>-2.2565004275509075</c:v>
                </c:pt>
                <c:pt idx="276">
                  <c:v>-2.2565004275509075</c:v>
                </c:pt>
                <c:pt idx="277">
                  <c:v>-2.1194145735681937</c:v>
                </c:pt>
                <c:pt idx="278">
                  <c:v>-2.0803487521330424</c:v>
                </c:pt>
                <c:pt idx="279">
                  <c:v>-2.0803487521330424</c:v>
                </c:pt>
                <c:pt idx="280">
                  <c:v>-2.0458257286566841</c:v>
                </c:pt>
                <c:pt idx="281">
                  <c:v>-2.0458257286566841</c:v>
                </c:pt>
                <c:pt idx="282">
                  <c:v>-2.1531925293604259</c:v>
                </c:pt>
                <c:pt idx="283">
                  <c:v>-2.2169982397180661</c:v>
                </c:pt>
                <c:pt idx="284">
                  <c:v>-2.2169982397180661</c:v>
                </c:pt>
                <c:pt idx="285">
                  <c:v>-2.423026726306813</c:v>
                </c:pt>
                <c:pt idx="286">
                  <c:v>-2.4212581235619521</c:v>
                </c:pt>
                <c:pt idx="287">
                  <c:v>-2.4949713155059965</c:v>
                </c:pt>
                <c:pt idx="288">
                  <c:v>-2.4949713155059965</c:v>
                </c:pt>
                <c:pt idx="289">
                  <c:v>-2.5223995025172581</c:v>
                </c:pt>
                <c:pt idx="290">
                  <c:v>-2.5840432603353549</c:v>
                </c:pt>
                <c:pt idx="291">
                  <c:v>-2.5840432603353549</c:v>
                </c:pt>
                <c:pt idx="292">
                  <c:v>-2.4767662218817765</c:v>
                </c:pt>
                <c:pt idx="293">
                  <c:v>-2.4767662218817765</c:v>
                </c:pt>
                <c:pt idx="294">
                  <c:v>-2.5311014809059915</c:v>
                </c:pt>
                <c:pt idx="295">
                  <c:v>-2.5944492423806573</c:v>
                </c:pt>
                <c:pt idx="296">
                  <c:v>-2.595550167514423</c:v>
                </c:pt>
                <c:pt idx="297">
                  <c:v>-2.595550167514423</c:v>
                </c:pt>
                <c:pt idx="298">
                  <c:v>-2.7281942933106604</c:v>
                </c:pt>
                <c:pt idx="299">
                  <c:v>-2.918373757261433</c:v>
                </c:pt>
                <c:pt idx="300">
                  <c:v>-2.918373757261433</c:v>
                </c:pt>
                <c:pt idx="301">
                  <c:v>-2.7852495990085613</c:v>
                </c:pt>
                <c:pt idx="302">
                  <c:v>-2.6661921533000692</c:v>
                </c:pt>
                <c:pt idx="303">
                  <c:v>-2.6661921533000692</c:v>
                </c:pt>
                <c:pt idx="304">
                  <c:v>-2.3373099701218849</c:v>
                </c:pt>
                <c:pt idx="305">
                  <c:v>-2.3373099701218849</c:v>
                </c:pt>
                <c:pt idx="306">
                  <c:v>-2.466634006740771</c:v>
                </c:pt>
                <c:pt idx="307">
                  <c:v>-2.0377963397043022</c:v>
                </c:pt>
                <c:pt idx="308">
                  <c:v>-2.0386716377299861</c:v>
                </c:pt>
                <c:pt idx="309">
                  <c:v>-2.0386716377299861</c:v>
                </c:pt>
                <c:pt idx="310">
                  <c:v>-1.4325904314825859</c:v>
                </c:pt>
                <c:pt idx="311">
                  <c:v>-1.6489069109640333</c:v>
                </c:pt>
                <c:pt idx="312">
                  <c:v>-1.6489069109640333</c:v>
                </c:pt>
                <c:pt idx="313">
                  <c:v>-1.2068132226988888</c:v>
                </c:pt>
                <c:pt idx="314">
                  <c:v>-1.2459797962983772</c:v>
                </c:pt>
                <c:pt idx="315">
                  <c:v>-1.2459797962983772</c:v>
                </c:pt>
                <c:pt idx="316">
                  <c:v>-1.171474245879832</c:v>
                </c:pt>
                <c:pt idx="317">
                  <c:v>-1.171474245879832</c:v>
                </c:pt>
                <c:pt idx="318">
                  <c:v>-1.2840190758105809</c:v>
                </c:pt>
                <c:pt idx="319">
                  <c:v>-1.2369101993094005</c:v>
                </c:pt>
                <c:pt idx="320">
                  <c:v>-1.2317957792177396</c:v>
                </c:pt>
                <c:pt idx="321">
                  <c:v>-1.2317957792177396</c:v>
                </c:pt>
                <c:pt idx="322">
                  <c:v>-1.2260886865331972</c:v>
                </c:pt>
                <c:pt idx="323">
                  <c:v>-1.441520234785433</c:v>
                </c:pt>
                <c:pt idx="324">
                  <c:v>-1.6044908688486648</c:v>
                </c:pt>
                <c:pt idx="325">
                  <c:v>-1.6044908688486648</c:v>
                </c:pt>
                <c:pt idx="326">
                  <c:v>-1.5552916800662033</c:v>
                </c:pt>
                <c:pt idx="327">
                  <c:v>-1.5552916800662033</c:v>
                </c:pt>
                <c:pt idx="328">
                  <c:v>-1.625505583646619</c:v>
                </c:pt>
                <c:pt idx="329">
                  <c:v>-1.625505583646619</c:v>
                </c:pt>
                <c:pt idx="330">
                  <c:v>-1.6902831316329787</c:v>
                </c:pt>
                <c:pt idx="331">
                  <c:v>-1.7353081846046086</c:v>
                </c:pt>
                <c:pt idx="332">
                  <c:v>-1.7647823624769408</c:v>
                </c:pt>
                <c:pt idx="333">
                  <c:v>-1.7647823624769408</c:v>
                </c:pt>
                <c:pt idx="334">
                  <c:v>-1.7707108040510482</c:v>
                </c:pt>
                <c:pt idx="335">
                  <c:v>-1.7986888326090669</c:v>
                </c:pt>
              </c:numCache>
            </c:numRef>
          </c:val>
        </c:ser>
        <c:marker val="1"/>
        <c:axId val="108763008"/>
        <c:axId val="108764544"/>
      </c:lineChart>
      <c:catAx>
        <c:axId val="108763008"/>
        <c:scaling>
          <c:orientation val="minMax"/>
        </c:scaling>
        <c:axPos val="b"/>
        <c:numFmt formatCode="General" sourceLinked="1"/>
        <c:majorTickMark val="in"/>
        <c:tickLblPos val="nextTo"/>
        <c:crossAx val="108764544"/>
        <c:crossesAt val="-10"/>
        <c:auto val="1"/>
        <c:lblAlgn val="ctr"/>
        <c:lblOffset val="100"/>
        <c:tickLblSkip val="36"/>
        <c:tickMarkSkip val="12"/>
      </c:catAx>
      <c:valAx>
        <c:axId val="108764544"/>
        <c:scaling>
          <c:orientation val="minMax"/>
        </c:scaling>
        <c:axPos val="l"/>
        <c:numFmt formatCode="General" sourceLinked="1"/>
        <c:majorTickMark val="in"/>
        <c:tickLblPos val="nextTo"/>
        <c:crossAx val="108763008"/>
        <c:crossesAt val="1"/>
        <c:crossBetween val="between"/>
        <c:majorUnit val="2"/>
      </c:valAx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2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AppendixFigure6!$B$6:$B$341</c:f>
              <c:numCache>
                <c:formatCode>General</c:formatCode>
                <c:ptCount val="336"/>
                <c:pt idx="0">
                  <c:v>1969</c:v>
                </c:pt>
                <c:pt idx="1">
                  <c:v>1969.0833333333333</c:v>
                </c:pt>
                <c:pt idx="2">
                  <c:v>1969.1666666666665</c:v>
                </c:pt>
                <c:pt idx="3">
                  <c:v>1969.2499999999998</c:v>
                </c:pt>
                <c:pt idx="4">
                  <c:v>1969.333333333333</c:v>
                </c:pt>
                <c:pt idx="5">
                  <c:v>1969.4166666666663</c:v>
                </c:pt>
                <c:pt idx="6">
                  <c:v>1969.4999999999995</c:v>
                </c:pt>
                <c:pt idx="7">
                  <c:v>1969.5833333333328</c:v>
                </c:pt>
                <c:pt idx="8">
                  <c:v>1969.6666666666661</c:v>
                </c:pt>
                <c:pt idx="9">
                  <c:v>1969.7499999999993</c:v>
                </c:pt>
                <c:pt idx="10">
                  <c:v>1969.8333333333326</c:v>
                </c:pt>
                <c:pt idx="11">
                  <c:v>1969.9166666666658</c:v>
                </c:pt>
                <c:pt idx="12">
                  <c:v>1969.9999999999991</c:v>
                </c:pt>
                <c:pt idx="13">
                  <c:v>1970.0833333333323</c:v>
                </c:pt>
                <c:pt idx="14">
                  <c:v>1970.1666666666656</c:v>
                </c:pt>
                <c:pt idx="15">
                  <c:v>1970.2499999999989</c:v>
                </c:pt>
                <c:pt idx="16">
                  <c:v>1970.3333333333321</c:v>
                </c:pt>
                <c:pt idx="17">
                  <c:v>1970.4166666666654</c:v>
                </c:pt>
                <c:pt idx="18">
                  <c:v>1970.4999999999986</c:v>
                </c:pt>
                <c:pt idx="19">
                  <c:v>1970.5833333333319</c:v>
                </c:pt>
                <c:pt idx="20">
                  <c:v>1970.6666666666652</c:v>
                </c:pt>
                <c:pt idx="21">
                  <c:v>1970.7499999999984</c:v>
                </c:pt>
                <c:pt idx="22">
                  <c:v>1970.8333333333317</c:v>
                </c:pt>
                <c:pt idx="23">
                  <c:v>1970.9166666666649</c:v>
                </c:pt>
                <c:pt idx="24">
                  <c:v>1970.9999999999982</c:v>
                </c:pt>
                <c:pt idx="25">
                  <c:v>1971.0833333333314</c:v>
                </c:pt>
                <c:pt idx="26">
                  <c:v>1971.1666666666647</c:v>
                </c:pt>
                <c:pt idx="27">
                  <c:v>1971.249999999998</c:v>
                </c:pt>
                <c:pt idx="28">
                  <c:v>1971.3333333333312</c:v>
                </c:pt>
                <c:pt idx="29">
                  <c:v>1971.4166666666645</c:v>
                </c:pt>
                <c:pt idx="30">
                  <c:v>1971.4999999999977</c:v>
                </c:pt>
                <c:pt idx="31">
                  <c:v>1971.583333333331</c:v>
                </c:pt>
                <c:pt idx="32">
                  <c:v>1971.6666666666642</c:v>
                </c:pt>
                <c:pt idx="33">
                  <c:v>1971.7499999999975</c:v>
                </c:pt>
                <c:pt idx="34">
                  <c:v>1971.8333333333308</c:v>
                </c:pt>
                <c:pt idx="35">
                  <c:v>1971.916666666664</c:v>
                </c:pt>
                <c:pt idx="36">
                  <c:v>1971.9999999999973</c:v>
                </c:pt>
                <c:pt idx="37">
                  <c:v>1972.0833333333305</c:v>
                </c:pt>
                <c:pt idx="38">
                  <c:v>1972.1666666666638</c:v>
                </c:pt>
                <c:pt idx="39">
                  <c:v>1972.249999999997</c:v>
                </c:pt>
                <c:pt idx="40">
                  <c:v>1972.3333333333303</c:v>
                </c:pt>
                <c:pt idx="41">
                  <c:v>1972.4166666666636</c:v>
                </c:pt>
                <c:pt idx="42">
                  <c:v>1972.4999999999968</c:v>
                </c:pt>
                <c:pt idx="43">
                  <c:v>1972.5833333333301</c:v>
                </c:pt>
                <c:pt idx="44">
                  <c:v>1972.6666666666633</c:v>
                </c:pt>
                <c:pt idx="45">
                  <c:v>1972.7499999999966</c:v>
                </c:pt>
                <c:pt idx="46">
                  <c:v>1972.8333333333298</c:v>
                </c:pt>
                <c:pt idx="47">
                  <c:v>1972.9166666666631</c:v>
                </c:pt>
                <c:pt idx="48">
                  <c:v>1972.9999999999964</c:v>
                </c:pt>
                <c:pt idx="49">
                  <c:v>1973.0833333333296</c:v>
                </c:pt>
                <c:pt idx="50">
                  <c:v>1973.1666666666629</c:v>
                </c:pt>
                <c:pt idx="51">
                  <c:v>1973.2499999999961</c:v>
                </c:pt>
                <c:pt idx="52">
                  <c:v>1973.3333333333294</c:v>
                </c:pt>
                <c:pt idx="53">
                  <c:v>1973.4166666666626</c:v>
                </c:pt>
                <c:pt idx="54">
                  <c:v>1973.4999999999959</c:v>
                </c:pt>
                <c:pt idx="55">
                  <c:v>1973.5833333333292</c:v>
                </c:pt>
                <c:pt idx="56">
                  <c:v>1973.6666666666624</c:v>
                </c:pt>
                <c:pt idx="57">
                  <c:v>1973.7499999999957</c:v>
                </c:pt>
                <c:pt idx="58">
                  <c:v>1973.8333333333289</c:v>
                </c:pt>
                <c:pt idx="59">
                  <c:v>1973.9166666666622</c:v>
                </c:pt>
                <c:pt idx="60">
                  <c:v>1973.9999999999955</c:v>
                </c:pt>
                <c:pt idx="61">
                  <c:v>1974.0833333333287</c:v>
                </c:pt>
                <c:pt idx="62">
                  <c:v>1974.166666666662</c:v>
                </c:pt>
                <c:pt idx="63">
                  <c:v>1974.2499999999952</c:v>
                </c:pt>
                <c:pt idx="64">
                  <c:v>1974.3333333333285</c:v>
                </c:pt>
                <c:pt idx="65">
                  <c:v>1974.4166666666617</c:v>
                </c:pt>
                <c:pt idx="66">
                  <c:v>1974.499999999995</c:v>
                </c:pt>
                <c:pt idx="67">
                  <c:v>1974.5833333333283</c:v>
                </c:pt>
                <c:pt idx="68">
                  <c:v>1974.6666666666615</c:v>
                </c:pt>
                <c:pt idx="69">
                  <c:v>1974.7499999999948</c:v>
                </c:pt>
                <c:pt idx="70">
                  <c:v>1974.833333333328</c:v>
                </c:pt>
                <c:pt idx="71">
                  <c:v>1974.9166666666613</c:v>
                </c:pt>
                <c:pt idx="72">
                  <c:v>1974.9999999999945</c:v>
                </c:pt>
                <c:pt idx="73">
                  <c:v>1975.0833333333278</c:v>
                </c:pt>
                <c:pt idx="74">
                  <c:v>1975.1666666666611</c:v>
                </c:pt>
                <c:pt idx="75">
                  <c:v>1975.2499999999943</c:v>
                </c:pt>
                <c:pt idx="76">
                  <c:v>1975.3333333333276</c:v>
                </c:pt>
                <c:pt idx="77">
                  <c:v>1975.4166666666608</c:v>
                </c:pt>
                <c:pt idx="78">
                  <c:v>1975.4999999999941</c:v>
                </c:pt>
                <c:pt idx="79">
                  <c:v>1975.5833333333273</c:v>
                </c:pt>
                <c:pt idx="80">
                  <c:v>1975.6666666666606</c:v>
                </c:pt>
                <c:pt idx="81">
                  <c:v>1975.7499999999939</c:v>
                </c:pt>
                <c:pt idx="82">
                  <c:v>1975.8333333333271</c:v>
                </c:pt>
                <c:pt idx="83">
                  <c:v>1975.9166666666604</c:v>
                </c:pt>
                <c:pt idx="84">
                  <c:v>1975.9999999999936</c:v>
                </c:pt>
                <c:pt idx="85">
                  <c:v>1976.0833333333269</c:v>
                </c:pt>
                <c:pt idx="86">
                  <c:v>1976.1666666666601</c:v>
                </c:pt>
                <c:pt idx="87">
                  <c:v>1976.2499999999934</c:v>
                </c:pt>
                <c:pt idx="88">
                  <c:v>1976.3333333333267</c:v>
                </c:pt>
                <c:pt idx="89">
                  <c:v>1976.4166666666599</c:v>
                </c:pt>
                <c:pt idx="90">
                  <c:v>1976.4999999999932</c:v>
                </c:pt>
                <c:pt idx="91">
                  <c:v>1976.5833333333264</c:v>
                </c:pt>
                <c:pt idx="92">
                  <c:v>1976.6666666666597</c:v>
                </c:pt>
                <c:pt idx="93">
                  <c:v>1976.749999999993</c:v>
                </c:pt>
                <c:pt idx="94">
                  <c:v>1976.8333333333262</c:v>
                </c:pt>
                <c:pt idx="95">
                  <c:v>1976.9166666666595</c:v>
                </c:pt>
                <c:pt idx="96">
                  <c:v>1976.9999999999927</c:v>
                </c:pt>
                <c:pt idx="97">
                  <c:v>1977.083333333326</c:v>
                </c:pt>
                <c:pt idx="98">
                  <c:v>1977.1666666666592</c:v>
                </c:pt>
                <c:pt idx="99">
                  <c:v>1977.2499999999925</c:v>
                </c:pt>
                <c:pt idx="100">
                  <c:v>1977.3333333333258</c:v>
                </c:pt>
                <c:pt idx="101">
                  <c:v>1977.416666666659</c:v>
                </c:pt>
                <c:pt idx="102">
                  <c:v>1977.4999999999923</c:v>
                </c:pt>
                <c:pt idx="103">
                  <c:v>1977.5833333333255</c:v>
                </c:pt>
                <c:pt idx="104">
                  <c:v>1977.6666666666588</c:v>
                </c:pt>
                <c:pt idx="105">
                  <c:v>1977.749999999992</c:v>
                </c:pt>
                <c:pt idx="106">
                  <c:v>1977.8333333333253</c:v>
                </c:pt>
                <c:pt idx="107">
                  <c:v>1977.9166666666586</c:v>
                </c:pt>
                <c:pt idx="108">
                  <c:v>1977.9999999999918</c:v>
                </c:pt>
                <c:pt idx="109">
                  <c:v>1978.0833333333251</c:v>
                </c:pt>
                <c:pt idx="110">
                  <c:v>1978.1666666666583</c:v>
                </c:pt>
                <c:pt idx="111">
                  <c:v>1978.2499999999916</c:v>
                </c:pt>
                <c:pt idx="112">
                  <c:v>1978.3333333333248</c:v>
                </c:pt>
                <c:pt idx="113">
                  <c:v>1978.4166666666581</c:v>
                </c:pt>
                <c:pt idx="114">
                  <c:v>1978.4999999999914</c:v>
                </c:pt>
                <c:pt idx="115">
                  <c:v>1978.5833333333246</c:v>
                </c:pt>
                <c:pt idx="116">
                  <c:v>1978.6666666666579</c:v>
                </c:pt>
                <c:pt idx="117">
                  <c:v>1978.7499999999911</c:v>
                </c:pt>
                <c:pt idx="118">
                  <c:v>1978.8333333333244</c:v>
                </c:pt>
                <c:pt idx="119">
                  <c:v>1978.9166666666576</c:v>
                </c:pt>
                <c:pt idx="120">
                  <c:v>1978.9999999999909</c:v>
                </c:pt>
                <c:pt idx="121">
                  <c:v>1979.0833333333242</c:v>
                </c:pt>
                <c:pt idx="122">
                  <c:v>1979.1666666666574</c:v>
                </c:pt>
                <c:pt idx="123">
                  <c:v>1979.2499999999907</c:v>
                </c:pt>
                <c:pt idx="124">
                  <c:v>1979.3333333333239</c:v>
                </c:pt>
                <c:pt idx="125">
                  <c:v>1979.4166666666572</c:v>
                </c:pt>
                <c:pt idx="126">
                  <c:v>1979.4999999999905</c:v>
                </c:pt>
                <c:pt idx="127">
                  <c:v>1979.5833333333237</c:v>
                </c:pt>
                <c:pt idx="128">
                  <c:v>1979.666666666657</c:v>
                </c:pt>
                <c:pt idx="129">
                  <c:v>1979.7499999999902</c:v>
                </c:pt>
                <c:pt idx="130">
                  <c:v>1979.8333333333235</c:v>
                </c:pt>
                <c:pt idx="131">
                  <c:v>1979.9166666666567</c:v>
                </c:pt>
                <c:pt idx="132">
                  <c:v>1979.99999999999</c:v>
                </c:pt>
                <c:pt idx="133">
                  <c:v>1980.0833333333233</c:v>
                </c:pt>
                <c:pt idx="134">
                  <c:v>1980.1666666666565</c:v>
                </c:pt>
                <c:pt idx="135">
                  <c:v>1980.2499999999898</c:v>
                </c:pt>
                <c:pt idx="136">
                  <c:v>1980.333333333323</c:v>
                </c:pt>
                <c:pt idx="137">
                  <c:v>1980.4166666666563</c:v>
                </c:pt>
                <c:pt idx="138">
                  <c:v>1980.4999999999895</c:v>
                </c:pt>
                <c:pt idx="139">
                  <c:v>1980.5833333333228</c:v>
                </c:pt>
                <c:pt idx="140">
                  <c:v>1980.6666666666561</c:v>
                </c:pt>
                <c:pt idx="141">
                  <c:v>1980.7499999999893</c:v>
                </c:pt>
                <c:pt idx="142">
                  <c:v>1980.8333333333226</c:v>
                </c:pt>
                <c:pt idx="143">
                  <c:v>1980.9166666666558</c:v>
                </c:pt>
                <c:pt idx="144">
                  <c:v>1980.9999999999891</c:v>
                </c:pt>
                <c:pt idx="145">
                  <c:v>1981.0833333333223</c:v>
                </c:pt>
                <c:pt idx="146">
                  <c:v>1981.1666666666556</c:v>
                </c:pt>
                <c:pt idx="147">
                  <c:v>1981.2499999999889</c:v>
                </c:pt>
                <c:pt idx="148">
                  <c:v>1981.3333333333221</c:v>
                </c:pt>
                <c:pt idx="149">
                  <c:v>1981.4166666666554</c:v>
                </c:pt>
                <c:pt idx="150">
                  <c:v>1981.4999999999886</c:v>
                </c:pt>
                <c:pt idx="151">
                  <c:v>1981.5833333333219</c:v>
                </c:pt>
                <c:pt idx="152">
                  <c:v>1981.6666666666551</c:v>
                </c:pt>
                <c:pt idx="153">
                  <c:v>1981.7499999999884</c:v>
                </c:pt>
                <c:pt idx="154">
                  <c:v>1981.8333333333217</c:v>
                </c:pt>
                <c:pt idx="155">
                  <c:v>1981.9166666666549</c:v>
                </c:pt>
                <c:pt idx="156">
                  <c:v>1981.9999999999882</c:v>
                </c:pt>
                <c:pt idx="157">
                  <c:v>1982.0833333333214</c:v>
                </c:pt>
                <c:pt idx="158">
                  <c:v>1982.1666666666547</c:v>
                </c:pt>
                <c:pt idx="159">
                  <c:v>1982.2499999999879</c:v>
                </c:pt>
                <c:pt idx="160">
                  <c:v>1982.3333333333212</c:v>
                </c:pt>
                <c:pt idx="161">
                  <c:v>1982.4166666666545</c:v>
                </c:pt>
                <c:pt idx="162">
                  <c:v>1982.4999999999877</c:v>
                </c:pt>
                <c:pt idx="163">
                  <c:v>1982.583333333321</c:v>
                </c:pt>
                <c:pt idx="164">
                  <c:v>1982.6666666666542</c:v>
                </c:pt>
                <c:pt idx="165">
                  <c:v>1982.7499999999875</c:v>
                </c:pt>
                <c:pt idx="166">
                  <c:v>1982.8333333333208</c:v>
                </c:pt>
                <c:pt idx="167">
                  <c:v>1982.916666666654</c:v>
                </c:pt>
                <c:pt idx="168">
                  <c:v>1982.9999999999873</c:v>
                </c:pt>
                <c:pt idx="169">
                  <c:v>1983.0833333333205</c:v>
                </c:pt>
                <c:pt idx="170">
                  <c:v>1983.1666666666538</c:v>
                </c:pt>
                <c:pt idx="171">
                  <c:v>1983.249999999987</c:v>
                </c:pt>
                <c:pt idx="172">
                  <c:v>1983.3333333333203</c:v>
                </c:pt>
                <c:pt idx="173">
                  <c:v>1983.4166666666536</c:v>
                </c:pt>
                <c:pt idx="174">
                  <c:v>1983.4999999999868</c:v>
                </c:pt>
                <c:pt idx="175">
                  <c:v>1983.5833333333201</c:v>
                </c:pt>
                <c:pt idx="176">
                  <c:v>1983.6666666666533</c:v>
                </c:pt>
                <c:pt idx="177">
                  <c:v>1983.7499999999866</c:v>
                </c:pt>
                <c:pt idx="178">
                  <c:v>1983.8333333333198</c:v>
                </c:pt>
                <c:pt idx="179">
                  <c:v>1983.9166666666531</c:v>
                </c:pt>
                <c:pt idx="180">
                  <c:v>1983.9999999999864</c:v>
                </c:pt>
                <c:pt idx="181">
                  <c:v>1984.0833333333196</c:v>
                </c:pt>
                <c:pt idx="182">
                  <c:v>1984.1666666666529</c:v>
                </c:pt>
                <c:pt idx="183">
                  <c:v>1984.2499999999861</c:v>
                </c:pt>
                <c:pt idx="184">
                  <c:v>1984.3333333333194</c:v>
                </c:pt>
                <c:pt idx="185">
                  <c:v>1984.4166666666526</c:v>
                </c:pt>
                <c:pt idx="186">
                  <c:v>1984.4999999999859</c:v>
                </c:pt>
                <c:pt idx="187">
                  <c:v>1984.5833333333192</c:v>
                </c:pt>
                <c:pt idx="188">
                  <c:v>1984.6666666666524</c:v>
                </c:pt>
                <c:pt idx="189">
                  <c:v>1984.7499999999857</c:v>
                </c:pt>
                <c:pt idx="190">
                  <c:v>1984.8333333333189</c:v>
                </c:pt>
                <c:pt idx="191">
                  <c:v>1984.9166666666522</c:v>
                </c:pt>
                <c:pt idx="192">
                  <c:v>1984.9999999999854</c:v>
                </c:pt>
                <c:pt idx="193">
                  <c:v>1985.0833333333187</c:v>
                </c:pt>
                <c:pt idx="194">
                  <c:v>1985.166666666652</c:v>
                </c:pt>
                <c:pt idx="195">
                  <c:v>1985.2499999999852</c:v>
                </c:pt>
                <c:pt idx="196">
                  <c:v>1985.3333333333185</c:v>
                </c:pt>
                <c:pt idx="197">
                  <c:v>1985.4166666666517</c:v>
                </c:pt>
                <c:pt idx="198">
                  <c:v>1985.499999999985</c:v>
                </c:pt>
                <c:pt idx="199">
                  <c:v>1985.5833333333183</c:v>
                </c:pt>
                <c:pt idx="200">
                  <c:v>1985.6666666666515</c:v>
                </c:pt>
                <c:pt idx="201">
                  <c:v>1985.7499999999848</c:v>
                </c:pt>
                <c:pt idx="202">
                  <c:v>1985.833333333318</c:v>
                </c:pt>
                <c:pt idx="203">
                  <c:v>1985.9166666666513</c:v>
                </c:pt>
                <c:pt idx="204">
                  <c:v>1985.9999999999845</c:v>
                </c:pt>
                <c:pt idx="205">
                  <c:v>1986.0833333333178</c:v>
                </c:pt>
                <c:pt idx="206">
                  <c:v>1986.1666666666511</c:v>
                </c:pt>
                <c:pt idx="207">
                  <c:v>1986.2499999999843</c:v>
                </c:pt>
                <c:pt idx="208">
                  <c:v>1986.3333333333176</c:v>
                </c:pt>
                <c:pt idx="209">
                  <c:v>1986.4166666666508</c:v>
                </c:pt>
                <c:pt idx="210">
                  <c:v>1986.4999999999841</c:v>
                </c:pt>
                <c:pt idx="211">
                  <c:v>1986.5833333333173</c:v>
                </c:pt>
                <c:pt idx="212">
                  <c:v>1986.6666666666506</c:v>
                </c:pt>
                <c:pt idx="213">
                  <c:v>1986.7499999999839</c:v>
                </c:pt>
                <c:pt idx="214">
                  <c:v>1986.8333333333171</c:v>
                </c:pt>
                <c:pt idx="215">
                  <c:v>1986.9166666666504</c:v>
                </c:pt>
                <c:pt idx="216">
                  <c:v>1986.9999999999836</c:v>
                </c:pt>
                <c:pt idx="217">
                  <c:v>1987.0833333333169</c:v>
                </c:pt>
                <c:pt idx="218">
                  <c:v>1987.1666666666501</c:v>
                </c:pt>
                <c:pt idx="219">
                  <c:v>1987.2499999999834</c:v>
                </c:pt>
                <c:pt idx="220">
                  <c:v>1987.3333333333167</c:v>
                </c:pt>
                <c:pt idx="221">
                  <c:v>1987.4166666666499</c:v>
                </c:pt>
                <c:pt idx="222">
                  <c:v>1987.4999999999832</c:v>
                </c:pt>
                <c:pt idx="223">
                  <c:v>1987.5833333333164</c:v>
                </c:pt>
                <c:pt idx="224">
                  <c:v>1987.6666666666497</c:v>
                </c:pt>
                <c:pt idx="225">
                  <c:v>1987.7499999999829</c:v>
                </c:pt>
                <c:pt idx="226">
                  <c:v>1987.8333333333162</c:v>
                </c:pt>
                <c:pt idx="227">
                  <c:v>1987.9166666666495</c:v>
                </c:pt>
                <c:pt idx="228">
                  <c:v>1987.9999999999827</c:v>
                </c:pt>
                <c:pt idx="229">
                  <c:v>1988.083333333316</c:v>
                </c:pt>
                <c:pt idx="230">
                  <c:v>1988.1666666666492</c:v>
                </c:pt>
                <c:pt idx="231">
                  <c:v>1988.2499999999825</c:v>
                </c:pt>
                <c:pt idx="232">
                  <c:v>1988.3333333333157</c:v>
                </c:pt>
                <c:pt idx="233">
                  <c:v>1988.416666666649</c:v>
                </c:pt>
                <c:pt idx="234">
                  <c:v>1988.4999999999823</c:v>
                </c:pt>
                <c:pt idx="235">
                  <c:v>1988.5833333333155</c:v>
                </c:pt>
                <c:pt idx="236">
                  <c:v>1988.6666666666488</c:v>
                </c:pt>
                <c:pt idx="237">
                  <c:v>1988.749999999982</c:v>
                </c:pt>
                <c:pt idx="238">
                  <c:v>1988.8333333333153</c:v>
                </c:pt>
                <c:pt idx="239">
                  <c:v>1988.9166666666486</c:v>
                </c:pt>
                <c:pt idx="240">
                  <c:v>1988.9999999999818</c:v>
                </c:pt>
                <c:pt idx="241">
                  <c:v>1989.0833333333151</c:v>
                </c:pt>
                <c:pt idx="242">
                  <c:v>1989.1666666666483</c:v>
                </c:pt>
                <c:pt idx="243">
                  <c:v>1989.2499999999816</c:v>
                </c:pt>
                <c:pt idx="244">
                  <c:v>1989.3333333333148</c:v>
                </c:pt>
                <c:pt idx="245">
                  <c:v>1989.4166666666481</c:v>
                </c:pt>
                <c:pt idx="246">
                  <c:v>1989.4999999999814</c:v>
                </c:pt>
                <c:pt idx="247">
                  <c:v>1989.5833333333146</c:v>
                </c:pt>
                <c:pt idx="248">
                  <c:v>1989.6666666666479</c:v>
                </c:pt>
                <c:pt idx="249">
                  <c:v>1989.7499999999811</c:v>
                </c:pt>
                <c:pt idx="250">
                  <c:v>1989.8333333333144</c:v>
                </c:pt>
                <c:pt idx="251">
                  <c:v>1989.9166666666476</c:v>
                </c:pt>
                <c:pt idx="252">
                  <c:v>1989.9999999999809</c:v>
                </c:pt>
                <c:pt idx="253">
                  <c:v>1990.0833333333142</c:v>
                </c:pt>
                <c:pt idx="254">
                  <c:v>1990.1666666666474</c:v>
                </c:pt>
                <c:pt idx="255">
                  <c:v>1990.2499999999807</c:v>
                </c:pt>
                <c:pt idx="256">
                  <c:v>1990.3333333333139</c:v>
                </c:pt>
                <c:pt idx="257">
                  <c:v>1990.4166666666472</c:v>
                </c:pt>
                <c:pt idx="258">
                  <c:v>1990.4999999999804</c:v>
                </c:pt>
                <c:pt idx="259">
                  <c:v>1990.5833333333137</c:v>
                </c:pt>
                <c:pt idx="260">
                  <c:v>1990.666666666647</c:v>
                </c:pt>
                <c:pt idx="261">
                  <c:v>1990.7499999999802</c:v>
                </c:pt>
                <c:pt idx="262">
                  <c:v>1990.8333333333135</c:v>
                </c:pt>
                <c:pt idx="263">
                  <c:v>1990.9166666666467</c:v>
                </c:pt>
                <c:pt idx="264">
                  <c:v>1990.99999999998</c:v>
                </c:pt>
                <c:pt idx="265">
                  <c:v>1991.0833333333132</c:v>
                </c:pt>
                <c:pt idx="266">
                  <c:v>1991.1666666666465</c:v>
                </c:pt>
                <c:pt idx="267">
                  <c:v>1991.2499999999798</c:v>
                </c:pt>
                <c:pt idx="268">
                  <c:v>1991.333333333313</c:v>
                </c:pt>
                <c:pt idx="269">
                  <c:v>1991.4166666666463</c:v>
                </c:pt>
                <c:pt idx="270">
                  <c:v>1991.4999999999795</c:v>
                </c:pt>
                <c:pt idx="271">
                  <c:v>1991.5833333333128</c:v>
                </c:pt>
                <c:pt idx="272">
                  <c:v>1991.6666666666461</c:v>
                </c:pt>
                <c:pt idx="273">
                  <c:v>1991.7499999999793</c:v>
                </c:pt>
                <c:pt idx="274">
                  <c:v>1991.8333333333126</c:v>
                </c:pt>
                <c:pt idx="275">
                  <c:v>1991.9166666666458</c:v>
                </c:pt>
                <c:pt idx="276">
                  <c:v>1991.9999999999791</c:v>
                </c:pt>
                <c:pt idx="277">
                  <c:v>1992.0833333333123</c:v>
                </c:pt>
                <c:pt idx="278">
                  <c:v>1992.1666666666456</c:v>
                </c:pt>
                <c:pt idx="279">
                  <c:v>1992.2499999999789</c:v>
                </c:pt>
                <c:pt idx="280">
                  <c:v>1992.3333333333121</c:v>
                </c:pt>
                <c:pt idx="281">
                  <c:v>1992.4166666666454</c:v>
                </c:pt>
                <c:pt idx="282">
                  <c:v>1992.4999999999786</c:v>
                </c:pt>
                <c:pt idx="283">
                  <c:v>1992.5833333333119</c:v>
                </c:pt>
                <c:pt idx="284">
                  <c:v>1992.6666666666451</c:v>
                </c:pt>
                <c:pt idx="285">
                  <c:v>1992.7499999999784</c:v>
                </c:pt>
                <c:pt idx="286">
                  <c:v>1992.8333333333117</c:v>
                </c:pt>
                <c:pt idx="287">
                  <c:v>1992.9166666666449</c:v>
                </c:pt>
                <c:pt idx="288">
                  <c:v>1992.9999999999782</c:v>
                </c:pt>
                <c:pt idx="289">
                  <c:v>1993.0833333333114</c:v>
                </c:pt>
                <c:pt idx="290">
                  <c:v>1993.1666666666447</c:v>
                </c:pt>
                <c:pt idx="291">
                  <c:v>1993.2499999999779</c:v>
                </c:pt>
                <c:pt idx="292">
                  <c:v>1993.3333333333112</c:v>
                </c:pt>
                <c:pt idx="293">
                  <c:v>1993.4166666666445</c:v>
                </c:pt>
                <c:pt idx="294">
                  <c:v>1993.4999999999777</c:v>
                </c:pt>
                <c:pt idx="295">
                  <c:v>1993.583333333311</c:v>
                </c:pt>
                <c:pt idx="296">
                  <c:v>1993.6666666666442</c:v>
                </c:pt>
                <c:pt idx="297">
                  <c:v>1993.7499999999775</c:v>
                </c:pt>
                <c:pt idx="298">
                  <c:v>1993.8333333333107</c:v>
                </c:pt>
                <c:pt idx="299">
                  <c:v>1993.916666666644</c:v>
                </c:pt>
                <c:pt idx="300">
                  <c:v>1993.9999999999773</c:v>
                </c:pt>
                <c:pt idx="301">
                  <c:v>1994.0833333333105</c:v>
                </c:pt>
                <c:pt idx="302">
                  <c:v>1994.1666666666438</c:v>
                </c:pt>
                <c:pt idx="303">
                  <c:v>1994.249999999977</c:v>
                </c:pt>
                <c:pt idx="304">
                  <c:v>1994.3333333333103</c:v>
                </c:pt>
                <c:pt idx="305">
                  <c:v>1994.4166666666436</c:v>
                </c:pt>
                <c:pt idx="306">
                  <c:v>1994.4999999999768</c:v>
                </c:pt>
                <c:pt idx="307">
                  <c:v>1994.5833333333101</c:v>
                </c:pt>
                <c:pt idx="308">
                  <c:v>1994.6666666666433</c:v>
                </c:pt>
                <c:pt idx="309">
                  <c:v>1994.7499999999766</c:v>
                </c:pt>
                <c:pt idx="310">
                  <c:v>1994.8333333333098</c:v>
                </c:pt>
                <c:pt idx="311">
                  <c:v>1994.9166666666431</c:v>
                </c:pt>
                <c:pt idx="312">
                  <c:v>1994.9999999999764</c:v>
                </c:pt>
                <c:pt idx="313">
                  <c:v>1995.0833333333096</c:v>
                </c:pt>
                <c:pt idx="314">
                  <c:v>1995.1666666666429</c:v>
                </c:pt>
                <c:pt idx="315">
                  <c:v>1995.2499999999761</c:v>
                </c:pt>
                <c:pt idx="316">
                  <c:v>1995.3333333333094</c:v>
                </c:pt>
                <c:pt idx="317">
                  <c:v>1995.4166666666426</c:v>
                </c:pt>
                <c:pt idx="318">
                  <c:v>1995.4999999999759</c:v>
                </c:pt>
                <c:pt idx="319">
                  <c:v>1995.5833333333092</c:v>
                </c:pt>
                <c:pt idx="320">
                  <c:v>1995.6666666666424</c:v>
                </c:pt>
                <c:pt idx="321">
                  <c:v>1995.7499999999757</c:v>
                </c:pt>
                <c:pt idx="322">
                  <c:v>1995.8333333333089</c:v>
                </c:pt>
                <c:pt idx="323">
                  <c:v>1995.9166666666422</c:v>
                </c:pt>
                <c:pt idx="324">
                  <c:v>1995.9999999999754</c:v>
                </c:pt>
                <c:pt idx="325">
                  <c:v>1996.0833333333087</c:v>
                </c:pt>
                <c:pt idx="326">
                  <c:v>1996.166666666642</c:v>
                </c:pt>
                <c:pt idx="327">
                  <c:v>1996.2499999999752</c:v>
                </c:pt>
                <c:pt idx="328">
                  <c:v>1996.3333333333085</c:v>
                </c:pt>
                <c:pt idx="329">
                  <c:v>1996.4166666666417</c:v>
                </c:pt>
                <c:pt idx="330">
                  <c:v>1996.499999999975</c:v>
                </c:pt>
                <c:pt idx="331">
                  <c:v>1996.5833333333082</c:v>
                </c:pt>
                <c:pt idx="332">
                  <c:v>1996.6666666666415</c:v>
                </c:pt>
                <c:pt idx="333">
                  <c:v>1996.7499999999748</c:v>
                </c:pt>
                <c:pt idx="334">
                  <c:v>1996.833333333308</c:v>
                </c:pt>
                <c:pt idx="335">
                  <c:v>1996.9166666666413</c:v>
                </c:pt>
              </c:numCache>
            </c:numRef>
          </c:cat>
          <c:val>
            <c:numRef>
              <c:f>AppendixFigure6!$L$6:$L$341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-0.245</c:v>
                </c:pt>
                <c:pt idx="3">
                  <c:v>0.16</c:v>
                </c:pt>
                <c:pt idx="4">
                  <c:v>0.36399999999999999</c:v>
                </c:pt>
                <c:pt idx="5">
                  <c:v>0.34399999999999997</c:v>
                </c:pt>
                <c:pt idx="6">
                  <c:v>0.52500000000000002</c:v>
                </c:pt>
                <c:pt idx="7">
                  <c:v>0.83399999999999996</c:v>
                </c:pt>
                <c:pt idx="8">
                  <c:v>0.86299999999999999</c:v>
                </c:pt>
                <c:pt idx="9">
                  <c:v>0.95099999999999996</c:v>
                </c:pt>
                <c:pt idx="10">
                  <c:v>0.94599999999999995</c:v>
                </c:pt>
                <c:pt idx="11">
                  <c:v>1.0109999999999999</c:v>
                </c:pt>
                <c:pt idx="12">
                  <c:v>0.85099999999999998</c:v>
                </c:pt>
                <c:pt idx="13">
                  <c:v>0.49099999999999999</c:v>
                </c:pt>
                <c:pt idx="14">
                  <c:v>0.35099999999999998</c:v>
                </c:pt>
                <c:pt idx="15">
                  <c:v>0.20599999999999999</c:v>
                </c:pt>
                <c:pt idx="16">
                  <c:v>0.50600000000000001</c:v>
                </c:pt>
                <c:pt idx="17">
                  <c:v>0.32600000000000001</c:v>
                </c:pt>
                <c:pt idx="18">
                  <c:v>8.2999999999999893E-2</c:v>
                </c:pt>
                <c:pt idx="19">
                  <c:v>-0.4</c:v>
                </c:pt>
                <c:pt idx="20">
                  <c:v>-0.67200000000000004</c:v>
                </c:pt>
                <c:pt idx="21">
                  <c:v>-0.68100000000000005</c:v>
                </c:pt>
                <c:pt idx="22">
                  <c:v>-1.0269999999999999</c:v>
                </c:pt>
                <c:pt idx="23">
                  <c:v>-1.256</c:v>
                </c:pt>
                <c:pt idx="24">
                  <c:v>-1.9379999999999999</c:v>
                </c:pt>
                <c:pt idx="25">
                  <c:v>-1.9630000000000001</c:v>
                </c:pt>
                <c:pt idx="26">
                  <c:v>-2.028</c:v>
                </c:pt>
                <c:pt idx="27">
                  <c:v>-1.5669999999999999</c:v>
                </c:pt>
                <c:pt idx="28">
                  <c:v>-1.5640000000000001</c:v>
                </c:pt>
                <c:pt idx="29">
                  <c:v>-1.2210000000000001</c:v>
                </c:pt>
                <c:pt idx="30">
                  <c:v>-1.3380000000000001</c:v>
                </c:pt>
                <c:pt idx="31">
                  <c:v>-1.3380000000000001</c:v>
                </c:pt>
                <c:pt idx="32">
                  <c:v>-1.3380000000000001</c:v>
                </c:pt>
                <c:pt idx="33">
                  <c:v>-1.66</c:v>
                </c:pt>
                <c:pt idx="34">
                  <c:v>-2.0019999999999998</c:v>
                </c:pt>
                <c:pt idx="35">
                  <c:v>-2.9220000000000002</c:v>
                </c:pt>
                <c:pt idx="36">
                  <c:v>-3.1560000000000001</c:v>
                </c:pt>
                <c:pt idx="37">
                  <c:v>-3.242</c:v>
                </c:pt>
                <c:pt idx="38">
                  <c:v>-2.99</c:v>
                </c:pt>
                <c:pt idx="39">
                  <c:v>-3.0939999999999999</c:v>
                </c:pt>
                <c:pt idx="40">
                  <c:v>-3.2090000000000001</c:v>
                </c:pt>
                <c:pt idx="41">
                  <c:v>-3.2589999999999999</c:v>
                </c:pt>
                <c:pt idx="42">
                  <c:v>-3.2589999999999999</c:v>
                </c:pt>
                <c:pt idx="43">
                  <c:v>-3.2589999999999999</c:v>
                </c:pt>
                <c:pt idx="44">
                  <c:v>-3.2589999999999999</c:v>
                </c:pt>
                <c:pt idx="45">
                  <c:v>-3.2589999999999999</c:v>
                </c:pt>
                <c:pt idx="46">
                  <c:v>-3.2229999999999999</c:v>
                </c:pt>
                <c:pt idx="47">
                  <c:v>-3.25</c:v>
                </c:pt>
                <c:pt idx="48">
                  <c:v>-2.9710000000000001</c:v>
                </c:pt>
                <c:pt idx="49">
                  <c:v>-2.746</c:v>
                </c:pt>
                <c:pt idx="50">
                  <c:v>-2.6819999999999999</c:v>
                </c:pt>
                <c:pt idx="51">
                  <c:v>-2.7450000000000001</c:v>
                </c:pt>
                <c:pt idx="52">
                  <c:v>-2.4279999999999999</c:v>
                </c:pt>
                <c:pt idx="53">
                  <c:v>-2.0190000000000001</c:v>
                </c:pt>
                <c:pt idx="54">
                  <c:v>-1.9039999999999999</c:v>
                </c:pt>
                <c:pt idx="55">
                  <c:v>-1.5860000000000001</c:v>
                </c:pt>
                <c:pt idx="56">
                  <c:v>-2.157</c:v>
                </c:pt>
                <c:pt idx="57">
                  <c:v>-3.0049999999999999</c:v>
                </c:pt>
                <c:pt idx="58">
                  <c:v>-3.1</c:v>
                </c:pt>
                <c:pt idx="59">
                  <c:v>-3.2650000000000001</c:v>
                </c:pt>
                <c:pt idx="60">
                  <c:v>-3.4710000000000001</c:v>
                </c:pt>
                <c:pt idx="61">
                  <c:v>-3.27</c:v>
                </c:pt>
                <c:pt idx="62">
                  <c:v>-2.5369999999999999</c:v>
                </c:pt>
                <c:pt idx="63">
                  <c:v>-2.15</c:v>
                </c:pt>
                <c:pt idx="64">
                  <c:v>-1.758</c:v>
                </c:pt>
                <c:pt idx="65">
                  <c:v>-1.478</c:v>
                </c:pt>
                <c:pt idx="66">
                  <c:v>-1.569</c:v>
                </c:pt>
                <c:pt idx="67">
                  <c:v>-1.591</c:v>
                </c:pt>
                <c:pt idx="68">
                  <c:v>-2.0209999999999999</c:v>
                </c:pt>
                <c:pt idx="69">
                  <c:v>-2.3050000000000002</c:v>
                </c:pt>
                <c:pt idx="70">
                  <c:v>-1.9690000000000001</c:v>
                </c:pt>
                <c:pt idx="71">
                  <c:v>-2.198</c:v>
                </c:pt>
                <c:pt idx="72">
                  <c:v>-2.552</c:v>
                </c:pt>
                <c:pt idx="73">
                  <c:v>-2.3090000000000002</c:v>
                </c:pt>
                <c:pt idx="74">
                  <c:v>-2.8079999999999998</c:v>
                </c:pt>
                <c:pt idx="75">
                  <c:v>-3.4449999999999998</c:v>
                </c:pt>
                <c:pt idx="76">
                  <c:v>-3.3090000000000002</c:v>
                </c:pt>
                <c:pt idx="77">
                  <c:v>-3.1389999999999998</c:v>
                </c:pt>
                <c:pt idx="78">
                  <c:v>-3.069</c:v>
                </c:pt>
                <c:pt idx="79">
                  <c:v>-3.2050000000000001</c:v>
                </c:pt>
                <c:pt idx="80">
                  <c:v>-3.319</c:v>
                </c:pt>
                <c:pt idx="81">
                  <c:v>-3.5190000000000001</c:v>
                </c:pt>
                <c:pt idx="82">
                  <c:v>-3.8</c:v>
                </c:pt>
                <c:pt idx="83">
                  <c:v>-3.52</c:v>
                </c:pt>
                <c:pt idx="84">
                  <c:v>-3.6110000000000002</c:v>
                </c:pt>
                <c:pt idx="85">
                  <c:v>-4.08</c:v>
                </c:pt>
                <c:pt idx="86">
                  <c:v>-4.319</c:v>
                </c:pt>
                <c:pt idx="87">
                  <c:v>-4.18</c:v>
                </c:pt>
                <c:pt idx="88">
                  <c:v>-4.4779999999999998</c:v>
                </c:pt>
                <c:pt idx="89">
                  <c:v>-4.516</c:v>
                </c:pt>
                <c:pt idx="90">
                  <c:v>-4.6550000000000002</c:v>
                </c:pt>
                <c:pt idx="91">
                  <c:v>-4.6989999999999998</c:v>
                </c:pt>
                <c:pt idx="92">
                  <c:v>-4.68</c:v>
                </c:pt>
                <c:pt idx="93">
                  <c:v>-4.7210000000000001</c:v>
                </c:pt>
                <c:pt idx="94">
                  <c:v>-4.6909999999999998</c:v>
                </c:pt>
                <c:pt idx="95">
                  <c:v>-4.8220000000000001</c:v>
                </c:pt>
                <c:pt idx="96">
                  <c:v>-4.9189999999999996</c:v>
                </c:pt>
                <c:pt idx="97">
                  <c:v>-5.0039999999999996</c:v>
                </c:pt>
                <c:pt idx="98">
                  <c:v>-5.2320000000000002</c:v>
                </c:pt>
                <c:pt idx="99">
                  <c:v>-5.2809999999999997</c:v>
                </c:pt>
                <c:pt idx="100">
                  <c:v>-5.3319999999999999</c:v>
                </c:pt>
                <c:pt idx="101">
                  <c:v>-5.4779999999999998</c:v>
                </c:pt>
                <c:pt idx="102">
                  <c:v>-5.718</c:v>
                </c:pt>
                <c:pt idx="103">
                  <c:v>-5.6879999999999997</c:v>
                </c:pt>
                <c:pt idx="104">
                  <c:v>-5.6150000000000002</c:v>
                </c:pt>
                <c:pt idx="105">
                  <c:v>-5.641</c:v>
                </c:pt>
                <c:pt idx="106">
                  <c:v>-5.6890000000000001</c:v>
                </c:pt>
                <c:pt idx="107">
                  <c:v>-5.8109999999999999</c:v>
                </c:pt>
                <c:pt idx="108">
                  <c:v>-6.016</c:v>
                </c:pt>
                <c:pt idx="109">
                  <c:v>-5.91</c:v>
                </c:pt>
                <c:pt idx="110">
                  <c:v>-5.8680000000000003</c:v>
                </c:pt>
                <c:pt idx="111">
                  <c:v>-5.9370000000000003</c:v>
                </c:pt>
                <c:pt idx="112">
                  <c:v>-6.1529999999999996</c:v>
                </c:pt>
                <c:pt idx="113">
                  <c:v>-5.91</c:v>
                </c:pt>
                <c:pt idx="114">
                  <c:v>-6.0519999999999996</c:v>
                </c:pt>
                <c:pt idx="115">
                  <c:v>-6.1159999999999997</c:v>
                </c:pt>
                <c:pt idx="116">
                  <c:v>-6.2720000000000002</c:v>
                </c:pt>
                <c:pt idx="117">
                  <c:v>-6.1390000000000002</c:v>
                </c:pt>
                <c:pt idx="118">
                  <c:v>-5.9710000000000001</c:v>
                </c:pt>
                <c:pt idx="119">
                  <c:v>-6.0129999999999999</c:v>
                </c:pt>
                <c:pt idx="120">
                  <c:v>-6.0129999999999999</c:v>
                </c:pt>
                <c:pt idx="121">
                  <c:v>-6.165</c:v>
                </c:pt>
                <c:pt idx="122">
                  <c:v>-6.032</c:v>
                </c:pt>
                <c:pt idx="123">
                  <c:v>-6.0960000000000001</c:v>
                </c:pt>
                <c:pt idx="124">
                  <c:v>-5.9909999999999997</c:v>
                </c:pt>
                <c:pt idx="125">
                  <c:v>-5.9909999999999997</c:v>
                </c:pt>
                <c:pt idx="126">
                  <c:v>-5.23</c:v>
                </c:pt>
                <c:pt idx="127">
                  <c:v>-4.9080000000000004</c:v>
                </c:pt>
                <c:pt idx="128">
                  <c:v>-5.1319999999999997</c:v>
                </c:pt>
                <c:pt idx="129">
                  <c:v>-5.1319999999999997</c:v>
                </c:pt>
                <c:pt idx="130">
                  <c:v>-5.0869999999999997</c:v>
                </c:pt>
                <c:pt idx="131">
                  <c:v>-5.0869999999999997</c:v>
                </c:pt>
                <c:pt idx="132">
                  <c:v>-5.0979999999999999</c:v>
                </c:pt>
                <c:pt idx="133">
                  <c:v>-4.9009999999999998</c:v>
                </c:pt>
                <c:pt idx="134">
                  <c:v>-3.4790000000000001</c:v>
                </c:pt>
                <c:pt idx="135">
                  <c:v>-6.7</c:v>
                </c:pt>
                <c:pt idx="136">
                  <c:v>-7.4640000000000004</c:v>
                </c:pt>
                <c:pt idx="137">
                  <c:v>-7.4640000000000004</c:v>
                </c:pt>
                <c:pt idx="138">
                  <c:v>-7.0609999999999999</c:v>
                </c:pt>
                <c:pt idx="139">
                  <c:v>-7.2590000000000003</c:v>
                </c:pt>
                <c:pt idx="140">
                  <c:v>-6.4880000000000004</c:v>
                </c:pt>
                <c:pt idx="141">
                  <c:v>-5.27</c:v>
                </c:pt>
                <c:pt idx="142">
                  <c:v>-3.399</c:v>
                </c:pt>
                <c:pt idx="143">
                  <c:v>-4.0330000000000004</c:v>
                </c:pt>
                <c:pt idx="144">
                  <c:v>-4.0330000000000004</c:v>
                </c:pt>
                <c:pt idx="145">
                  <c:v>-4.8159999999999998</c:v>
                </c:pt>
                <c:pt idx="146">
                  <c:v>-4.5090000000000003</c:v>
                </c:pt>
                <c:pt idx="147">
                  <c:v>-4.5090000000000003</c:v>
                </c:pt>
                <c:pt idx="148">
                  <c:v>-2.9940000000000002</c:v>
                </c:pt>
                <c:pt idx="149">
                  <c:v>-2.9940000000000002</c:v>
                </c:pt>
                <c:pt idx="150">
                  <c:v>-3.605</c:v>
                </c:pt>
                <c:pt idx="151">
                  <c:v>-3.6459999999999999</c:v>
                </c:pt>
                <c:pt idx="152">
                  <c:v>-3.6459999999999999</c:v>
                </c:pt>
                <c:pt idx="153">
                  <c:v>-4.22</c:v>
                </c:pt>
                <c:pt idx="154">
                  <c:v>-4.5759999999999996</c:v>
                </c:pt>
                <c:pt idx="155">
                  <c:v>-4.476</c:v>
                </c:pt>
                <c:pt idx="156">
                  <c:v>-4.476</c:v>
                </c:pt>
                <c:pt idx="157">
                  <c:v>-3.4550000000000001</c:v>
                </c:pt>
                <c:pt idx="158">
                  <c:v>-3.89</c:v>
                </c:pt>
                <c:pt idx="159">
                  <c:v>-3.89</c:v>
                </c:pt>
                <c:pt idx="160">
                  <c:v>-3.9460000000000002</c:v>
                </c:pt>
                <c:pt idx="161">
                  <c:v>-3.9460000000000002</c:v>
                </c:pt>
                <c:pt idx="162">
                  <c:v>-4.1420000000000003</c:v>
                </c:pt>
                <c:pt idx="163">
                  <c:v>-4.3529999999999998</c:v>
                </c:pt>
                <c:pt idx="164">
                  <c:v>-4.3529999999999998</c:v>
                </c:pt>
                <c:pt idx="165">
                  <c:v>-4.5949999999999998</c:v>
                </c:pt>
                <c:pt idx="166">
                  <c:v>-4.47</c:v>
                </c:pt>
                <c:pt idx="167">
                  <c:v>-3.819</c:v>
                </c:pt>
                <c:pt idx="168">
                  <c:v>-3.819</c:v>
                </c:pt>
                <c:pt idx="169">
                  <c:v>-3.6339999999999999</c:v>
                </c:pt>
                <c:pt idx="170">
                  <c:v>-3.4889999999999999</c:v>
                </c:pt>
                <c:pt idx="171">
                  <c:v>-3.4889999999999999</c:v>
                </c:pt>
                <c:pt idx="172">
                  <c:v>-3.508</c:v>
                </c:pt>
                <c:pt idx="173">
                  <c:v>-3.508</c:v>
                </c:pt>
                <c:pt idx="174">
                  <c:v>-3.516</c:v>
                </c:pt>
                <c:pt idx="175">
                  <c:v>-3.75</c:v>
                </c:pt>
                <c:pt idx="176">
                  <c:v>-3.75</c:v>
                </c:pt>
                <c:pt idx="177">
                  <c:v>-3.468</c:v>
                </c:pt>
                <c:pt idx="178">
                  <c:v>-3.64</c:v>
                </c:pt>
                <c:pt idx="179">
                  <c:v>-3.423</c:v>
                </c:pt>
                <c:pt idx="180">
                  <c:v>-3.1659999999999999</c:v>
                </c:pt>
                <c:pt idx="181">
                  <c:v>-3.1659999999999999</c:v>
                </c:pt>
                <c:pt idx="182">
                  <c:v>-3.2669999999999999</c:v>
                </c:pt>
                <c:pt idx="183">
                  <c:v>-3.2669999999999999</c:v>
                </c:pt>
                <c:pt idx="184">
                  <c:v>-3.0939999999999999</c:v>
                </c:pt>
                <c:pt idx="185">
                  <c:v>-3.0939999999999999</c:v>
                </c:pt>
                <c:pt idx="186">
                  <c:v>-2.7669999999999999</c:v>
                </c:pt>
                <c:pt idx="187">
                  <c:v>-2.8279999999999998</c:v>
                </c:pt>
                <c:pt idx="188">
                  <c:v>-2.8279999999999998</c:v>
                </c:pt>
                <c:pt idx="189">
                  <c:v>-2.7930000000000001</c:v>
                </c:pt>
                <c:pt idx="190">
                  <c:v>-3.339</c:v>
                </c:pt>
                <c:pt idx="191">
                  <c:v>-3.4830000000000001</c:v>
                </c:pt>
                <c:pt idx="192">
                  <c:v>-3.4830000000000001</c:v>
                </c:pt>
                <c:pt idx="193">
                  <c:v>-3.641</c:v>
                </c:pt>
                <c:pt idx="194">
                  <c:v>-3.44</c:v>
                </c:pt>
                <c:pt idx="195">
                  <c:v>-3.44</c:v>
                </c:pt>
                <c:pt idx="196">
                  <c:v>-3.544</c:v>
                </c:pt>
                <c:pt idx="197">
                  <c:v>-3.544</c:v>
                </c:pt>
                <c:pt idx="198">
                  <c:v>-3.484</c:v>
                </c:pt>
                <c:pt idx="199">
                  <c:v>-3.298</c:v>
                </c:pt>
                <c:pt idx="200">
                  <c:v>-3.298</c:v>
                </c:pt>
                <c:pt idx="201">
                  <c:v>-3.194</c:v>
                </c:pt>
                <c:pt idx="202">
                  <c:v>-3.173</c:v>
                </c:pt>
                <c:pt idx="203">
                  <c:v>-3.242</c:v>
                </c:pt>
                <c:pt idx="204">
                  <c:v>-3.242</c:v>
                </c:pt>
                <c:pt idx="205">
                  <c:v>-3.3519999999999999</c:v>
                </c:pt>
                <c:pt idx="206">
                  <c:v>-3.3519999999999999</c:v>
                </c:pt>
                <c:pt idx="207">
                  <c:v>-3.145</c:v>
                </c:pt>
                <c:pt idx="208">
                  <c:v>-3.069</c:v>
                </c:pt>
                <c:pt idx="209">
                  <c:v>-3.069</c:v>
                </c:pt>
                <c:pt idx="210">
                  <c:v>-3.2370000000000001</c:v>
                </c:pt>
                <c:pt idx="211">
                  <c:v>-3.4710000000000001</c:v>
                </c:pt>
                <c:pt idx="212">
                  <c:v>-3.47</c:v>
                </c:pt>
                <c:pt idx="213">
                  <c:v>-3.47</c:v>
                </c:pt>
                <c:pt idx="214">
                  <c:v>-3.4489999999999998</c:v>
                </c:pt>
                <c:pt idx="215">
                  <c:v>-3.5310000000000001</c:v>
                </c:pt>
                <c:pt idx="216">
                  <c:v>-3.5310000000000001</c:v>
                </c:pt>
                <c:pt idx="217">
                  <c:v>-3.355</c:v>
                </c:pt>
                <c:pt idx="218">
                  <c:v>-3.1640000000000001</c:v>
                </c:pt>
                <c:pt idx="219">
                  <c:v>-3.1640000000000001</c:v>
                </c:pt>
                <c:pt idx="220">
                  <c:v>-2.9260000000000002</c:v>
                </c:pt>
                <c:pt idx="221">
                  <c:v>-2.9260000000000002</c:v>
                </c:pt>
                <c:pt idx="222">
                  <c:v>-2.9670000000000001</c:v>
                </c:pt>
                <c:pt idx="223">
                  <c:v>-2.988</c:v>
                </c:pt>
                <c:pt idx="224">
                  <c:v>-3.1349999999999998</c:v>
                </c:pt>
                <c:pt idx="225">
                  <c:v>-3.1349999999999998</c:v>
                </c:pt>
                <c:pt idx="226">
                  <c:v>-3.22</c:v>
                </c:pt>
                <c:pt idx="227">
                  <c:v>-3.4</c:v>
                </c:pt>
                <c:pt idx="228">
                  <c:v>-3.4</c:v>
                </c:pt>
                <c:pt idx="229">
                  <c:v>-3.6240000000000001</c:v>
                </c:pt>
                <c:pt idx="230">
                  <c:v>-3.6059999999999999</c:v>
                </c:pt>
                <c:pt idx="231">
                  <c:v>-3.6059999999999999</c:v>
                </c:pt>
                <c:pt idx="232">
                  <c:v>-3.4180000000000001</c:v>
                </c:pt>
                <c:pt idx="233">
                  <c:v>-3.11</c:v>
                </c:pt>
                <c:pt idx="234">
                  <c:v>-3.11</c:v>
                </c:pt>
                <c:pt idx="235">
                  <c:v>-3.2919999999999998</c:v>
                </c:pt>
                <c:pt idx="236">
                  <c:v>-3.359</c:v>
                </c:pt>
                <c:pt idx="237">
                  <c:v>-3.359</c:v>
                </c:pt>
                <c:pt idx="238">
                  <c:v>-3.3679999999999999</c:v>
                </c:pt>
                <c:pt idx="239">
                  <c:v>-2.9220000000000002</c:v>
                </c:pt>
                <c:pt idx="240">
                  <c:v>-2.9220000000000002</c:v>
                </c:pt>
                <c:pt idx="241">
                  <c:v>-2.625</c:v>
                </c:pt>
                <c:pt idx="242">
                  <c:v>-2.5640000000000001</c:v>
                </c:pt>
                <c:pt idx="243">
                  <c:v>-2.5640000000000001</c:v>
                </c:pt>
                <c:pt idx="244">
                  <c:v>-2.411</c:v>
                </c:pt>
                <c:pt idx="245">
                  <c:v>-2.411</c:v>
                </c:pt>
                <c:pt idx="246">
                  <c:v>-2.3359999999999999</c:v>
                </c:pt>
                <c:pt idx="247">
                  <c:v>-2.4750000000000001</c:v>
                </c:pt>
                <c:pt idx="248">
                  <c:v>-2.4750000000000001</c:v>
                </c:pt>
                <c:pt idx="249">
                  <c:v>-2.5619999999999998</c:v>
                </c:pt>
                <c:pt idx="250">
                  <c:v>-2.4540000000000002</c:v>
                </c:pt>
                <c:pt idx="251">
                  <c:v>-2.5209999999999999</c:v>
                </c:pt>
                <c:pt idx="252">
                  <c:v>-2.5209999999999999</c:v>
                </c:pt>
                <c:pt idx="253">
                  <c:v>-2.2080000000000002</c:v>
                </c:pt>
                <c:pt idx="254">
                  <c:v>-2.302</c:v>
                </c:pt>
                <c:pt idx="255">
                  <c:v>-2.302</c:v>
                </c:pt>
                <c:pt idx="256">
                  <c:v>-2.258</c:v>
                </c:pt>
                <c:pt idx="257">
                  <c:v>-2.258</c:v>
                </c:pt>
                <c:pt idx="258">
                  <c:v>-2.3239999999999998</c:v>
                </c:pt>
                <c:pt idx="259">
                  <c:v>-2.1739999999999999</c:v>
                </c:pt>
                <c:pt idx="260">
                  <c:v>-2.1739999999999999</c:v>
                </c:pt>
                <c:pt idx="261">
                  <c:v>-2.2930000000000001</c:v>
                </c:pt>
                <c:pt idx="262">
                  <c:v>-2.3109999999999999</c:v>
                </c:pt>
                <c:pt idx="263">
                  <c:v>-2.4700000000000002</c:v>
                </c:pt>
                <c:pt idx="264">
                  <c:v>-2.4700000000000002</c:v>
                </c:pt>
                <c:pt idx="265">
                  <c:v>-2.7210000000000001</c:v>
                </c:pt>
                <c:pt idx="266">
                  <c:v>-2.4940000000000002</c:v>
                </c:pt>
                <c:pt idx="267">
                  <c:v>-2.4940000000000002</c:v>
                </c:pt>
                <c:pt idx="268">
                  <c:v>-2.2320000000000002</c:v>
                </c:pt>
                <c:pt idx="269">
                  <c:v>-2.2320000000000002</c:v>
                </c:pt>
                <c:pt idx="270">
                  <c:v>-2.3090000000000002</c:v>
                </c:pt>
                <c:pt idx="271">
                  <c:v>-2.169</c:v>
                </c:pt>
                <c:pt idx="272">
                  <c:v>-2.169</c:v>
                </c:pt>
                <c:pt idx="273">
                  <c:v>-2.2040000000000002</c:v>
                </c:pt>
                <c:pt idx="274">
                  <c:v>-2.3250000000000002</c:v>
                </c:pt>
                <c:pt idx="275">
                  <c:v>-2.2120000000000002</c:v>
                </c:pt>
                <c:pt idx="276">
                  <c:v>-2.2120000000000002</c:v>
                </c:pt>
                <c:pt idx="277">
                  <c:v>-2.2160000000000002</c:v>
                </c:pt>
                <c:pt idx="278">
                  <c:v>-2.3420000000000001</c:v>
                </c:pt>
                <c:pt idx="279">
                  <c:v>-2.3420000000000001</c:v>
                </c:pt>
                <c:pt idx="280">
                  <c:v>-2.194</c:v>
                </c:pt>
                <c:pt idx="281">
                  <c:v>-2.194</c:v>
                </c:pt>
                <c:pt idx="282">
                  <c:v>-2.282</c:v>
                </c:pt>
                <c:pt idx="283">
                  <c:v>-2.2850000000000001</c:v>
                </c:pt>
                <c:pt idx="284">
                  <c:v>-2.2850000000000001</c:v>
                </c:pt>
                <c:pt idx="285">
                  <c:v>-2.46</c:v>
                </c:pt>
                <c:pt idx="286">
                  <c:v>-2.4889999999999999</c:v>
                </c:pt>
                <c:pt idx="287">
                  <c:v>-2.726</c:v>
                </c:pt>
                <c:pt idx="288">
                  <c:v>-2.726</c:v>
                </c:pt>
                <c:pt idx="289">
                  <c:v>-2.6320000000000001</c:v>
                </c:pt>
                <c:pt idx="290">
                  <c:v>-2.6949999999999998</c:v>
                </c:pt>
                <c:pt idx="291">
                  <c:v>-2.6949999999999998</c:v>
                </c:pt>
                <c:pt idx="292">
                  <c:v>-2.36</c:v>
                </c:pt>
                <c:pt idx="293">
                  <c:v>-2.36</c:v>
                </c:pt>
                <c:pt idx="294">
                  <c:v>-2.351</c:v>
                </c:pt>
                <c:pt idx="295">
                  <c:v>-2.3069999999999999</c:v>
                </c:pt>
                <c:pt idx="296">
                  <c:v>-2.1480000000000001</c:v>
                </c:pt>
                <c:pt idx="297">
                  <c:v>-2.1480000000000001</c:v>
                </c:pt>
                <c:pt idx="298">
                  <c:v>-2.2349999999999999</c:v>
                </c:pt>
                <c:pt idx="299">
                  <c:v>-2.3980000000000001</c:v>
                </c:pt>
                <c:pt idx="300">
                  <c:v>-2.3980000000000001</c:v>
                </c:pt>
                <c:pt idx="301">
                  <c:v>-2.1739999999999999</c:v>
                </c:pt>
                <c:pt idx="302">
                  <c:v>-1.861</c:v>
                </c:pt>
                <c:pt idx="303">
                  <c:v>-1.861</c:v>
                </c:pt>
                <c:pt idx="304">
                  <c:v>-1.5740000000000001</c:v>
                </c:pt>
                <c:pt idx="305">
                  <c:v>-1.5740000000000001</c:v>
                </c:pt>
                <c:pt idx="306">
                  <c:v>-1.504</c:v>
                </c:pt>
                <c:pt idx="307">
                  <c:v>-1.087</c:v>
                </c:pt>
                <c:pt idx="308">
                  <c:v>-1.046</c:v>
                </c:pt>
                <c:pt idx="309">
                  <c:v>-1.046</c:v>
                </c:pt>
                <c:pt idx="310">
                  <c:v>-0.49700000000000299</c:v>
                </c:pt>
                <c:pt idx="311">
                  <c:v>-0.74500000000000299</c:v>
                </c:pt>
                <c:pt idx="312">
                  <c:v>-0.74500000000000299</c:v>
                </c:pt>
                <c:pt idx="313">
                  <c:v>-0.24400000000000299</c:v>
                </c:pt>
                <c:pt idx="314">
                  <c:v>-3.0000000000026698E-3</c:v>
                </c:pt>
                <c:pt idx="315">
                  <c:v>-3.0000000000026698E-3</c:v>
                </c:pt>
                <c:pt idx="316">
                  <c:v>0.20599999999999699</c:v>
                </c:pt>
                <c:pt idx="317">
                  <c:v>0.20599999999999699</c:v>
                </c:pt>
                <c:pt idx="318">
                  <c:v>0.19999999999999701</c:v>
                </c:pt>
                <c:pt idx="319">
                  <c:v>0.108999999999997</c:v>
                </c:pt>
                <c:pt idx="320">
                  <c:v>0.13399999999999701</c:v>
                </c:pt>
                <c:pt idx="321">
                  <c:v>0.13399999999999701</c:v>
                </c:pt>
                <c:pt idx="322">
                  <c:v>0.185999999999997</c:v>
                </c:pt>
                <c:pt idx="323">
                  <c:v>1.49999999999973E-2</c:v>
                </c:pt>
                <c:pt idx="324">
                  <c:v>8.7999999999997303E-2</c:v>
                </c:pt>
                <c:pt idx="325">
                  <c:v>8.7999999999997303E-2</c:v>
                </c:pt>
                <c:pt idx="326">
                  <c:v>0.14399999999999699</c:v>
                </c:pt>
                <c:pt idx="327">
                  <c:v>0.14399999999999699</c:v>
                </c:pt>
                <c:pt idx="328">
                  <c:v>0.116999999999997</c:v>
                </c:pt>
                <c:pt idx="329">
                  <c:v>0.116999999999997</c:v>
                </c:pt>
                <c:pt idx="330">
                  <c:v>7.6999999999997307E-2</c:v>
                </c:pt>
                <c:pt idx="331">
                  <c:v>1.1999999999997299E-2</c:v>
                </c:pt>
                <c:pt idx="332">
                  <c:v>-3.0000000000002702E-2</c:v>
                </c:pt>
                <c:pt idx="333">
                  <c:v>-3.0000000000002702E-2</c:v>
                </c:pt>
                <c:pt idx="334">
                  <c:v>1.7999999999997299E-2</c:v>
                </c:pt>
                <c:pt idx="335">
                  <c:v>-1.10000000000027E-2</c:v>
                </c:pt>
              </c:numCache>
            </c:numRef>
          </c:val>
        </c:ser>
        <c:ser>
          <c:idx val="4"/>
          <c:order val="1"/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AppendixFigure6!$B$6:$B$341</c:f>
              <c:numCache>
                <c:formatCode>General</c:formatCode>
                <c:ptCount val="336"/>
                <c:pt idx="0">
                  <c:v>1969</c:v>
                </c:pt>
                <c:pt idx="1">
                  <c:v>1969.0833333333333</c:v>
                </c:pt>
                <c:pt idx="2">
                  <c:v>1969.1666666666665</c:v>
                </c:pt>
                <c:pt idx="3">
                  <c:v>1969.2499999999998</c:v>
                </c:pt>
                <c:pt idx="4">
                  <c:v>1969.333333333333</c:v>
                </c:pt>
                <c:pt idx="5">
                  <c:v>1969.4166666666663</c:v>
                </c:pt>
                <c:pt idx="6">
                  <c:v>1969.4999999999995</c:v>
                </c:pt>
                <c:pt idx="7">
                  <c:v>1969.5833333333328</c:v>
                </c:pt>
                <c:pt idx="8">
                  <c:v>1969.6666666666661</c:v>
                </c:pt>
                <c:pt idx="9">
                  <c:v>1969.7499999999993</c:v>
                </c:pt>
                <c:pt idx="10">
                  <c:v>1969.8333333333326</c:v>
                </c:pt>
                <c:pt idx="11">
                  <c:v>1969.9166666666658</c:v>
                </c:pt>
                <c:pt idx="12">
                  <c:v>1969.9999999999991</c:v>
                </c:pt>
                <c:pt idx="13">
                  <c:v>1970.0833333333323</c:v>
                </c:pt>
                <c:pt idx="14">
                  <c:v>1970.1666666666656</c:v>
                </c:pt>
                <c:pt idx="15">
                  <c:v>1970.2499999999989</c:v>
                </c:pt>
                <c:pt idx="16">
                  <c:v>1970.3333333333321</c:v>
                </c:pt>
                <c:pt idx="17">
                  <c:v>1970.4166666666654</c:v>
                </c:pt>
                <c:pt idx="18">
                  <c:v>1970.4999999999986</c:v>
                </c:pt>
                <c:pt idx="19">
                  <c:v>1970.5833333333319</c:v>
                </c:pt>
                <c:pt idx="20">
                  <c:v>1970.6666666666652</c:v>
                </c:pt>
                <c:pt idx="21">
                  <c:v>1970.7499999999984</c:v>
                </c:pt>
                <c:pt idx="22">
                  <c:v>1970.8333333333317</c:v>
                </c:pt>
                <c:pt idx="23">
                  <c:v>1970.9166666666649</c:v>
                </c:pt>
                <c:pt idx="24">
                  <c:v>1970.9999999999982</c:v>
                </c:pt>
                <c:pt idx="25">
                  <c:v>1971.0833333333314</c:v>
                </c:pt>
                <c:pt idx="26">
                  <c:v>1971.1666666666647</c:v>
                </c:pt>
                <c:pt idx="27">
                  <c:v>1971.249999999998</c:v>
                </c:pt>
                <c:pt idx="28">
                  <c:v>1971.3333333333312</c:v>
                </c:pt>
                <c:pt idx="29">
                  <c:v>1971.4166666666645</c:v>
                </c:pt>
                <c:pt idx="30">
                  <c:v>1971.4999999999977</c:v>
                </c:pt>
                <c:pt idx="31">
                  <c:v>1971.583333333331</c:v>
                </c:pt>
                <c:pt idx="32">
                  <c:v>1971.6666666666642</c:v>
                </c:pt>
                <c:pt idx="33">
                  <c:v>1971.7499999999975</c:v>
                </c:pt>
                <c:pt idx="34">
                  <c:v>1971.8333333333308</c:v>
                </c:pt>
                <c:pt idx="35">
                  <c:v>1971.916666666664</c:v>
                </c:pt>
                <c:pt idx="36">
                  <c:v>1971.9999999999973</c:v>
                </c:pt>
                <c:pt idx="37">
                  <c:v>1972.0833333333305</c:v>
                </c:pt>
                <c:pt idx="38">
                  <c:v>1972.1666666666638</c:v>
                </c:pt>
                <c:pt idx="39">
                  <c:v>1972.249999999997</c:v>
                </c:pt>
                <c:pt idx="40">
                  <c:v>1972.3333333333303</c:v>
                </c:pt>
                <c:pt idx="41">
                  <c:v>1972.4166666666636</c:v>
                </c:pt>
                <c:pt idx="42">
                  <c:v>1972.4999999999968</c:v>
                </c:pt>
                <c:pt idx="43">
                  <c:v>1972.5833333333301</c:v>
                </c:pt>
                <c:pt idx="44">
                  <c:v>1972.6666666666633</c:v>
                </c:pt>
                <c:pt idx="45">
                  <c:v>1972.7499999999966</c:v>
                </c:pt>
                <c:pt idx="46">
                  <c:v>1972.8333333333298</c:v>
                </c:pt>
                <c:pt idx="47">
                  <c:v>1972.9166666666631</c:v>
                </c:pt>
                <c:pt idx="48">
                  <c:v>1972.9999999999964</c:v>
                </c:pt>
                <c:pt idx="49">
                  <c:v>1973.0833333333296</c:v>
                </c:pt>
                <c:pt idx="50">
                  <c:v>1973.1666666666629</c:v>
                </c:pt>
                <c:pt idx="51">
                  <c:v>1973.2499999999961</c:v>
                </c:pt>
                <c:pt idx="52">
                  <c:v>1973.3333333333294</c:v>
                </c:pt>
                <c:pt idx="53">
                  <c:v>1973.4166666666626</c:v>
                </c:pt>
                <c:pt idx="54">
                  <c:v>1973.4999999999959</c:v>
                </c:pt>
                <c:pt idx="55">
                  <c:v>1973.5833333333292</c:v>
                </c:pt>
                <c:pt idx="56">
                  <c:v>1973.6666666666624</c:v>
                </c:pt>
                <c:pt idx="57">
                  <c:v>1973.7499999999957</c:v>
                </c:pt>
                <c:pt idx="58">
                  <c:v>1973.8333333333289</c:v>
                </c:pt>
                <c:pt idx="59">
                  <c:v>1973.9166666666622</c:v>
                </c:pt>
                <c:pt idx="60">
                  <c:v>1973.9999999999955</c:v>
                </c:pt>
                <c:pt idx="61">
                  <c:v>1974.0833333333287</c:v>
                </c:pt>
                <c:pt idx="62">
                  <c:v>1974.166666666662</c:v>
                </c:pt>
                <c:pt idx="63">
                  <c:v>1974.2499999999952</c:v>
                </c:pt>
                <c:pt idx="64">
                  <c:v>1974.3333333333285</c:v>
                </c:pt>
                <c:pt idx="65">
                  <c:v>1974.4166666666617</c:v>
                </c:pt>
                <c:pt idx="66">
                  <c:v>1974.499999999995</c:v>
                </c:pt>
                <c:pt idx="67">
                  <c:v>1974.5833333333283</c:v>
                </c:pt>
                <c:pt idx="68">
                  <c:v>1974.6666666666615</c:v>
                </c:pt>
                <c:pt idx="69">
                  <c:v>1974.7499999999948</c:v>
                </c:pt>
                <c:pt idx="70">
                  <c:v>1974.833333333328</c:v>
                </c:pt>
                <c:pt idx="71">
                  <c:v>1974.9166666666613</c:v>
                </c:pt>
                <c:pt idx="72">
                  <c:v>1974.9999999999945</c:v>
                </c:pt>
                <c:pt idx="73">
                  <c:v>1975.0833333333278</c:v>
                </c:pt>
                <c:pt idx="74">
                  <c:v>1975.1666666666611</c:v>
                </c:pt>
                <c:pt idx="75">
                  <c:v>1975.2499999999943</c:v>
                </c:pt>
                <c:pt idx="76">
                  <c:v>1975.3333333333276</c:v>
                </c:pt>
                <c:pt idx="77">
                  <c:v>1975.4166666666608</c:v>
                </c:pt>
                <c:pt idx="78">
                  <c:v>1975.4999999999941</c:v>
                </c:pt>
                <c:pt idx="79">
                  <c:v>1975.5833333333273</c:v>
                </c:pt>
                <c:pt idx="80">
                  <c:v>1975.6666666666606</c:v>
                </c:pt>
                <c:pt idx="81">
                  <c:v>1975.7499999999939</c:v>
                </c:pt>
                <c:pt idx="82">
                  <c:v>1975.8333333333271</c:v>
                </c:pt>
                <c:pt idx="83">
                  <c:v>1975.9166666666604</c:v>
                </c:pt>
                <c:pt idx="84">
                  <c:v>1975.9999999999936</c:v>
                </c:pt>
                <c:pt idx="85">
                  <c:v>1976.0833333333269</c:v>
                </c:pt>
                <c:pt idx="86">
                  <c:v>1976.1666666666601</c:v>
                </c:pt>
                <c:pt idx="87">
                  <c:v>1976.2499999999934</c:v>
                </c:pt>
                <c:pt idx="88">
                  <c:v>1976.3333333333267</c:v>
                </c:pt>
                <c:pt idx="89">
                  <c:v>1976.4166666666599</c:v>
                </c:pt>
                <c:pt idx="90">
                  <c:v>1976.4999999999932</c:v>
                </c:pt>
                <c:pt idx="91">
                  <c:v>1976.5833333333264</c:v>
                </c:pt>
                <c:pt idx="92">
                  <c:v>1976.6666666666597</c:v>
                </c:pt>
                <c:pt idx="93">
                  <c:v>1976.749999999993</c:v>
                </c:pt>
                <c:pt idx="94">
                  <c:v>1976.8333333333262</c:v>
                </c:pt>
                <c:pt idx="95">
                  <c:v>1976.9166666666595</c:v>
                </c:pt>
                <c:pt idx="96">
                  <c:v>1976.9999999999927</c:v>
                </c:pt>
                <c:pt idx="97">
                  <c:v>1977.083333333326</c:v>
                </c:pt>
                <c:pt idx="98">
                  <c:v>1977.1666666666592</c:v>
                </c:pt>
                <c:pt idx="99">
                  <c:v>1977.2499999999925</c:v>
                </c:pt>
                <c:pt idx="100">
                  <c:v>1977.3333333333258</c:v>
                </c:pt>
                <c:pt idx="101">
                  <c:v>1977.416666666659</c:v>
                </c:pt>
                <c:pt idx="102">
                  <c:v>1977.4999999999923</c:v>
                </c:pt>
                <c:pt idx="103">
                  <c:v>1977.5833333333255</c:v>
                </c:pt>
                <c:pt idx="104">
                  <c:v>1977.6666666666588</c:v>
                </c:pt>
                <c:pt idx="105">
                  <c:v>1977.749999999992</c:v>
                </c:pt>
                <c:pt idx="106">
                  <c:v>1977.8333333333253</c:v>
                </c:pt>
                <c:pt idx="107">
                  <c:v>1977.9166666666586</c:v>
                </c:pt>
                <c:pt idx="108">
                  <c:v>1977.9999999999918</c:v>
                </c:pt>
                <c:pt idx="109">
                  <c:v>1978.0833333333251</c:v>
                </c:pt>
                <c:pt idx="110">
                  <c:v>1978.1666666666583</c:v>
                </c:pt>
                <c:pt idx="111">
                  <c:v>1978.2499999999916</c:v>
                </c:pt>
                <c:pt idx="112">
                  <c:v>1978.3333333333248</c:v>
                </c:pt>
                <c:pt idx="113">
                  <c:v>1978.4166666666581</c:v>
                </c:pt>
                <c:pt idx="114">
                  <c:v>1978.4999999999914</c:v>
                </c:pt>
                <c:pt idx="115">
                  <c:v>1978.5833333333246</c:v>
                </c:pt>
                <c:pt idx="116">
                  <c:v>1978.6666666666579</c:v>
                </c:pt>
                <c:pt idx="117">
                  <c:v>1978.7499999999911</c:v>
                </c:pt>
                <c:pt idx="118">
                  <c:v>1978.8333333333244</c:v>
                </c:pt>
                <c:pt idx="119">
                  <c:v>1978.9166666666576</c:v>
                </c:pt>
                <c:pt idx="120">
                  <c:v>1978.9999999999909</c:v>
                </c:pt>
                <c:pt idx="121">
                  <c:v>1979.0833333333242</c:v>
                </c:pt>
                <c:pt idx="122">
                  <c:v>1979.1666666666574</c:v>
                </c:pt>
                <c:pt idx="123">
                  <c:v>1979.2499999999907</c:v>
                </c:pt>
                <c:pt idx="124">
                  <c:v>1979.3333333333239</c:v>
                </c:pt>
                <c:pt idx="125">
                  <c:v>1979.4166666666572</c:v>
                </c:pt>
                <c:pt idx="126">
                  <c:v>1979.4999999999905</c:v>
                </c:pt>
                <c:pt idx="127">
                  <c:v>1979.5833333333237</c:v>
                </c:pt>
                <c:pt idx="128">
                  <c:v>1979.666666666657</c:v>
                </c:pt>
                <c:pt idx="129">
                  <c:v>1979.7499999999902</c:v>
                </c:pt>
                <c:pt idx="130">
                  <c:v>1979.8333333333235</c:v>
                </c:pt>
                <c:pt idx="131">
                  <c:v>1979.9166666666567</c:v>
                </c:pt>
                <c:pt idx="132">
                  <c:v>1979.99999999999</c:v>
                </c:pt>
                <c:pt idx="133">
                  <c:v>1980.0833333333233</c:v>
                </c:pt>
                <c:pt idx="134">
                  <c:v>1980.1666666666565</c:v>
                </c:pt>
                <c:pt idx="135">
                  <c:v>1980.2499999999898</c:v>
                </c:pt>
                <c:pt idx="136">
                  <c:v>1980.333333333323</c:v>
                </c:pt>
                <c:pt idx="137">
                  <c:v>1980.4166666666563</c:v>
                </c:pt>
                <c:pt idx="138">
                  <c:v>1980.4999999999895</c:v>
                </c:pt>
                <c:pt idx="139">
                  <c:v>1980.5833333333228</c:v>
                </c:pt>
                <c:pt idx="140">
                  <c:v>1980.6666666666561</c:v>
                </c:pt>
                <c:pt idx="141">
                  <c:v>1980.7499999999893</c:v>
                </c:pt>
                <c:pt idx="142">
                  <c:v>1980.8333333333226</c:v>
                </c:pt>
                <c:pt idx="143">
                  <c:v>1980.9166666666558</c:v>
                </c:pt>
                <c:pt idx="144">
                  <c:v>1980.9999999999891</c:v>
                </c:pt>
                <c:pt idx="145">
                  <c:v>1981.0833333333223</c:v>
                </c:pt>
                <c:pt idx="146">
                  <c:v>1981.1666666666556</c:v>
                </c:pt>
                <c:pt idx="147">
                  <c:v>1981.2499999999889</c:v>
                </c:pt>
                <c:pt idx="148">
                  <c:v>1981.3333333333221</c:v>
                </c:pt>
                <c:pt idx="149">
                  <c:v>1981.4166666666554</c:v>
                </c:pt>
                <c:pt idx="150">
                  <c:v>1981.4999999999886</c:v>
                </c:pt>
                <c:pt idx="151">
                  <c:v>1981.5833333333219</c:v>
                </c:pt>
                <c:pt idx="152">
                  <c:v>1981.6666666666551</c:v>
                </c:pt>
                <c:pt idx="153">
                  <c:v>1981.7499999999884</c:v>
                </c:pt>
                <c:pt idx="154">
                  <c:v>1981.8333333333217</c:v>
                </c:pt>
                <c:pt idx="155">
                  <c:v>1981.9166666666549</c:v>
                </c:pt>
                <c:pt idx="156">
                  <c:v>1981.9999999999882</c:v>
                </c:pt>
                <c:pt idx="157">
                  <c:v>1982.0833333333214</c:v>
                </c:pt>
                <c:pt idx="158">
                  <c:v>1982.1666666666547</c:v>
                </c:pt>
                <c:pt idx="159">
                  <c:v>1982.2499999999879</c:v>
                </c:pt>
                <c:pt idx="160">
                  <c:v>1982.3333333333212</c:v>
                </c:pt>
                <c:pt idx="161">
                  <c:v>1982.4166666666545</c:v>
                </c:pt>
                <c:pt idx="162">
                  <c:v>1982.4999999999877</c:v>
                </c:pt>
                <c:pt idx="163">
                  <c:v>1982.583333333321</c:v>
                </c:pt>
                <c:pt idx="164">
                  <c:v>1982.6666666666542</c:v>
                </c:pt>
                <c:pt idx="165">
                  <c:v>1982.7499999999875</c:v>
                </c:pt>
                <c:pt idx="166">
                  <c:v>1982.8333333333208</c:v>
                </c:pt>
                <c:pt idx="167">
                  <c:v>1982.916666666654</c:v>
                </c:pt>
                <c:pt idx="168">
                  <c:v>1982.9999999999873</c:v>
                </c:pt>
                <c:pt idx="169">
                  <c:v>1983.0833333333205</c:v>
                </c:pt>
                <c:pt idx="170">
                  <c:v>1983.1666666666538</c:v>
                </c:pt>
                <c:pt idx="171">
                  <c:v>1983.249999999987</c:v>
                </c:pt>
                <c:pt idx="172">
                  <c:v>1983.3333333333203</c:v>
                </c:pt>
                <c:pt idx="173">
                  <c:v>1983.4166666666536</c:v>
                </c:pt>
                <c:pt idx="174">
                  <c:v>1983.4999999999868</c:v>
                </c:pt>
                <c:pt idx="175">
                  <c:v>1983.5833333333201</c:v>
                </c:pt>
                <c:pt idx="176">
                  <c:v>1983.6666666666533</c:v>
                </c:pt>
                <c:pt idx="177">
                  <c:v>1983.7499999999866</c:v>
                </c:pt>
                <c:pt idx="178">
                  <c:v>1983.8333333333198</c:v>
                </c:pt>
                <c:pt idx="179">
                  <c:v>1983.9166666666531</c:v>
                </c:pt>
                <c:pt idx="180">
                  <c:v>1983.9999999999864</c:v>
                </c:pt>
                <c:pt idx="181">
                  <c:v>1984.0833333333196</c:v>
                </c:pt>
                <c:pt idx="182">
                  <c:v>1984.1666666666529</c:v>
                </c:pt>
                <c:pt idx="183">
                  <c:v>1984.2499999999861</c:v>
                </c:pt>
                <c:pt idx="184">
                  <c:v>1984.3333333333194</c:v>
                </c:pt>
                <c:pt idx="185">
                  <c:v>1984.4166666666526</c:v>
                </c:pt>
                <c:pt idx="186">
                  <c:v>1984.4999999999859</c:v>
                </c:pt>
                <c:pt idx="187">
                  <c:v>1984.5833333333192</c:v>
                </c:pt>
                <c:pt idx="188">
                  <c:v>1984.6666666666524</c:v>
                </c:pt>
                <c:pt idx="189">
                  <c:v>1984.7499999999857</c:v>
                </c:pt>
                <c:pt idx="190">
                  <c:v>1984.8333333333189</c:v>
                </c:pt>
                <c:pt idx="191">
                  <c:v>1984.9166666666522</c:v>
                </c:pt>
                <c:pt idx="192">
                  <c:v>1984.9999999999854</c:v>
                </c:pt>
                <c:pt idx="193">
                  <c:v>1985.0833333333187</c:v>
                </c:pt>
                <c:pt idx="194">
                  <c:v>1985.166666666652</c:v>
                </c:pt>
                <c:pt idx="195">
                  <c:v>1985.2499999999852</c:v>
                </c:pt>
                <c:pt idx="196">
                  <c:v>1985.3333333333185</c:v>
                </c:pt>
                <c:pt idx="197">
                  <c:v>1985.4166666666517</c:v>
                </c:pt>
                <c:pt idx="198">
                  <c:v>1985.499999999985</c:v>
                </c:pt>
                <c:pt idx="199">
                  <c:v>1985.5833333333183</c:v>
                </c:pt>
                <c:pt idx="200">
                  <c:v>1985.6666666666515</c:v>
                </c:pt>
                <c:pt idx="201">
                  <c:v>1985.7499999999848</c:v>
                </c:pt>
                <c:pt idx="202">
                  <c:v>1985.833333333318</c:v>
                </c:pt>
                <c:pt idx="203">
                  <c:v>1985.9166666666513</c:v>
                </c:pt>
                <c:pt idx="204">
                  <c:v>1985.9999999999845</c:v>
                </c:pt>
                <c:pt idx="205">
                  <c:v>1986.0833333333178</c:v>
                </c:pt>
                <c:pt idx="206">
                  <c:v>1986.1666666666511</c:v>
                </c:pt>
                <c:pt idx="207">
                  <c:v>1986.2499999999843</c:v>
                </c:pt>
                <c:pt idx="208">
                  <c:v>1986.3333333333176</c:v>
                </c:pt>
                <c:pt idx="209">
                  <c:v>1986.4166666666508</c:v>
                </c:pt>
                <c:pt idx="210">
                  <c:v>1986.4999999999841</c:v>
                </c:pt>
                <c:pt idx="211">
                  <c:v>1986.5833333333173</c:v>
                </c:pt>
                <c:pt idx="212">
                  <c:v>1986.6666666666506</c:v>
                </c:pt>
                <c:pt idx="213">
                  <c:v>1986.7499999999839</c:v>
                </c:pt>
                <c:pt idx="214">
                  <c:v>1986.8333333333171</c:v>
                </c:pt>
                <c:pt idx="215">
                  <c:v>1986.9166666666504</c:v>
                </c:pt>
                <c:pt idx="216">
                  <c:v>1986.9999999999836</c:v>
                </c:pt>
                <c:pt idx="217">
                  <c:v>1987.0833333333169</c:v>
                </c:pt>
                <c:pt idx="218">
                  <c:v>1987.1666666666501</c:v>
                </c:pt>
                <c:pt idx="219">
                  <c:v>1987.2499999999834</c:v>
                </c:pt>
                <c:pt idx="220">
                  <c:v>1987.3333333333167</c:v>
                </c:pt>
                <c:pt idx="221">
                  <c:v>1987.4166666666499</c:v>
                </c:pt>
                <c:pt idx="222">
                  <c:v>1987.4999999999832</c:v>
                </c:pt>
                <c:pt idx="223">
                  <c:v>1987.5833333333164</c:v>
                </c:pt>
                <c:pt idx="224">
                  <c:v>1987.6666666666497</c:v>
                </c:pt>
                <c:pt idx="225">
                  <c:v>1987.7499999999829</c:v>
                </c:pt>
                <c:pt idx="226">
                  <c:v>1987.8333333333162</c:v>
                </c:pt>
                <c:pt idx="227">
                  <c:v>1987.9166666666495</c:v>
                </c:pt>
                <c:pt idx="228">
                  <c:v>1987.9999999999827</c:v>
                </c:pt>
                <c:pt idx="229">
                  <c:v>1988.083333333316</c:v>
                </c:pt>
                <c:pt idx="230">
                  <c:v>1988.1666666666492</c:v>
                </c:pt>
                <c:pt idx="231">
                  <c:v>1988.2499999999825</c:v>
                </c:pt>
                <c:pt idx="232">
                  <c:v>1988.3333333333157</c:v>
                </c:pt>
                <c:pt idx="233">
                  <c:v>1988.416666666649</c:v>
                </c:pt>
                <c:pt idx="234">
                  <c:v>1988.4999999999823</c:v>
                </c:pt>
                <c:pt idx="235">
                  <c:v>1988.5833333333155</c:v>
                </c:pt>
                <c:pt idx="236">
                  <c:v>1988.6666666666488</c:v>
                </c:pt>
                <c:pt idx="237">
                  <c:v>1988.749999999982</c:v>
                </c:pt>
                <c:pt idx="238">
                  <c:v>1988.8333333333153</c:v>
                </c:pt>
                <c:pt idx="239">
                  <c:v>1988.9166666666486</c:v>
                </c:pt>
                <c:pt idx="240">
                  <c:v>1988.9999999999818</c:v>
                </c:pt>
                <c:pt idx="241">
                  <c:v>1989.0833333333151</c:v>
                </c:pt>
                <c:pt idx="242">
                  <c:v>1989.1666666666483</c:v>
                </c:pt>
                <c:pt idx="243">
                  <c:v>1989.2499999999816</c:v>
                </c:pt>
                <c:pt idx="244">
                  <c:v>1989.3333333333148</c:v>
                </c:pt>
                <c:pt idx="245">
                  <c:v>1989.4166666666481</c:v>
                </c:pt>
                <c:pt idx="246">
                  <c:v>1989.4999999999814</c:v>
                </c:pt>
                <c:pt idx="247">
                  <c:v>1989.5833333333146</c:v>
                </c:pt>
                <c:pt idx="248">
                  <c:v>1989.6666666666479</c:v>
                </c:pt>
                <c:pt idx="249">
                  <c:v>1989.7499999999811</c:v>
                </c:pt>
                <c:pt idx="250">
                  <c:v>1989.8333333333144</c:v>
                </c:pt>
                <c:pt idx="251">
                  <c:v>1989.9166666666476</c:v>
                </c:pt>
                <c:pt idx="252">
                  <c:v>1989.9999999999809</c:v>
                </c:pt>
                <c:pt idx="253">
                  <c:v>1990.0833333333142</c:v>
                </c:pt>
                <c:pt idx="254">
                  <c:v>1990.1666666666474</c:v>
                </c:pt>
                <c:pt idx="255">
                  <c:v>1990.2499999999807</c:v>
                </c:pt>
                <c:pt idx="256">
                  <c:v>1990.3333333333139</c:v>
                </c:pt>
                <c:pt idx="257">
                  <c:v>1990.4166666666472</c:v>
                </c:pt>
                <c:pt idx="258">
                  <c:v>1990.4999999999804</c:v>
                </c:pt>
                <c:pt idx="259">
                  <c:v>1990.5833333333137</c:v>
                </c:pt>
                <c:pt idx="260">
                  <c:v>1990.666666666647</c:v>
                </c:pt>
                <c:pt idx="261">
                  <c:v>1990.7499999999802</c:v>
                </c:pt>
                <c:pt idx="262">
                  <c:v>1990.8333333333135</c:v>
                </c:pt>
                <c:pt idx="263">
                  <c:v>1990.9166666666467</c:v>
                </c:pt>
                <c:pt idx="264">
                  <c:v>1990.99999999998</c:v>
                </c:pt>
                <c:pt idx="265">
                  <c:v>1991.0833333333132</c:v>
                </c:pt>
                <c:pt idx="266">
                  <c:v>1991.1666666666465</c:v>
                </c:pt>
                <c:pt idx="267">
                  <c:v>1991.2499999999798</c:v>
                </c:pt>
                <c:pt idx="268">
                  <c:v>1991.333333333313</c:v>
                </c:pt>
                <c:pt idx="269">
                  <c:v>1991.4166666666463</c:v>
                </c:pt>
                <c:pt idx="270">
                  <c:v>1991.4999999999795</c:v>
                </c:pt>
                <c:pt idx="271">
                  <c:v>1991.5833333333128</c:v>
                </c:pt>
                <c:pt idx="272">
                  <c:v>1991.6666666666461</c:v>
                </c:pt>
                <c:pt idx="273">
                  <c:v>1991.7499999999793</c:v>
                </c:pt>
                <c:pt idx="274">
                  <c:v>1991.8333333333126</c:v>
                </c:pt>
                <c:pt idx="275">
                  <c:v>1991.9166666666458</c:v>
                </c:pt>
                <c:pt idx="276">
                  <c:v>1991.9999999999791</c:v>
                </c:pt>
                <c:pt idx="277">
                  <c:v>1992.0833333333123</c:v>
                </c:pt>
                <c:pt idx="278">
                  <c:v>1992.1666666666456</c:v>
                </c:pt>
                <c:pt idx="279">
                  <c:v>1992.2499999999789</c:v>
                </c:pt>
                <c:pt idx="280">
                  <c:v>1992.3333333333121</c:v>
                </c:pt>
                <c:pt idx="281">
                  <c:v>1992.4166666666454</c:v>
                </c:pt>
                <c:pt idx="282">
                  <c:v>1992.4999999999786</c:v>
                </c:pt>
                <c:pt idx="283">
                  <c:v>1992.5833333333119</c:v>
                </c:pt>
                <c:pt idx="284">
                  <c:v>1992.6666666666451</c:v>
                </c:pt>
                <c:pt idx="285">
                  <c:v>1992.7499999999784</c:v>
                </c:pt>
                <c:pt idx="286">
                  <c:v>1992.8333333333117</c:v>
                </c:pt>
                <c:pt idx="287">
                  <c:v>1992.9166666666449</c:v>
                </c:pt>
                <c:pt idx="288">
                  <c:v>1992.9999999999782</c:v>
                </c:pt>
                <c:pt idx="289">
                  <c:v>1993.0833333333114</c:v>
                </c:pt>
                <c:pt idx="290">
                  <c:v>1993.1666666666447</c:v>
                </c:pt>
                <c:pt idx="291">
                  <c:v>1993.2499999999779</c:v>
                </c:pt>
                <c:pt idx="292">
                  <c:v>1993.3333333333112</c:v>
                </c:pt>
                <c:pt idx="293">
                  <c:v>1993.4166666666445</c:v>
                </c:pt>
                <c:pt idx="294">
                  <c:v>1993.4999999999777</c:v>
                </c:pt>
                <c:pt idx="295">
                  <c:v>1993.583333333311</c:v>
                </c:pt>
                <c:pt idx="296">
                  <c:v>1993.6666666666442</c:v>
                </c:pt>
                <c:pt idx="297">
                  <c:v>1993.7499999999775</c:v>
                </c:pt>
                <c:pt idx="298">
                  <c:v>1993.8333333333107</c:v>
                </c:pt>
                <c:pt idx="299">
                  <c:v>1993.916666666644</c:v>
                </c:pt>
                <c:pt idx="300">
                  <c:v>1993.9999999999773</c:v>
                </c:pt>
                <c:pt idx="301">
                  <c:v>1994.0833333333105</c:v>
                </c:pt>
                <c:pt idx="302">
                  <c:v>1994.1666666666438</c:v>
                </c:pt>
                <c:pt idx="303">
                  <c:v>1994.249999999977</c:v>
                </c:pt>
                <c:pt idx="304">
                  <c:v>1994.3333333333103</c:v>
                </c:pt>
                <c:pt idx="305">
                  <c:v>1994.4166666666436</c:v>
                </c:pt>
                <c:pt idx="306">
                  <c:v>1994.4999999999768</c:v>
                </c:pt>
                <c:pt idx="307">
                  <c:v>1994.5833333333101</c:v>
                </c:pt>
                <c:pt idx="308">
                  <c:v>1994.6666666666433</c:v>
                </c:pt>
                <c:pt idx="309">
                  <c:v>1994.7499999999766</c:v>
                </c:pt>
                <c:pt idx="310">
                  <c:v>1994.8333333333098</c:v>
                </c:pt>
                <c:pt idx="311">
                  <c:v>1994.9166666666431</c:v>
                </c:pt>
                <c:pt idx="312">
                  <c:v>1994.9999999999764</c:v>
                </c:pt>
                <c:pt idx="313">
                  <c:v>1995.0833333333096</c:v>
                </c:pt>
                <c:pt idx="314">
                  <c:v>1995.1666666666429</c:v>
                </c:pt>
                <c:pt idx="315">
                  <c:v>1995.2499999999761</c:v>
                </c:pt>
                <c:pt idx="316">
                  <c:v>1995.3333333333094</c:v>
                </c:pt>
                <c:pt idx="317">
                  <c:v>1995.4166666666426</c:v>
                </c:pt>
                <c:pt idx="318">
                  <c:v>1995.4999999999759</c:v>
                </c:pt>
                <c:pt idx="319">
                  <c:v>1995.5833333333092</c:v>
                </c:pt>
                <c:pt idx="320">
                  <c:v>1995.6666666666424</c:v>
                </c:pt>
                <c:pt idx="321">
                  <c:v>1995.7499999999757</c:v>
                </c:pt>
                <c:pt idx="322">
                  <c:v>1995.8333333333089</c:v>
                </c:pt>
                <c:pt idx="323">
                  <c:v>1995.9166666666422</c:v>
                </c:pt>
                <c:pt idx="324">
                  <c:v>1995.9999999999754</c:v>
                </c:pt>
                <c:pt idx="325">
                  <c:v>1996.0833333333087</c:v>
                </c:pt>
                <c:pt idx="326">
                  <c:v>1996.166666666642</c:v>
                </c:pt>
                <c:pt idx="327">
                  <c:v>1996.2499999999752</c:v>
                </c:pt>
                <c:pt idx="328">
                  <c:v>1996.3333333333085</c:v>
                </c:pt>
                <c:pt idx="329">
                  <c:v>1996.4166666666417</c:v>
                </c:pt>
                <c:pt idx="330">
                  <c:v>1996.499999999975</c:v>
                </c:pt>
                <c:pt idx="331">
                  <c:v>1996.5833333333082</c:v>
                </c:pt>
                <c:pt idx="332">
                  <c:v>1996.6666666666415</c:v>
                </c:pt>
                <c:pt idx="333">
                  <c:v>1996.7499999999748</c:v>
                </c:pt>
                <c:pt idx="334">
                  <c:v>1996.833333333308</c:v>
                </c:pt>
                <c:pt idx="335">
                  <c:v>1996.9166666666413</c:v>
                </c:pt>
              </c:numCache>
            </c:numRef>
          </c:cat>
          <c:val>
            <c:numRef>
              <c:f>AppendixFigure6!$N$6:$N$341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-0.30321200126270453</c:v>
                </c:pt>
                <c:pt idx="3">
                  <c:v>-2.2733934776308251E-2</c:v>
                </c:pt>
                <c:pt idx="4">
                  <c:v>-0.12690190888550296</c:v>
                </c:pt>
                <c:pt idx="5">
                  <c:v>-0.28152709654775637</c:v>
                </c:pt>
                <c:pt idx="6">
                  <c:v>-0.13966287215403739</c:v>
                </c:pt>
                <c:pt idx="7">
                  <c:v>2.7762914686453477E-2</c:v>
                </c:pt>
                <c:pt idx="8">
                  <c:v>0.1603440895340188</c:v>
                </c:pt>
                <c:pt idx="9">
                  <c:v>0.24839050620883812</c:v>
                </c:pt>
                <c:pt idx="10">
                  <c:v>0.30802559672604923</c:v>
                </c:pt>
                <c:pt idx="11">
                  <c:v>0.40094986269566529</c:v>
                </c:pt>
                <c:pt idx="12">
                  <c:v>0.27487439290844068</c:v>
                </c:pt>
                <c:pt idx="13">
                  <c:v>-8.2806664214274905E-2</c:v>
                </c:pt>
                <c:pt idx="14">
                  <c:v>0.1130386687791457</c:v>
                </c:pt>
                <c:pt idx="15">
                  <c:v>0.35499074933710784</c:v>
                </c:pt>
                <c:pt idx="16">
                  <c:v>0.66392494609449126</c:v>
                </c:pt>
                <c:pt idx="17">
                  <c:v>0.58998398004946162</c:v>
                </c:pt>
                <c:pt idx="18">
                  <c:v>0.59059852350540309</c:v>
                </c:pt>
                <c:pt idx="19">
                  <c:v>0.31860322876354785</c:v>
                </c:pt>
                <c:pt idx="20">
                  <c:v>0.2781175982639148</c:v>
                </c:pt>
                <c:pt idx="21">
                  <c:v>0.24133733782160466</c:v>
                </c:pt>
                <c:pt idx="22">
                  <c:v>-0.13961657115762133</c:v>
                </c:pt>
                <c:pt idx="23">
                  <c:v>-0.20088101658353957</c:v>
                </c:pt>
                <c:pt idx="24">
                  <c:v>-0.63791962029452776</c:v>
                </c:pt>
                <c:pt idx="25">
                  <c:v>-0.65363473638679426</c:v>
                </c:pt>
                <c:pt idx="26">
                  <c:v>-0.64755128096138148</c:v>
                </c:pt>
                <c:pt idx="27">
                  <c:v>-0.57070329759272831</c:v>
                </c:pt>
                <c:pt idx="28">
                  <c:v>-0.60477347194755382</c:v>
                </c:pt>
                <c:pt idx="29">
                  <c:v>-0.47246600035180741</c:v>
                </c:pt>
                <c:pt idx="30">
                  <c:v>-0.56303000945586312</c:v>
                </c:pt>
                <c:pt idx="31">
                  <c:v>-0.56303000945586312</c:v>
                </c:pt>
                <c:pt idx="32">
                  <c:v>-0.56303000945586312</c:v>
                </c:pt>
                <c:pt idx="33">
                  <c:v>-0.62609361667594521</c:v>
                </c:pt>
                <c:pt idx="34">
                  <c:v>-0.91379666995357212</c:v>
                </c:pt>
                <c:pt idx="35">
                  <c:v>-1.4933719865185018</c:v>
                </c:pt>
                <c:pt idx="36">
                  <c:v>-1.6140911393288055</c:v>
                </c:pt>
                <c:pt idx="37">
                  <c:v>-1.6067274356403607</c:v>
                </c:pt>
                <c:pt idx="38">
                  <c:v>-1.6921534473576418</c:v>
                </c:pt>
                <c:pt idx="39">
                  <c:v>-1.8011925611671493</c:v>
                </c:pt>
                <c:pt idx="40">
                  <c:v>-1.6250458883132377</c:v>
                </c:pt>
                <c:pt idx="41">
                  <c:v>-1.6892397788038604</c:v>
                </c:pt>
                <c:pt idx="42">
                  <c:v>-1.6892397788038604</c:v>
                </c:pt>
                <c:pt idx="43">
                  <c:v>-1.6892397788038604</c:v>
                </c:pt>
                <c:pt idx="44">
                  <c:v>-1.6892397788038604</c:v>
                </c:pt>
                <c:pt idx="45">
                  <c:v>-1.6892397788038604</c:v>
                </c:pt>
                <c:pt idx="46">
                  <c:v>-1.6966576823216495</c:v>
                </c:pt>
                <c:pt idx="47">
                  <c:v>-1.6934314846693219</c:v>
                </c:pt>
                <c:pt idx="48">
                  <c:v>-1.4273377651463368</c:v>
                </c:pt>
                <c:pt idx="49">
                  <c:v>-1.4285982969331472</c:v>
                </c:pt>
                <c:pt idx="50">
                  <c:v>-1.5623434783415537</c:v>
                </c:pt>
                <c:pt idx="51">
                  <c:v>-1.4076414109396427</c:v>
                </c:pt>
                <c:pt idx="52">
                  <c:v>-1.109823856896766</c:v>
                </c:pt>
                <c:pt idx="53">
                  <c:v>-0.91621070721006193</c:v>
                </c:pt>
                <c:pt idx="54">
                  <c:v>-1.062394616121022</c:v>
                </c:pt>
                <c:pt idx="55">
                  <c:v>-0.97522318586161605</c:v>
                </c:pt>
                <c:pt idx="56">
                  <c:v>-1.2713294819586969</c:v>
                </c:pt>
                <c:pt idx="57">
                  <c:v>-1.6791728315910086</c:v>
                </c:pt>
                <c:pt idx="58">
                  <c:v>-1.3565821056293967</c:v>
                </c:pt>
                <c:pt idx="59">
                  <c:v>-1.9258468312693786</c:v>
                </c:pt>
                <c:pt idx="60">
                  <c:v>-1.9516286298580034</c:v>
                </c:pt>
                <c:pt idx="61">
                  <c:v>-1.7062866515326656</c:v>
                </c:pt>
                <c:pt idx="62">
                  <c:v>-1.0341712191150143</c:v>
                </c:pt>
                <c:pt idx="63">
                  <c:v>-0.53090806149727576</c:v>
                </c:pt>
                <c:pt idx="64">
                  <c:v>-0.41773696747503641</c:v>
                </c:pt>
                <c:pt idx="65">
                  <c:v>-0.18784490333764825</c:v>
                </c:pt>
                <c:pt idx="66">
                  <c:v>-0.73041610084180264</c:v>
                </c:pt>
                <c:pt idx="67">
                  <c:v>-0.64586761311871344</c:v>
                </c:pt>
                <c:pt idx="68">
                  <c:v>-0.91818129967720219</c:v>
                </c:pt>
                <c:pt idx="69">
                  <c:v>-1.085783021637331</c:v>
                </c:pt>
                <c:pt idx="70">
                  <c:v>-0.92929401950947754</c:v>
                </c:pt>
                <c:pt idx="71">
                  <c:v>-1.2884604273815057</c:v>
                </c:pt>
                <c:pt idx="72">
                  <c:v>-1.2044262409949895</c:v>
                </c:pt>
                <c:pt idx="73">
                  <c:v>-1.2249017671481308</c:v>
                </c:pt>
                <c:pt idx="74">
                  <c:v>-1.4333247320193743</c:v>
                </c:pt>
                <c:pt idx="75">
                  <c:v>-1.3707425670258035</c:v>
                </c:pt>
                <c:pt idx="76">
                  <c:v>-1.1866283997559428</c:v>
                </c:pt>
                <c:pt idx="77">
                  <c:v>-0.86548767260425408</c:v>
                </c:pt>
                <c:pt idx="78">
                  <c:v>-0.92983038491362535</c:v>
                </c:pt>
                <c:pt idx="79">
                  <c:v>-1.1413214517093659</c:v>
                </c:pt>
                <c:pt idx="80">
                  <c:v>-1.0482423283724449</c:v>
                </c:pt>
                <c:pt idx="81">
                  <c:v>-1.1507653267534554</c:v>
                </c:pt>
                <c:pt idx="82">
                  <c:v>-1.2353284453268247</c:v>
                </c:pt>
                <c:pt idx="83">
                  <c:v>-1.1929481955094399</c:v>
                </c:pt>
                <c:pt idx="84">
                  <c:v>-1.1068775499289751</c:v>
                </c:pt>
                <c:pt idx="85">
                  <c:v>-1.2380173789875442</c:v>
                </c:pt>
                <c:pt idx="86">
                  <c:v>-1.3863600327544625</c:v>
                </c:pt>
                <c:pt idx="87">
                  <c:v>-1.4224196238429676</c:v>
                </c:pt>
                <c:pt idx="88">
                  <c:v>-1.4442819028690068</c:v>
                </c:pt>
                <c:pt idx="89">
                  <c:v>-1.6859338611316013</c:v>
                </c:pt>
                <c:pt idx="90">
                  <c:v>-1.7281674594978824</c:v>
                </c:pt>
                <c:pt idx="91">
                  <c:v>-1.8289039845803106</c:v>
                </c:pt>
                <c:pt idx="92">
                  <c:v>-1.9070826372152196</c:v>
                </c:pt>
                <c:pt idx="93">
                  <c:v>-2.0294546678585523</c:v>
                </c:pt>
                <c:pt idx="94">
                  <c:v>-2.351105525967923</c:v>
                </c:pt>
                <c:pt idx="95">
                  <c:v>-2.4085777030462077</c:v>
                </c:pt>
                <c:pt idx="96">
                  <c:v>-2.4012160800925675</c:v>
                </c:pt>
                <c:pt idx="97">
                  <c:v>-2.5337880299398301</c:v>
                </c:pt>
                <c:pt idx="98">
                  <c:v>-2.6903876461723559</c:v>
                </c:pt>
                <c:pt idx="99">
                  <c:v>-2.8338937090115563</c:v>
                </c:pt>
                <c:pt idx="100">
                  <c:v>-3.0855346697466635</c:v>
                </c:pt>
                <c:pt idx="101">
                  <c:v>-3.3652251751586686</c:v>
                </c:pt>
                <c:pt idx="102">
                  <c:v>-3.5926886275016012</c:v>
                </c:pt>
                <c:pt idx="103">
                  <c:v>-3.7688216803368531</c:v>
                </c:pt>
                <c:pt idx="104">
                  <c:v>-3.8343499112144581</c:v>
                </c:pt>
                <c:pt idx="105">
                  <c:v>-4.0345597547953034</c:v>
                </c:pt>
                <c:pt idx="106">
                  <c:v>-4.1388525883502352</c:v>
                </c:pt>
                <c:pt idx="107">
                  <c:v>-4.258275240414342</c:v>
                </c:pt>
                <c:pt idx="108">
                  <c:v>-4.4391197035676164</c:v>
                </c:pt>
                <c:pt idx="109">
                  <c:v>-4.5391447996655314</c:v>
                </c:pt>
                <c:pt idx="110">
                  <c:v>-4.6449699428569984</c:v>
                </c:pt>
                <c:pt idx="111">
                  <c:v>-4.6698876272981638</c:v>
                </c:pt>
                <c:pt idx="112">
                  <c:v>-4.9015001200171397</c:v>
                </c:pt>
                <c:pt idx="113">
                  <c:v>-4.9528076223100381</c:v>
                </c:pt>
                <c:pt idx="114">
                  <c:v>-5.0669490308719425</c:v>
                </c:pt>
                <c:pt idx="115">
                  <c:v>-5.1584880433042466</c:v>
                </c:pt>
                <c:pt idx="116">
                  <c:v>-5.2710819083030813</c:v>
                </c:pt>
                <c:pt idx="117">
                  <c:v>-5.1722550458896341</c:v>
                </c:pt>
                <c:pt idx="118">
                  <c:v>-5.1780448205618752</c:v>
                </c:pt>
                <c:pt idx="119">
                  <c:v>-5.0789346091685266</c:v>
                </c:pt>
                <c:pt idx="120">
                  <c:v>-5.0789346091685266</c:v>
                </c:pt>
                <c:pt idx="121">
                  <c:v>-5.0880722363578297</c:v>
                </c:pt>
                <c:pt idx="122">
                  <c:v>-5.1104895911335264</c:v>
                </c:pt>
                <c:pt idx="123">
                  <c:v>-5.1592157617976646</c:v>
                </c:pt>
                <c:pt idx="124">
                  <c:v>-5.2311342285252049</c:v>
                </c:pt>
                <c:pt idx="125">
                  <c:v>-5.2311342285252049</c:v>
                </c:pt>
                <c:pt idx="126">
                  <c:v>-5.4387692749524188</c:v>
                </c:pt>
                <c:pt idx="127">
                  <c:v>-5.2861509218474811</c:v>
                </c:pt>
                <c:pt idx="128">
                  <c:v>-5.4355954907124548</c:v>
                </c:pt>
                <c:pt idx="129">
                  <c:v>-5.4355954907124548</c:v>
                </c:pt>
                <c:pt idx="130">
                  <c:v>-5.5807269899858492</c:v>
                </c:pt>
                <c:pt idx="131">
                  <c:v>-5.5807269899858492</c:v>
                </c:pt>
                <c:pt idx="132">
                  <c:v>-5.2938562531725486</c:v>
                </c:pt>
                <c:pt idx="133">
                  <c:v>-4.5423692066008785</c:v>
                </c:pt>
                <c:pt idx="134">
                  <c:v>-2.8581862047962563</c:v>
                </c:pt>
                <c:pt idx="135">
                  <c:v>-6.0173767984701545</c:v>
                </c:pt>
                <c:pt idx="136">
                  <c:v>-6.0926053336351096</c:v>
                </c:pt>
                <c:pt idx="137">
                  <c:v>-6.0926053336351096</c:v>
                </c:pt>
                <c:pt idx="138">
                  <c:v>-5.8559605474552185</c:v>
                </c:pt>
                <c:pt idx="139">
                  <c:v>-5.8259038017664793</c:v>
                </c:pt>
                <c:pt idx="140">
                  <c:v>-5.1901448388707907</c:v>
                </c:pt>
                <c:pt idx="141">
                  <c:v>-4.1585347048802257</c:v>
                </c:pt>
                <c:pt idx="142">
                  <c:v>-2.8142355213772543</c:v>
                </c:pt>
                <c:pt idx="143">
                  <c:v>-4.0634396387996716</c:v>
                </c:pt>
                <c:pt idx="144">
                  <c:v>-4.0634396387996716</c:v>
                </c:pt>
                <c:pt idx="145">
                  <c:v>-4.0484749187026088</c:v>
                </c:pt>
                <c:pt idx="146">
                  <c:v>-2.8240968319391571</c:v>
                </c:pt>
                <c:pt idx="147">
                  <c:v>-2.8240968319391571</c:v>
                </c:pt>
                <c:pt idx="148">
                  <c:v>-1.8870956160230772</c:v>
                </c:pt>
                <c:pt idx="149">
                  <c:v>-1.8870956160230772</c:v>
                </c:pt>
                <c:pt idx="150">
                  <c:v>-2.5467690528949669</c:v>
                </c:pt>
                <c:pt idx="151">
                  <c:v>-2.5884513258876569</c:v>
                </c:pt>
                <c:pt idx="152">
                  <c:v>-2.5884513258876569</c:v>
                </c:pt>
                <c:pt idx="153">
                  <c:v>-2.7658676551429329</c:v>
                </c:pt>
                <c:pt idx="154">
                  <c:v>-2.9972232088770867</c:v>
                </c:pt>
                <c:pt idx="155">
                  <c:v>-2.6538185419708014</c:v>
                </c:pt>
                <c:pt idx="156">
                  <c:v>-2.6538185419708014</c:v>
                </c:pt>
                <c:pt idx="157">
                  <c:v>-2.2269247275522059</c:v>
                </c:pt>
                <c:pt idx="158">
                  <c:v>-2.3983053866453501</c:v>
                </c:pt>
                <c:pt idx="159">
                  <c:v>-2.3983053866453501</c:v>
                </c:pt>
                <c:pt idx="160">
                  <c:v>-2.5944513693489561</c:v>
                </c:pt>
                <c:pt idx="161">
                  <c:v>-2.5944513693489561</c:v>
                </c:pt>
                <c:pt idx="162">
                  <c:v>-2.7127458826580497</c:v>
                </c:pt>
                <c:pt idx="163">
                  <c:v>-2.4673611342366488</c:v>
                </c:pt>
                <c:pt idx="164">
                  <c:v>-2.4673611342366488</c:v>
                </c:pt>
                <c:pt idx="165">
                  <c:v>-2.9752474104327615</c:v>
                </c:pt>
                <c:pt idx="166">
                  <c:v>-3.0889438210357718</c:v>
                </c:pt>
                <c:pt idx="167">
                  <c:v>-2.6913149511641477</c:v>
                </c:pt>
                <c:pt idx="168">
                  <c:v>-2.6913149511641477</c:v>
                </c:pt>
                <c:pt idx="169">
                  <c:v>-2.6592264120446614</c:v>
                </c:pt>
                <c:pt idx="170">
                  <c:v>-2.5439768309799162</c:v>
                </c:pt>
                <c:pt idx="171">
                  <c:v>-2.5439768309799162</c:v>
                </c:pt>
                <c:pt idx="172">
                  <c:v>-2.341524696105922</c:v>
                </c:pt>
                <c:pt idx="173">
                  <c:v>-2.341524696105922</c:v>
                </c:pt>
                <c:pt idx="174">
                  <c:v>-2.1756669434014135</c:v>
                </c:pt>
                <c:pt idx="175">
                  <c:v>-2.4329153383954889</c:v>
                </c:pt>
                <c:pt idx="176">
                  <c:v>-2.4329153383954889</c:v>
                </c:pt>
                <c:pt idx="177">
                  <c:v>-2.454483181384584</c:v>
                </c:pt>
                <c:pt idx="178">
                  <c:v>-2.5186768602355913</c:v>
                </c:pt>
                <c:pt idx="179">
                  <c:v>-2.4852311675873517</c:v>
                </c:pt>
                <c:pt idx="180">
                  <c:v>-2.4443009392726092</c:v>
                </c:pt>
                <c:pt idx="181">
                  <c:v>-2.4443009392726092</c:v>
                </c:pt>
                <c:pt idx="182">
                  <c:v>-2.3187864619457836</c:v>
                </c:pt>
                <c:pt idx="183">
                  <c:v>-2.3187864619457836</c:v>
                </c:pt>
                <c:pt idx="184">
                  <c:v>-2.3847851164839855</c:v>
                </c:pt>
                <c:pt idx="185">
                  <c:v>-2.3847851164839855</c:v>
                </c:pt>
                <c:pt idx="186">
                  <c:v>-2.0933640571822276</c:v>
                </c:pt>
                <c:pt idx="187">
                  <c:v>-2.1714567786717907</c:v>
                </c:pt>
                <c:pt idx="188">
                  <c:v>-2.1714567786717907</c:v>
                </c:pt>
                <c:pt idx="189">
                  <c:v>-2.3076102157601222</c:v>
                </c:pt>
                <c:pt idx="190">
                  <c:v>-2.6414379915963195</c:v>
                </c:pt>
                <c:pt idx="191">
                  <c:v>-2.8362180696501915</c:v>
                </c:pt>
                <c:pt idx="192">
                  <c:v>-2.8362180696501915</c:v>
                </c:pt>
                <c:pt idx="193">
                  <c:v>-2.694067681629583</c:v>
                </c:pt>
                <c:pt idx="194">
                  <c:v>-2.5690434775357716</c:v>
                </c:pt>
                <c:pt idx="195">
                  <c:v>-2.5690434775357716</c:v>
                </c:pt>
                <c:pt idx="196">
                  <c:v>-2.7235792515425885</c:v>
                </c:pt>
                <c:pt idx="197">
                  <c:v>-2.7235792515425885</c:v>
                </c:pt>
                <c:pt idx="198">
                  <c:v>-2.5688093811807451</c:v>
                </c:pt>
                <c:pt idx="199">
                  <c:v>-2.5496321788433387</c:v>
                </c:pt>
                <c:pt idx="200">
                  <c:v>-2.5496321788433387</c:v>
                </c:pt>
                <c:pt idx="201">
                  <c:v>-2.4718253963660066</c:v>
                </c:pt>
                <c:pt idx="202">
                  <c:v>-2.4975407485673689</c:v>
                </c:pt>
                <c:pt idx="203">
                  <c:v>-2.6172790273948832</c:v>
                </c:pt>
                <c:pt idx="204">
                  <c:v>-2.6172790273948832</c:v>
                </c:pt>
                <c:pt idx="205">
                  <c:v>-2.5391802632633445</c:v>
                </c:pt>
                <c:pt idx="206">
                  <c:v>-2.5391802632633445</c:v>
                </c:pt>
                <c:pt idx="207">
                  <c:v>-2.369665495464047</c:v>
                </c:pt>
                <c:pt idx="208">
                  <c:v>-2.168053704618607</c:v>
                </c:pt>
                <c:pt idx="209">
                  <c:v>-2.168053704618607</c:v>
                </c:pt>
                <c:pt idx="210">
                  <c:v>-2.585406550683738</c:v>
                </c:pt>
                <c:pt idx="211">
                  <c:v>-2.7669191689445141</c:v>
                </c:pt>
                <c:pt idx="212">
                  <c:v>-2.6283399968161953</c:v>
                </c:pt>
                <c:pt idx="213">
                  <c:v>-2.6283399968161953</c:v>
                </c:pt>
                <c:pt idx="214">
                  <c:v>-2.6227266069086208</c:v>
                </c:pt>
                <c:pt idx="215">
                  <c:v>-2.6348449542449925</c:v>
                </c:pt>
                <c:pt idx="216">
                  <c:v>-2.6348449542449925</c:v>
                </c:pt>
                <c:pt idx="217">
                  <c:v>-2.6081818923946458</c:v>
                </c:pt>
                <c:pt idx="218">
                  <c:v>-2.4421073800829092</c:v>
                </c:pt>
                <c:pt idx="219">
                  <c:v>-2.4421073800829092</c:v>
                </c:pt>
                <c:pt idx="220">
                  <c:v>-2.2460949034322972</c:v>
                </c:pt>
                <c:pt idx="221">
                  <c:v>-2.2460949034322972</c:v>
                </c:pt>
                <c:pt idx="222">
                  <c:v>-2.2797717773542292</c:v>
                </c:pt>
                <c:pt idx="223">
                  <c:v>-2.2546240932250039</c:v>
                </c:pt>
                <c:pt idx="224">
                  <c:v>-2.3752142631720403</c:v>
                </c:pt>
                <c:pt idx="225">
                  <c:v>-2.3752142631720403</c:v>
                </c:pt>
                <c:pt idx="226">
                  <c:v>-2.658785634811204</c:v>
                </c:pt>
                <c:pt idx="227">
                  <c:v>-2.6248842216726849</c:v>
                </c:pt>
                <c:pt idx="228">
                  <c:v>-2.6248842216726849</c:v>
                </c:pt>
                <c:pt idx="229">
                  <c:v>-2.6771512254896654</c:v>
                </c:pt>
                <c:pt idx="230">
                  <c:v>-2.4202673893044384</c:v>
                </c:pt>
                <c:pt idx="231">
                  <c:v>-2.4202673893044384</c:v>
                </c:pt>
                <c:pt idx="232">
                  <c:v>-2.3164597984223789</c:v>
                </c:pt>
                <c:pt idx="233">
                  <c:v>-2.1845201275684829</c:v>
                </c:pt>
                <c:pt idx="234">
                  <c:v>-2.1845201275684829</c:v>
                </c:pt>
                <c:pt idx="235">
                  <c:v>-2.3353565967655827</c:v>
                </c:pt>
                <c:pt idx="236">
                  <c:v>-2.3431929572291317</c:v>
                </c:pt>
                <c:pt idx="237">
                  <c:v>-2.3431929572291317</c:v>
                </c:pt>
                <c:pt idx="238">
                  <c:v>-2.3247998795044214</c:v>
                </c:pt>
                <c:pt idx="239">
                  <c:v>-1.7614116549355985</c:v>
                </c:pt>
                <c:pt idx="240">
                  <c:v>-1.7614116549355985</c:v>
                </c:pt>
                <c:pt idx="241">
                  <c:v>-1.7469256886172502</c:v>
                </c:pt>
                <c:pt idx="242">
                  <c:v>-1.8300421462231029</c:v>
                </c:pt>
                <c:pt idx="243">
                  <c:v>-1.8300421462231029</c:v>
                </c:pt>
                <c:pt idx="244">
                  <c:v>-1.7947441688832821</c:v>
                </c:pt>
                <c:pt idx="245">
                  <c:v>-1.7947441688832821</c:v>
                </c:pt>
                <c:pt idx="246">
                  <c:v>-1.9272658501216549</c:v>
                </c:pt>
                <c:pt idx="247">
                  <c:v>-1.8266730614816622</c:v>
                </c:pt>
                <c:pt idx="248">
                  <c:v>-1.8266730614816622</c:v>
                </c:pt>
                <c:pt idx="249">
                  <c:v>-1.787388418985818</c:v>
                </c:pt>
                <c:pt idx="250">
                  <c:v>-1.6808166348218847</c:v>
                </c:pt>
                <c:pt idx="251">
                  <c:v>-1.8462970098762685</c:v>
                </c:pt>
                <c:pt idx="252">
                  <c:v>-1.8462970098762685</c:v>
                </c:pt>
                <c:pt idx="253">
                  <c:v>-1.7247378935639441</c:v>
                </c:pt>
                <c:pt idx="254">
                  <c:v>-1.6833965859974294</c:v>
                </c:pt>
                <c:pt idx="255">
                  <c:v>-1.6833965859974294</c:v>
                </c:pt>
                <c:pt idx="256">
                  <c:v>-1.6556646745485555</c:v>
                </c:pt>
                <c:pt idx="257">
                  <c:v>-1.6556646745485555</c:v>
                </c:pt>
                <c:pt idx="258">
                  <c:v>-1.8294943324011392</c:v>
                </c:pt>
                <c:pt idx="259">
                  <c:v>-1.739537260476351</c:v>
                </c:pt>
                <c:pt idx="260">
                  <c:v>-1.739537260476351</c:v>
                </c:pt>
                <c:pt idx="261">
                  <c:v>-1.9583152849963847</c:v>
                </c:pt>
                <c:pt idx="262">
                  <c:v>-2.032525623796321</c:v>
                </c:pt>
                <c:pt idx="263">
                  <c:v>-2.0263497419945566</c:v>
                </c:pt>
                <c:pt idx="264">
                  <c:v>-2.0263497419945566</c:v>
                </c:pt>
                <c:pt idx="265">
                  <c:v>-2.2942928885446681</c:v>
                </c:pt>
                <c:pt idx="266">
                  <c:v>-2.0123220200554002</c:v>
                </c:pt>
                <c:pt idx="267">
                  <c:v>-2.0123220200554002</c:v>
                </c:pt>
                <c:pt idx="268">
                  <c:v>-1.8607250417755641</c:v>
                </c:pt>
                <c:pt idx="269">
                  <c:v>-1.8607250417755641</c:v>
                </c:pt>
                <c:pt idx="270">
                  <c:v>-1.7530205504935541</c:v>
                </c:pt>
                <c:pt idx="271">
                  <c:v>-1.7502094636362338</c:v>
                </c:pt>
                <c:pt idx="272">
                  <c:v>-1.7502094636362338</c:v>
                </c:pt>
                <c:pt idx="273">
                  <c:v>-1.7210060599981292</c:v>
                </c:pt>
                <c:pt idx="274">
                  <c:v>-2.1643930599181571</c:v>
                </c:pt>
                <c:pt idx="275">
                  <c:v>-2.2565004275509075</c:v>
                </c:pt>
                <c:pt idx="276">
                  <c:v>-2.2565004275509075</c:v>
                </c:pt>
                <c:pt idx="277">
                  <c:v>-2.1194145735681937</c:v>
                </c:pt>
                <c:pt idx="278">
                  <c:v>-2.0803487521330424</c:v>
                </c:pt>
                <c:pt idx="279">
                  <c:v>-2.0803487521330424</c:v>
                </c:pt>
                <c:pt idx="280">
                  <c:v>-2.0458257286566841</c:v>
                </c:pt>
                <c:pt idx="281">
                  <c:v>-2.0458257286566841</c:v>
                </c:pt>
                <c:pt idx="282">
                  <c:v>-2.1531925293604259</c:v>
                </c:pt>
                <c:pt idx="283">
                  <c:v>-2.2169982397180661</c:v>
                </c:pt>
                <c:pt idx="284">
                  <c:v>-2.2169982397180661</c:v>
                </c:pt>
                <c:pt idx="285">
                  <c:v>-2.423026726306813</c:v>
                </c:pt>
                <c:pt idx="286">
                  <c:v>-2.4212581235619521</c:v>
                </c:pt>
                <c:pt idx="287">
                  <c:v>-2.4949713155059965</c:v>
                </c:pt>
                <c:pt idx="288">
                  <c:v>-2.4949713155059965</c:v>
                </c:pt>
                <c:pt idx="289">
                  <c:v>-2.5223995025172581</c:v>
                </c:pt>
                <c:pt idx="290">
                  <c:v>-2.5840432603353549</c:v>
                </c:pt>
                <c:pt idx="291">
                  <c:v>-2.5840432603353549</c:v>
                </c:pt>
                <c:pt idx="292">
                  <c:v>-2.4767662218817765</c:v>
                </c:pt>
                <c:pt idx="293">
                  <c:v>-2.4767662218817765</c:v>
                </c:pt>
                <c:pt idx="294">
                  <c:v>-2.5311014809059915</c:v>
                </c:pt>
                <c:pt idx="295">
                  <c:v>-2.5944492423806573</c:v>
                </c:pt>
                <c:pt idx="296">
                  <c:v>-2.595550167514423</c:v>
                </c:pt>
                <c:pt idx="297">
                  <c:v>-2.595550167514423</c:v>
                </c:pt>
                <c:pt idx="298">
                  <c:v>-2.7281942933106604</c:v>
                </c:pt>
                <c:pt idx="299">
                  <c:v>-2.918373757261433</c:v>
                </c:pt>
                <c:pt idx="300">
                  <c:v>-2.918373757261433</c:v>
                </c:pt>
                <c:pt idx="301">
                  <c:v>-2.7852495990085613</c:v>
                </c:pt>
                <c:pt idx="302">
                  <c:v>-2.6661921533000692</c:v>
                </c:pt>
                <c:pt idx="303">
                  <c:v>-2.6661921533000692</c:v>
                </c:pt>
                <c:pt idx="304">
                  <c:v>-2.3373099701218849</c:v>
                </c:pt>
                <c:pt idx="305">
                  <c:v>-2.3373099701218849</c:v>
                </c:pt>
                <c:pt idx="306">
                  <c:v>-2.466634006740771</c:v>
                </c:pt>
                <c:pt idx="307">
                  <c:v>-2.0377963397043022</c:v>
                </c:pt>
                <c:pt idx="308">
                  <c:v>-2.0386716377299861</c:v>
                </c:pt>
                <c:pt idx="309">
                  <c:v>-2.0386716377299861</c:v>
                </c:pt>
                <c:pt idx="310">
                  <c:v>-1.4325904314825859</c:v>
                </c:pt>
                <c:pt idx="311">
                  <c:v>-1.6489069109640333</c:v>
                </c:pt>
                <c:pt idx="312">
                  <c:v>-1.6489069109640333</c:v>
                </c:pt>
                <c:pt idx="313">
                  <c:v>-1.2068132226988888</c:v>
                </c:pt>
                <c:pt idx="314">
                  <c:v>-1.2459797962983772</c:v>
                </c:pt>
                <c:pt idx="315">
                  <c:v>-1.2459797962983772</c:v>
                </c:pt>
                <c:pt idx="316">
                  <c:v>-1.171474245879832</c:v>
                </c:pt>
                <c:pt idx="317">
                  <c:v>-1.171474245879832</c:v>
                </c:pt>
                <c:pt idx="318">
                  <c:v>-1.2840190758105809</c:v>
                </c:pt>
                <c:pt idx="319">
                  <c:v>-1.2369101993094005</c:v>
                </c:pt>
                <c:pt idx="320">
                  <c:v>-1.2317957792177396</c:v>
                </c:pt>
                <c:pt idx="321">
                  <c:v>-1.2317957792177396</c:v>
                </c:pt>
                <c:pt idx="322">
                  <c:v>-1.2260886865331972</c:v>
                </c:pt>
                <c:pt idx="323">
                  <c:v>-1.441520234785433</c:v>
                </c:pt>
                <c:pt idx="324">
                  <c:v>-1.6044908688486648</c:v>
                </c:pt>
                <c:pt idx="325">
                  <c:v>-1.6044908688486648</c:v>
                </c:pt>
                <c:pt idx="326">
                  <c:v>-1.5552916800662033</c:v>
                </c:pt>
                <c:pt idx="327">
                  <c:v>-1.5552916800662033</c:v>
                </c:pt>
                <c:pt idx="328">
                  <c:v>-1.625505583646619</c:v>
                </c:pt>
                <c:pt idx="329">
                  <c:v>-1.625505583646619</c:v>
                </c:pt>
                <c:pt idx="330">
                  <c:v>-1.6902831316329787</c:v>
                </c:pt>
                <c:pt idx="331">
                  <c:v>-1.7353081846046086</c:v>
                </c:pt>
                <c:pt idx="332">
                  <c:v>-1.7647823624769408</c:v>
                </c:pt>
                <c:pt idx="333">
                  <c:v>-1.7647823624769408</c:v>
                </c:pt>
                <c:pt idx="334">
                  <c:v>-1.7707108040510482</c:v>
                </c:pt>
                <c:pt idx="335">
                  <c:v>-1.7986888326090669</c:v>
                </c:pt>
              </c:numCache>
            </c:numRef>
          </c:val>
        </c:ser>
        <c:marker val="1"/>
        <c:axId val="108861696"/>
        <c:axId val="108867584"/>
      </c:lineChart>
      <c:catAx>
        <c:axId val="108861696"/>
        <c:scaling>
          <c:orientation val="minMax"/>
        </c:scaling>
        <c:axPos val="b"/>
        <c:numFmt formatCode="General" sourceLinked="1"/>
        <c:majorTickMark val="in"/>
        <c:tickLblPos val="nextTo"/>
        <c:crossAx val="108867584"/>
        <c:crossesAt val="-14"/>
        <c:auto val="1"/>
        <c:lblAlgn val="ctr"/>
        <c:lblOffset val="100"/>
        <c:tickLblSkip val="36"/>
        <c:tickMarkSkip val="12"/>
      </c:catAx>
      <c:valAx>
        <c:axId val="108867584"/>
        <c:scaling>
          <c:orientation val="minMax"/>
          <c:min val="-8"/>
        </c:scaling>
        <c:axPos val="l"/>
        <c:numFmt formatCode="General" sourceLinked="1"/>
        <c:tickLblPos val="nextTo"/>
        <c:crossAx val="1088616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5917185609530774E-2"/>
          <c:y val="2.4625276502228812E-2"/>
          <c:w val="0.91643632174843959"/>
          <c:h val="0.90838906562639454"/>
        </c:manualLayout>
      </c:layout>
      <c:lineChart>
        <c:grouping val="standard"/>
        <c:ser>
          <c:idx val="0"/>
          <c:order val="0"/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AppendixFigure8!$B$26:$B$137</c:f>
              <c:numCache>
                <c:formatCode>General</c:formatCode>
                <c:ptCount val="112"/>
                <c:pt idx="0">
                  <c:v>1969</c:v>
                </c:pt>
                <c:pt idx="1">
                  <c:v>1969.25</c:v>
                </c:pt>
                <c:pt idx="2">
                  <c:v>1969.5</c:v>
                </c:pt>
                <c:pt idx="3">
                  <c:v>1969.75</c:v>
                </c:pt>
                <c:pt idx="4">
                  <c:v>1970</c:v>
                </c:pt>
                <c:pt idx="5">
                  <c:v>1970.25</c:v>
                </c:pt>
                <c:pt idx="6">
                  <c:v>1970.5</c:v>
                </c:pt>
                <c:pt idx="7">
                  <c:v>1970.75</c:v>
                </c:pt>
                <c:pt idx="8">
                  <c:v>1971</c:v>
                </c:pt>
                <c:pt idx="9">
                  <c:v>1971.25</c:v>
                </c:pt>
                <c:pt idx="10">
                  <c:v>1971.5</c:v>
                </c:pt>
                <c:pt idx="11">
                  <c:v>1971.75</c:v>
                </c:pt>
                <c:pt idx="12">
                  <c:v>1972</c:v>
                </c:pt>
                <c:pt idx="13">
                  <c:v>1972.25</c:v>
                </c:pt>
                <c:pt idx="14">
                  <c:v>1972.5</c:v>
                </c:pt>
                <c:pt idx="15">
                  <c:v>1972.75</c:v>
                </c:pt>
                <c:pt idx="16">
                  <c:v>1973</c:v>
                </c:pt>
                <c:pt idx="17">
                  <c:v>1973.25</c:v>
                </c:pt>
                <c:pt idx="18">
                  <c:v>1973.5</c:v>
                </c:pt>
                <c:pt idx="19">
                  <c:v>1973.75</c:v>
                </c:pt>
                <c:pt idx="20">
                  <c:v>1974</c:v>
                </c:pt>
                <c:pt idx="21">
                  <c:v>1974.25</c:v>
                </c:pt>
                <c:pt idx="22">
                  <c:v>1974.5</c:v>
                </c:pt>
                <c:pt idx="23">
                  <c:v>1974.75</c:v>
                </c:pt>
                <c:pt idx="24">
                  <c:v>1975</c:v>
                </c:pt>
                <c:pt idx="25">
                  <c:v>1975.25</c:v>
                </c:pt>
                <c:pt idx="26">
                  <c:v>1975.5</c:v>
                </c:pt>
                <c:pt idx="27">
                  <c:v>1975.75</c:v>
                </c:pt>
                <c:pt idx="28">
                  <c:v>1976</c:v>
                </c:pt>
                <c:pt idx="29">
                  <c:v>1976.25</c:v>
                </c:pt>
                <c:pt idx="30">
                  <c:v>1976.5</c:v>
                </c:pt>
                <c:pt idx="31">
                  <c:v>1976.75</c:v>
                </c:pt>
                <c:pt idx="32">
                  <c:v>1977</c:v>
                </c:pt>
                <c:pt idx="33">
                  <c:v>1977.25</c:v>
                </c:pt>
                <c:pt idx="34">
                  <c:v>1977.5</c:v>
                </c:pt>
                <c:pt idx="35">
                  <c:v>1977.75</c:v>
                </c:pt>
                <c:pt idx="36">
                  <c:v>1978</c:v>
                </c:pt>
                <c:pt idx="37">
                  <c:v>1978.25</c:v>
                </c:pt>
                <c:pt idx="38">
                  <c:v>1978.5</c:v>
                </c:pt>
                <c:pt idx="39">
                  <c:v>1978.75</c:v>
                </c:pt>
                <c:pt idx="40">
                  <c:v>1979</c:v>
                </c:pt>
                <c:pt idx="41">
                  <c:v>1979.25</c:v>
                </c:pt>
                <c:pt idx="42">
                  <c:v>1979.5</c:v>
                </c:pt>
                <c:pt idx="43">
                  <c:v>1979.75</c:v>
                </c:pt>
                <c:pt idx="44">
                  <c:v>1980</c:v>
                </c:pt>
                <c:pt idx="45">
                  <c:v>1980.25</c:v>
                </c:pt>
                <c:pt idx="46">
                  <c:v>1980.5</c:v>
                </c:pt>
                <c:pt idx="47">
                  <c:v>1980.75</c:v>
                </c:pt>
                <c:pt idx="48">
                  <c:v>1981</c:v>
                </c:pt>
                <c:pt idx="49">
                  <c:v>1981.25</c:v>
                </c:pt>
                <c:pt idx="50">
                  <c:v>1981.5</c:v>
                </c:pt>
                <c:pt idx="51">
                  <c:v>1981.75</c:v>
                </c:pt>
                <c:pt idx="52">
                  <c:v>1982</c:v>
                </c:pt>
                <c:pt idx="53">
                  <c:v>1982.25</c:v>
                </c:pt>
                <c:pt idx="54">
                  <c:v>1982.5</c:v>
                </c:pt>
                <c:pt idx="55">
                  <c:v>1982.75</c:v>
                </c:pt>
                <c:pt idx="56">
                  <c:v>1983</c:v>
                </c:pt>
                <c:pt idx="57">
                  <c:v>1983.25</c:v>
                </c:pt>
                <c:pt idx="58">
                  <c:v>1983.5</c:v>
                </c:pt>
                <c:pt idx="59">
                  <c:v>1983.75</c:v>
                </c:pt>
                <c:pt idx="60">
                  <c:v>1984</c:v>
                </c:pt>
                <c:pt idx="61">
                  <c:v>1984.25</c:v>
                </c:pt>
                <c:pt idx="62">
                  <c:v>1984.5</c:v>
                </c:pt>
                <c:pt idx="63">
                  <c:v>1984.75</c:v>
                </c:pt>
                <c:pt idx="64">
                  <c:v>1985</c:v>
                </c:pt>
                <c:pt idx="65">
                  <c:v>1985.25</c:v>
                </c:pt>
                <c:pt idx="66">
                  <c:v>1985.5</c:v>
                </c:pt>
                <c:pt idx="67">
                  <c:v>1985.75</c:v>
                </c:pt>
                <c:pt idx="68">
                  <c:v>1986</c:v>
                </c:pt>
                <c:pt idx="69">
                  <c:v>1986.25</c:v>
                </c:pt>
                <c:pt idx="70">
                  <c:v>1986.5</c:v>
                </c:pt>
                <c:pt idx="71">
                  <c:v>1986.75</c:v>
                </c:pt>
                <c:pt idx="72">
                  <c:v>1987</c:v>
                </c:pt>
                <c:pt idx="73">
                  <c:v>1987.25</c:v>
                </c:pt>
                <c:pt idx="74">
                  <c:v>1987.5</c:v>
                </c:pt>
                <c:pt idx="75">
                  <c:v>1987.75</c:v>
                </c:pt>
                <c:pt idx="76">
                  <c:v>1988</c:v>
                </c:pt>
                <c:pt idx="77">
                  <c:v>1988.25</c:v>
                </c:pt>
                <c:pt idx="78">
                  <c:v>1988.5</c:v>
                </c:pt>
                <c:pt idx="79">
                  <c:v>1988.75</c:v>
                </c:pt>
                <c:pt idx="80">
                  <c:v>1989</c:v>
                </c:pt>
                <c:pt idx="81">
                  <c:v>1989.25</c:v>
                </c:pt>
                <c:pt idx="82">
                  <c:v>1989.5</c:v>
                </c:pt>
                <c:pt idx="83">
                  <c:v>1989.75</c:v>
                </c:pt>
                <c:pt idx="84">
                  <c:v>1990</c:v>
                </c:pt>
                <c:pt idx="85">
                  <c:v>1990.25</c:v>
                </c:pt>
                <c:pt idx="86">
                  <c:v>1990.5</c:v>
                </c:pt>
                <c:pt idx="87">
                  <c:v>1990.75</c:v>
                </c:pt>
                <c:pt idx="88">
                  <c:v>1991</c:v>
                </c:pt>
                <c:pt idx="89">
                  <c:v>1991.25</c:v>
                </c:pt>
                <c:pt idx="90">
                  <c:v>1991.5</c:v>
                </c:pt>
                <c:pt idx="91">
                  <c:v>1991.75</c:v>
                </c:pt>
                <c:pt idx="92">
                  <c:v>1992</c:v>
                </c:pt>
                <c:pt idx="93">
                  <c:v>1992.25</c:v>
                </c:pt>
                <c:pt idx="94">
                  <c:v>1992.5</c:v>
                </c:pt>
                <c:pt idx="95">
                  <c:v>1992.75</c:v>
                </c:pt>
                <c:pt idx="96">
                  <c:v>1993</c:v>
                </c:pt>
                <c:pt idx="97">
                  <c:v>1993.25</c:v>
                </c:pt>
                <c:pt idx="98">
                  <c:v>1993.5</c:v>
                </c:pt>
                <c:pt idx="99">
                  <c:v>1993.75</c:v>
                </c:pt>
                <c:pt idx="100">
                  <c:v>1994</c:v>
                </c:pt>
                <c:pt idx="101">
                  <c:v>1994.25</c:v>
                </c:pt>
                <c:pt idx="102">
                  <c:v>1994.5</c:v>
                </c:pt>
                <c:pt idx="103">
                  <c:v>1994.75</c:v>
                </c:pt>
                <c:pt idx="104">
                  <c:v>1995</c:v>
                </c:pt>
                <c:pt idx="105">
                  <c:v>1995.25</c:v>
                </c:pt>
                <c:pt idx="106">
                  <c:v>1995.5</c:v>
                </c:pt>
                <c:pt idx="107">
                  <c:v>1995.75</c:v>
                </c:pt>
                <c:pt idx="108">
                  <c:v>1996</c:v>
                </c:pt>
                <c:pt idx="109">
                  <c:v>1996.25</c:v>
                </c:pt>
                <c:pt idx="110">
                  <c:v>1996.5</c:v>
                </c:pt>
                <c:pt idx="111">
                  <c:v>1996.75</c:v>
                </c:pt>
              </c:numCache>
            </c:numRef>
          </c:cat>
          <c:val>
            <c:numRef>
              <c:f>AppendixFigure8!$G$26:$G$137</c:f>
              <c:numCache>
                <c:formatCode>General</c:formatCode>
                <c:ptCount val="112"/>
                <c:pt idx="0">
                  <c:v>0.39042490873819841</c:v>
                </c:pt>
                <c:pt idx="1">
                  <c:v>1.7835345822835984</c:v>
                </c:pt>
                <c:pt idx="2">
                  <c:v>2.2291219786992182</c:v>
                </c:pt>
                <c:pt idx="3">
                  <c:v>2.1697140902011456</c:v>
                </c:pt>
                <c:pt idx="4">
                  <c:v>2.1273271634343218</c:v>
                </c:pt>
                <c:pt idx="5">
                  <c:v>2.7079473337860258</c:v>
                </c:pt>
                <c:pt idx="6">
                  <c:v>2.8887756020696096</c:v>
                </c:pt>
                <c:pt idx="7">
                  <c:v>2.8178791543285948</c:v>
                </c:pt>
                <c:pt idx="8">
                  <c:v>0.96556364941250683</c:v>
                </c:pt>
                <c:pt idx="9">
                  <c:v>1.8984421422542308</c:v>
                </c:pt>
                <c:pt idx="10">
                  <c:v>3.1023949517173586</c:v>
                </c:pt>
                <c:pt idx="11">
                  <c:v>1.9331986294041066</c:v>
                </c:pt>
                <c:pt idx="12">
                  <c:v>4.3838624850386587E-2</c:v>
                </c:pt>
                <c:pt idx="13">
                  <c:v>0.72876551496226261</c:v>
                </c:pt>
                <c:pt idx="14">
                  <c:v>0.68692050149292061</c:v>
                </c:pt>
                <c:pt idx="15">
                  <c:v>0.14039708786023264</c:v>
                </c:pt>
                <c:pt idx="16">
                  <c:v>0.79520902137293659</c:v>
                </c:pt>
                <c:pt idx="17">
                  <c:v>1.6714126393447686</c:v>
                </c:pt>
                <c:pt idx="18">
                  <c:v>3.4314445498911925</c:v>
                </c:pt>
                <c:pt idx="19">
                  <c:v>2.5761114293948966</c:v>
                </c:pt>
                <c:pt idx="20">
                  <c:v>1.8505719322421965</c:v>
                </c:pt>
                <c:pt idx="21">
                  <c:v>3.0373256176762085</c:v>
                </c:pt>
                <c:pt idx="22">
                  <c:v>2.7144586534841504</c:v>
                </c:pt>
                <c:pt idx="23">
                  <c:v>1.0791380707432985</c:v>
                </c:pt>
                <c:pt idx="24">
                  <c:v>-0.75872844782008952</c:v>
                </c:pt>
                <c:pt idx="25">
                  <c:v>-0.83124167043145269</c:v>
                </c:pt>
                <c:pt idx="26">
                  <c:v>-0.67035449576681427</c:v>
                </c:pt>
                <c:pt idx="27">
                  <c:v>-1.9567601760185784</c:v>
                </c:pt>
                <c:pt idx="28">
                  <c:v>-3.3786164764217306</c:v>
                </c:pt>
                <c:pt idx="29">
                  <c:v>-2.7362141713401784</c:v>
                </c:pt>
                <c:pt idx="30">
                  <c:v>-3.3170106301734021</c:v>
                </c:pt>
                <c:pt idx="31">
                  <c:v>-4.6933288082007101</c:v>
                </c:pt>
                <c:pt idx="32">
                  <c:v>-5.8211503957566624</c:v>
                </c:pt>
                <c:pt idx="33">
                  <c:v>-6.2606467031066861</c:v>
                </c:pt>
                <c:pt idx="34">
                  <c:v>-5.9938841647656167</c:v>
                </c:pt>
                <c:pt idx="35">
                  <c:v>-7.251624015531589</c:v>
                </c:pt>
                <c:pt idx="36">
                  <c:v>-7.5113092566284383</c:v>
                </c:pt>
                <c:pt idx="37">
                  <c:v>-9.3461811309808827</c:v>
                </c:pt>
                <c:pt idx="38">
                  <c:v>-8.7645207164846788</c:v>
                </c:pt>
                <c:pt idx="39">
                  <c:v>-8.4918999285644787</c:v>
                </c:pt>
                <c:pt idx="40">
                  <c:v>-8.6121731561182635</c:v>
                </c:pt>
                <c:pt idx="41">
                  <c:v>-8.9889053593400003</c:v>
                </c:pt>
                <c:pt idx="42">
                  <c:v>-9.3961220305953486</c:v>
                </c:pt>
                <c:pt idx="43">
                  <c:v>-7.0413896245801411</c:v>
                </c:pt>
                <c:pt idx="44">
                  <c:v>-5.5315386069326173</c:v>
                </c:pt>
                <c:pt idx="45">
                  <c:v>-5.3173489052652014</c:v>
                </c:pt>
                <c:pt idx="46">
                  <c:v>-8.3512845368074817</c:v>
                </c:pt>
                <c:pt idx="47">
                  <c:v>-3.3376253715406019</c:v>
                </c:pt>
                <c:pt idx="48">
                  <c:v>-2.965299623487109</c:v>
                </c:pt>
                <c:pt idx="49">
                  <c:v>-0.34176922071594884</c:v>
                </c:pt>
                <c:pt idx="50">
                  <c:v>1.5620548674710633</c:v>
                </c:pt>
                <c:pt idx="51">
                  <c:v>5.9058289203917091E-4</c:v>
                </c:pt>
                <c:pt idx="52">
                  <c:v>2.8171199788118955</c:v>
                </c:pt>
                <c:pt idx="53">
                  <c:v>5.07330169475504</c:v>
                </c:pt>
                <c:pt idx="54">
                  <c:v>2.82998162223564</c:v>
                </c:pt>
                <c:pt idx="55">
                  <c:v>2.606144402740465</c:v>
                </c:pt>
                <c:pt idx="56">
                  <c:v>3.7262527998475772</c:v>
                </c:pt>
                <c:pt idx="57">
                  <c:v>4.5125212154481851</c:v>
                </c:pt>
                <c:pt idx="58">
                  <c:v>4.4991677759309843</c:v>
                </c:pt>
                <c:pt idx="59">
                  <c:v>5.0082926123787921</c:v>
                </c:pt>
                <c:pt idx="60">
                  <c:v>5.42196490337514</c:v>
                </c:pt>
                <c:pt idx="61">
                  <c:v>6.1723042914956441</c:v>
                </c:pt>
                <c:pt idx="62">
                  <c:v>8.1878357087539317</c:v>
                </c:pt>
                <c:pt idx="63">
                  <c:v>7.1284563493463153</c:v>
                </c:pt>
                <c:pt idx="64">
                  <c:v>6.3646508238722435</c:v>
                </c:pt>
                <c:pt idx="65">
                  <c:v>6.9769936000702115</c:v>
                </c:pt>
                <c:pt idx="66">
                  <c:v>7.6969322669718432</c:v>
                </c:pt>
                <c:pt idx="67">
                  <c:v>8.9785348852713511</c:v>
                </c:pt>
                <c:pt idx="68">
                  <c:v>9.6822056829847156</c:v>
                </c:pt>
                <c:pt idx="69">
                  <c:v>10.156561521085708</c:v>
                </c:pt>
                <c:pt idx="70">
                  <c:v>9.6703238460562915</c:v>
                </c:pt>
                <c:pt idx="71">
                  <c:v>10.263907626275307</c:v>
                </c:pt>
                <c:pt idx="72">
                  <c:v>10.368571984680898</c:v>
                </c:pt>
                <c:pt idx="73">
                  <c:v>10.552886963822516</c:v>
                </c:pt>
                <c:pt idx="74">
                  <c:v>10.514483837687775</c:v>
                </c:pt>
                <c:pt idx="75">
                  <c:v>11.058098158008891</c:v>
                </c:pt>
                <c:pt idx="76">
                  <c:v>10.544507361503763</c:v>
                </c:pt>
                <c:pt idx="77">
                  <c:v>11.009313595732031</c:v>
                </c:pt>
                <c:pt idx="78">
                  <c:v>11.599149401346555</c:v>
                </c:pt>
                <c:pt idx="79">
                  <c:v>11.908975403114491</c:v>
                </c:pt>
                <c:pt idx="80">
                  <c:v>12.878939359281787</c:v>
                </c:pt>
                <c:pt idx="81">
                  <c:v>13.340306146360739</c:v>
                </c:pt>
                <c:pt idx="82">
                  <c:v>13.300304031077717</c:v>
                </c:pt>
                <c:pt idx="83">
                  <c:v>13.790118855254349</c:v>
                </c:pt>
                <c:pt idx="84">
                  <c:v>13.4317763716853</c:v>
                </c:pt>
                <c:pt idx="85">
                  <c:v>14.113685972211684</c:v>
                </c:pt>
                <c:pt idx="86">
                  <c:v>14.997374512658864</c:v>
                </c:pt>
                <c:pt idx="87">
                  <c:v>16.145393199575633</c:v>
                </c:pt>
                <c:pt idx="88">
                  <c:v>16.344492917959631</c:v>
                </c:pt>
                <c:pt idx="89">
                  <c:v>16.68541543821695</c:v>
                </c:pt>
                <c:pt idx="90">
                  <c:v>17.311064957221166</c:v>
                </c:pt>
                <c:pt idx="91">
                  <c:v>17.676238291834412</c:v>
                </c:pt>
                <c:pt idx="92">
                  <c:v>16.654665265112353</c:v>
                </c:pt>
                <c:pt idx="93">
                  <c:v>16.869242941405332</c:v>
                </c:pt>
                <c:pt idx="94">
                  <c:v>16.474842567437985</c:v>
                </c:pt>
                <c:pt idx="95">
                  <c:v>16.493432413534101</c:v>
                </c:pt>
                <c:pt idx="96">
                  <c:v>16.738337364203385</c:v>
                </c:pt>
                <c:pt idx="97">
                  <c:v>16.192462827189047</c:v>
                </c:pt>
                <c:pt idx="98">
                  <c:v>16.166532689096201</c:v>
                </c:pt>
                <c:pt idx="99">
                  <c:v>16.04567705163851</c:v>
                </c:pt>
                <c:pt idx="100">
                  <c:v>16.136500693813016</c:v>
                </c:pt>
                <c:pt idx="101">
                  <c:v>16.643746162858292</c:v>
                </c:pt>
                <c:pt idx="102">
                  <c:v>16.871337364196915</c:v>
                </c:pt>
                <c:pt idx="103">
                  <c:v>17.329894717967104</c:v>
                </c:pt>
                <c:pt idx="104">
                  <c:v>18.237148696783965</c:v>
                </c:pt>
                <c:pt idx="105">
                  <c:v>19.072626261982126</c:v>
                </c:pt>
                <c:pt idx="106">
                  <c:v>19.291300289998265</c:v>
                </c:pt>
                <c:pt idx="107">
                  <c:v>20.039724671500405</c:v>
                </c:pt>
                <c:pt idx="108">
                  <c:v>20.380731726383413</c:v>
                </c:pt>
                <c:pt idx="109">
                  <c:v>20.690856523070703</c:v>
                </c:pt>
                <c:pt idx="110">
                  <c:v>21.257558107873962</c:v>
                </c:pt>
                <c:pt idx="111">
                  <c:v>21.169945553985357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cat>
            <c:numRef>
              <c:f>AppendixFigure8!$B$26:$B$137</c:f>
              <c:numCache>
                <c:formatCode>General</c:formatCode>
                <c:ptCount val="112"/>
                <c:pt idx="0">
                  <c:v>1969</c:v>
                </c:pt>
                <c:pt idx="1">
                  <c:v>1969.25</c:v>
                </c:pt>
                <c:pt idx="2">
                  <c:v>1969.5</c:v>
                </c:pt>
                <c:pt idx="3">
                  <c:v>1969.75</c:v>
                </c:pt>
                <c:pt idx="4">
                  <c:v>1970</c:v>
                </c:pt>
                <c:pt idx="5">
                  <c:v>1970.25</c:v>
                </c:pt>
                <c:pt idx="6">
                  <c:v>1970.5</c:v>
                </c:pt>
                <c:pt idx="7">
                  <c:v>1970.75</c:v>
                </c:pt>
                <c:pt idx="8">
                  <c:v>1971</c:v>
                </c:pt>
                <c:pt idx="9">
                  <c:v>1971.25</c:v>
                </c:pt>
                <c:pt idx="10">
                  <c:v>1971.5</c:v>
                </c:pt>
                <c:pt idx="11">
                  <c:v>1971.75</c:v>
                </c:pt>
                <c:pt idx="12">
                  <c:v>1972</c:v>
                </c:pt>
                <c:pt idx="13">
                  <c:v>1972.25</c:v>
                </c:pt>
                <c:pt idx="14">
                  <c:v>1972.5</c:v>
                </c:pt>
                <c:pt idx="15">
                  <c:v>1972.75</c:v>
                </c:pt>
                <c:pt idx="16">
                  <c:v>1973</c:v>
                </c:pt>
                <c:pt idx="17">
                  <c:v>1973.25</c:v>
                </c:pt>
                <c:pt idx="18">
                  <c:v>1973.5</c:v>
                </c:pt>
                <c:pt idx="19">
                  <c:v>1973.75</c:v>
                </c:pt>
                <c:pt idx="20">
                  <c:v>1974</c:v>
                </c:pt>
                <c:pt idx="21">
                  <c:v>1974.25</c:v>
                </c:pt>
                <c:pt idx="22">
                  <c:v>1974.5</c:v>
                </c:pt>
                <c:pt idx="23">
                  <c:v>1974.75</c:v>
                </c:pt>
                <c:pt idx="24">
                  <c:v>1975</c:v>
                </c:pt>
                <c:pt idx="25">
                  <c:v>1975.25</c:v>
                </c:pt>
                <c:pt idx="26">
                  <c:v>1975.5</c:v>
                </c:pt>
                <c:pt idx="27">
                  <c:v>1975.75</c:v>
                </c:pt>
                <c:pt idx="28">
                  <c:v>1976</c:v>
                </c:pt>
                <c:pt idx="29">
                  <c:v>1976.25</c:v>
                </c:pt>
                <c:pt idx="30">
                  <c:v>1976.5</c:v>
                </c:pt>
                <c:pt idx="31">
                  <c:v>1976.75</c:v>
                </c:pt>
                <c:pt idx="32">
                  <c:v>1977</c:v>
                </c:pt>
                <c:pt idx="33">
                  <c:v>1977.25</c:v>
                </c:pt>
                <c:pt idx="34">
                  <c:v>1977.5</c:v>
                </c:pt>
                <c:pt idx="35">
                  <c:v>1977.75</c:v>
                </c:pt>
                <c:pt idx="36">
                  <c:v>1978</c:v>
                </c:pt>
                <c:pt idx="37">
                  <c:v>1978.25</c:v>
                </c:pt>
                <c:pt idx="38">
                  <c:v>1978.5</c:v>
                </c:pt>
                <c:pt idx="39">
                  <c:v>1978.75</c:v>
                </c:pt>
                <c:pt idx="40">
                  <c:v>1979</c:v>
                </c:pt>
                <c:pt idx="41">
                  <c:v>1979.25</c:v>
                </c:pt>
                <c:pt idx="42">
                  <c:v>1979.5</c:v>
                </c:pt>
                <c:pt idx="43">
                  <c:v>1979.75</c:v>
                </c:pt>
                <c:pt idx="44">
                  <c:v>1980</c:v>
                </c:pt>
                <c:pt idx="45">
                  <c:v>1980.25</c:v>
                </c:pt>
                <c:pt idx="46">
                  <c:v>1980.5</c:v>
                </c:pt>
                <c:pt idx="47">
                  <c:v>1980.75</c:v>
                </c:pt>
                <c:pt idx="48">
                  <c:v>1981</c:v>
                </c:pt>
                <c:pt idx="49">
                  <c:v>1981.25</c:v>
                </c:pt>
                <c:pt idx="50">
                  <c:v>1981.5</c:v>
                </c:pt>
                <c:pt idx="51">
                  <c:v>1981.75</c:v>
                </c:pt>
                <c:pt idx="52">
                  <c:v>1982</c:v>
                </c:pt>
                <c:pt idx="53">
                  <c:v>1982.25</c:v>
                </c:pt>
                <c:pt idx="54">
                  <c:v>1982.5</c:v>
                </c:pt>
                <c:pt idx="55">
                  <c:v>1982.75</c:v>
                </c:pt>
                <c:pt idx="56">
                  <c:v>1983</c:v>
                </c:pt>
                <c:pt idx="57">
                  <c:v>1983.25</c:v>
                </c:pt>
                <c:pt idx="58">
                  <c:v>1983.5</c:v>
                </c:pt>
                <c:pt idx="59">
                  <c:v>1983.75</c:v>
                </c:pt>
                <c:pt idx="60">
                  <c:v>1984</c:v>
                </c:pt>
                <c:pt idx="61">
                  <c:v>1984.25</c:v>
                </c:pt>
                <c:pt idx="62">
                  <c:v>1984.5</c:v>
                </c:pt>
                <c:pt idx="63">
                  <c:v>1984.75</c:v>
                </c:pt>
                <c:pt idx="64">
                  <c:v>1985</c:v>
                </c:pt>
                <c:pt idx="65">
                  <c:v>1985.25</c:v>
                </c:pt>
                <c:pt idx="66">
                  <c:v>1985.5</c:v>
                </c:pt>
                <c:pt idx="67">
                  <c:v>1985.75</c:v>
                </c:pt>
                <c:pt idx="68">
                  <c:v>1986</c:v>
                </c:pt>
                <c:pt idx="69">
                  <c:v>1986.25</c:v>
                </c:pt>
                <c:pt idx="70">
                  <c:v>1986.5</c:v>
                </c:pt>
                <c:pt idx="71">
                  <c:v>1986.75</c:v>
                </c:pt>
                <c:pt idx="72">
                  <c:v>1987</c:v>
                </c:pt>
                <c:pt idx="73">
                  <c:v>1987.25</c:v>
                </c:pt>
                <c:pt idx="74">
                  <c:v>1987.5</c:v>
                </c:pt>
                <c:pt idx="75">
                  <c:v>1987.75</c:v>
                </c:pt>
                <c:pt idx="76">
                  <c:v>1988</c:v>
                </c:pt>
                <c:pt idx="77">
                  <c:v>1988.25</c:v>
                </c:pt>
                <c:pt idx="78">
                  <c:v>1988.5</c:v>
                </c:pt>
                <c:pt idx="79">
                  <c:v>1988.75</c:v>
                </c:pt>
                <c:pt idx="80">
                  <c:v>1989</c:v>
                </c:pt>
                <c:pt idx="81">
                  <c:v>1989.25</c:v>
                </c:pt>
                <c:pt idx="82">
                  <c:v>1989.5</c:v>
                </c:pt>
                <c:pt idx="83">
                  <c:v>1989.75</c:v>
                </c:pt>
                <c:pt idx="84">
                  <c:v>1990</c:v>
                </c:pt>
                <c:pt idx="85">
                  <c:v>1990.25</c:v>
                </c:pt>
                <c:pt idx="86">
                  <c:v>1990.5</c:v>
                </c:pt>
                <c:pt idx="87">
                  <c:v>1990.75</c:v>
                </c:pt>
                <c:pt idx="88">
                  <c:v>1991</c:v>
                </c:pt>
                <c:pt idx="89">
                  <c:v>1991.25</c:v>
                </c:pt>
                <c:pt idx="90">
                  <c:v>1991.5</c:v>
                </c:pt>
                <c:pt idx="91">
                  <c:v>1991.75</c:v>
                </c:pt>
                <c:pt idx="92">
                  <c:v>1992</c:v>
                </c:pt>
                <c:pt idx="93">
                  <c:v>1992.25</c:v>
                </c:pt>
                <c:pt idx="94">
                  <c:v>1992.5</c:v>
                </c:pt>
                <c:pt idx="95">
                  <c:v>1992.75</c:v>
                </c:pt>
                <c:pt idx="96">
                  <c:v>1993</c:v>
                </c:pt>
                <c:pt idx="97">
                  <c:v>1993.25</c:v>
                </c:pt>
                <c:pt idx="98">
                  <c:v>1993.5</c:v>
                </c:pt>
                <c:pt idx="99">
                  <c:v>1993.75</c:v>
                </c:pt>
                <c:pt idx="100">
                  <c:v>1994</c:v>
                </c:pt>
                <c:pt idx="101">
                  <c:v>1994.25</c:v>
                </c:pt>
                <c:pt idx="102">
                  <c:v>1994.5</c:v>
                </c:pt>
                <c:pt idx="103">
                  <c:v>1994.75</c:v>
                </c:pt>
                <c:pt idx="104">
                  <c:v>1995</c:v>
                </c:pt>
                <c:pt idx="105">
                  <c:v>1995.25</c:v>
                </c:pt>
                <c:pt idx="106">
                  <c:v>1995.5</c:v>
                </c:pt>
                <c:pt idx="107">
                  <c:v>1995.75</c:v>
                </c:pt>
                <c:pt idx="108">
                  <c:v>1996</c:v>
                </c:pt>
                <c:pt idx="109">
                  <c:v>1996.25</c:v>
                </c:pt>
                <c:pt idx="110">
                  <c:v>1996.5</c:v>
                </c:pt>
                <c:pt idx="111">
                  <c:v>1996.75</c:v>
                </c:pt>
              </c:numCache>
            </c:numRef>
          </c:cat>
          <c:val>
            <c:numRef>
              <c:f>'Smets-Wouters'!#REF!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AppendixFigure8!$B$26:$B$137</c:f>
              <c:numCache>
                <c:formatCode>General</c:formatCode>
                <c:ptCount val="112"/>
                <c:pt idx="0">
                  <c:v>1969</c:v>
                </c:pt>
                <c:pt idx="1">
                  <c:v>1969.25</c:v>
                </c:pt>
                <c:pt idx="2">
                  <c:v>1969.5</c:v>
                </c:pt>
                <c:pt idx="3">
                  <c:v>1969.75</c:v>
                </c:pt>
                <c:pt idx="4">
                  <c:v>1970</c:v>
                </c:pt>
                <c:pt idx="5">
                  <c:v>1970.25</c:v>
                </c:pt>
                <c:pt idx="6">
                  <c:v>1970.5</c:v>
                </c:pt>
                <c:pt idx="7">
                  <c:v>1970.75</c:v>
                </c:pt>
                <c:pt idx="8">
                  <c:v>1971</c:v>
                </c:pt>
                <c:pt idx="9">
                  <c:v>1971.25</c:v>
                </c:pt>
                <c:pt idx="10">
                  <c:v>1971.5</c:v>
                </c:pt>
                <c:pt idx="11">
                  <c:v>1971.75</c:v>
                </c:pt>
                <c:pt idx="12">
                  <c:v>1972</c:v>
                </c:pt>
                <c:pt idx="13">
                  <c:v>1972.25</c:v>
                </c:pt>
                <c:pt idx="14">
                  <c:v>1972.5</c:v>
                </c:pt>
                <c:pt idx="15">
                  <c:v>1972.75</c:v>
                </c:pt>
                <c:pt idx="16">
                  <c:v>1973</c:v>
                </c:pt>
                <c:pt idx="17">
                  <c:v>1973.25</c:v>
                </c:pt>
                <c:pt idx="18">
                  <c:v>1973.5</c:v>
                </c:pt>
                <c:pt idx="19">
                  <c:v>1973.75</c:v>
                </c:pt>
                <c:pt idx="20">
                  <c:v>1974</c:v>
                </c:pt>
                <c:pt idx="21">
                  <c:v>1974.25</c:v>
                </c:pt>
                <c:pt idx="22">
                  <c:v>1974.5</c:v>
                </c:pt>
                <c:pt idx="23">
                  <c:v>1974.75</c:v>
                </c:pt>
                <c:pt idx="24">
                  <c:v>1975</c:v>
                </c:pt>
                <c:pt idx="25">
                  <c:v>1975.25</c:v>
                </c:pt>
                <c:pt idx="26">
                  <c:v>1975.5</c:v>
                </c:pt>
                <c:pt idx="27">
                  <c:v>1975.75</c:v>
                </c:pt>
                <c:pt idx="28">
                  <c:v>1976</c:v>
                </c:pt>
                <c:pt idx="29">
                  <c:v>1976.25</c:v>
                </c:pt>
                <c:pt idx="30">
                  <c:v>1976.5</c:v>
                </c:pt>
                <c:pt idx="31">
                  <c:v>1976.75</c:v>
                </c:pt>
                <c:pt idx="32">
                  <c:v>1977</c:v>
                </c:pt>
                <c:pt idx="33">
                  <c:v>1977.25</c:v>
                </c:pt>
                <c:pt idx="34">
                  <c:v>1977.5</c:v>
                </c:pt>
                <c:pt idx="35">
                  <c:v>1977.75</c:v>
                </c:pt>
                <c:pt idx="36">
                  <c:v>1978</c:v>
                </c:pt>
                <c:pt idx="37">
                  <c:v>1978.25</c:v>
                </c:pt>
                <c:pt idx="38">
                  <c:v>1978.5</c:v>
                </c:pt>
                <c:pt idx="39">
                  <c:v>1978.75</c:v>
                </c:pt>
                <c:pt idx="40">
                  <c:v>1979</c:v>
                </c:pt>
                <c:pt idx="41">
                  <c:v>1979.25</c:v>
                </c:pt>
                <c:pt idx="42">
                  <c:v>1979.5</c:v>
                </c:pt>
                <c:pt idx="43">
                  <c:v>1979.75</c:v>
                </c:pt>
                <c:pt idx="44">
                  <c:v>1980</c:v>
                </c:pt>
                <c:pt idx="45">
                  <c:v>1980.25</c:v>
                </c:pt>
                <c:pt idx="46">
                  <c:v>1980.5</c:v>
                </c:pt>
                <c:pt idx="47">
                  <c:v>1980.75</c:v>
                </c:pt>
                <c:pt idx="48">
                  <c:v>1981</c:v>
                </c:pt>
                <c:pt idx="49">
                  <c:v>1981.25</c:v>
                </c:pt>
                <c:pt idx="50">
                  <c:v>1981.5</c:v>
                </c:pt>
                <c:pt idx="51">
                  <c:v>1981.75</c:v>
                </c:pt>
                <c:pt idx="52">
                  <c:v>1982</c:v>
                </c:pt>
                <c:pt idx="53">
                  <c:v>1982.25</c:v>
                </c:pt>
                <c:pt idx="54">
                  <c:v>1982.5</c:v>
                </c:pt>
                <c:pt idx="55">
                  <c:v>1982.75</c:v>
                </c:pt>
                <c:pt idx="56">
                  <c:v>1983</c:v>
                </c:pt>
                <c:pt idx="57">
                  <c:v>1983.25</c:v>
                </c:pt>
                <c:pt idx="58">
                  <c:v>1983.5</c:v>
                </c:pt>
                <c:pt idx="59">
                  <c:v>1983.75</c:v>
                </c:pt>
                <c:pt idx="60">
                  <c:v>1984</c:v>
                </c:pt>
                <c:pt idx="61">
                  <c:v>1984.25</c:v>
                </c:pt>
                <c:pt idx="62">
                  <c:v>1984.5</c:v>
                </c:pt>
                <c:pt idx="63">
                  <c:v>1984.75</c:v>
                </c:pt>
                <c:pt idx="64">
                  <c:v>1985</c:v>
                </c:pt>
                <c:pt idx="65">
                  <c:v>1985.25</c:v>
                </c:pt>
                <c:pt idx="66">
                  <c:v>1985.5</c:v>
                </c:pt>
                <c:pt idx="67">
                  <c:v>1985.75</c:v>
                </c:pt>
                <c:pt idx="68">
                  <c:v>1986</c:v>
                </c:pt>
                <c:pt idx="69">
                  <c:v>1986.25</c:v>
                </c:pt>
                <c:pt idx="70">
                  <c:v>1986.5</c:v>
                </c:pt>
                <c:pt idx="71">
                  <c:v>1986.75</c:v>
                </c:pt>
                <c:pt idx="72">
                  <c:v>1987</c:v>
                </c:pt>
                <c:pt idx="73">
                  <c:v>1987.25</c:v>
                </c:pt>
                <c:pt idx="74">
                  <c:v>1987.5</c:v>
                </c:pt>
                <c:pt idx="75">
                  <c:v>1987.75</c:v>
                </c:pt>
                <c:pt idx="76">
                  <c:v>1988</c:v>
                </c:pt>
                <c:pt idx="77">
                  <c:v>1988.25</c:v>
                </c:pt>
                <c:pt idx="78">
                  <c:v>1988.5</c:v>
                </c:pt>
                <c:pt idx="79">
                  <c:v>1988.75</c:v>
                </c:pt>
                <c:pt idx="80">
                  <c:v>1989</c:v>
                </c:pt>
                <c:pt idx="81">
                  <c:v>1989.25</c:v>
                </c:pt>
                <c:pt idx="82">
                  <c:v>1989.5</c:v>
                </c:pt>
                <c:pt idx="83">
                  <c:v>1989.75</c:v>
                </c:pt>
                <c:pt idx="84">
                  <c:v>1990</c:v>
                </c:pt>
                <c:pt idx="85">
                  <c:v>1990.25</c:v>
                </c:pt>
                <c:pt idx="86">
                  <c:v>1990.5</c:v>
                </c:pt>
                <c:pt idx="87">
                  <c:v>1990.75</c:v>
                </c:pt>
                <c:pt idx="88">
                  <c:v>1991</c:v>
                </c:pt>
                <c:pt idx="89">
                  <c:v>1991.25</c:v>
                </c:pt>
                <c:pt idx="90">
                  <c:v>1991.5</c:v>
                </c:pt>
                <c:pt idx="91">
                  <c:v>1991.75</c:v>
                </c:pt>
                <c:pt idx="92">
                  <c:v>1992</c:v>
                </c:pt>
                <c:pt idx="93">
                  <c:v>1992.25</c:v>
                </c:pt>
                <c:pt idx="94">
                  <c:v>1992.5</c:v>
                </c:pt>
                <c:pt idx="95">
                  <c:v>1992.75</c:v>
                </c:pt>
                <c:pt idx="96">
                  <c:v>1993</c:v>
                </c:pt>
                <c:pt idx="97">
                  <c:v>1993.25</c:v>
                </c:pt>
                <c:pt idx="98">
                  <c:v>1993.5</c:v>
                </c:pt>
                <c:pt idx="99">
                  <c:v>1993.75</c:v>
                </c:pt>
                <c:pt idx="100">
                  <c:v>1994</c:v>
                </c:pt>
                <c:pt idx="101">
                  <c:v>1994.25</c:v>
                </c:pt>
                <c:pt idx="102">
                  <c:v>1994.5</c:v>
                </c:pt>
                <c:pt idx="103">
                  <c:v>1994.75</c:v>
                </c:pt>
                <c:pt idx="104">
                  <c:v>1995</c:v>
                </c:pt>
                <c:pt idx="105">
                  <c:v>1995.25</c:v>
                </c:pt>
                <c:pt idx="106">
                  <c:v>1995.5</c:v>
                </c:pt>
                <c:pt idx="107">
                  <c:v>1995.75</c:v>
                </c:pt>
                <c:pt idx="108">
                  <c:v>1996</c:v>
                </c:pt>
                <c:pt idx="109">
                  <c:v>1996.25</c:v>
                </c:pt>
                <c:pt idx="110">
                  <c:v>1996.5</c:v>
                </c:pt>
                <c:pt idx="111">
                  <c:v>1996.75</c:v>
                </c:pt>
              </c:numCache>
            </c:numRef>
          </c:cat>
          <c:val>
            <c:numRef>
              <c:f>AppendixFigure8!$I$26:$I$137</c:f>
              <c:numCache>
                <c:formatCode>General</c:formatCode>
                <c:ptCount val="112"/>
                <c:pt idx="0">
                  <c:v>-0.245</c:v>
                </c:pt>
                <c:pt idx="1">
                  <c:v>0.34399999999999997</c:v>
                </c:pt>
                <c:pt idx="2">
                  <c:v>0.86299999999999999</c:v>
                </c:pt>
                <c:pt idx="3">
                  <c:v>1.0109999999999999</c:v>
                </c:pt>
                <c:pt idx="4">
                  <c:v>0.35099999999999998</c:v>
                </c:pt>
                <c:pt idx="5">
                  <c:v>0.32600000000000007</c:v>
                </c:pt>
                <c:pt idx="6">
                  <c:v>-0.67199999999999993</c:v>
                </c:pt>
                <c:pt idx="7">
                  <c:v>-1.2559999999999998</c:v>
                </c:pt>
                <c:pt idx="8">
                  <c:v>-2.0279999999999996</c:v>
                </c:pt>
                <c:pt idx="9">
                  <c:v>-1.2209999999999996</c:v>
                </c:pt>
                <c:pt idx="10">
                  <c:v>-1.3379999999999996</c:v>
                </c:pt>
                <c:pt idx="11">
                  <c:v>-2.9219999999999997</c:v>
                </c:pt>
                <c:pt idx="12">
                  <c:v>-2.9899999999999998</c:v>
                </c:pt>
                <c:pt idx="13">
                  <c:v>-3.2589999999999995</c:v>
                </c:pt>
                <c:pt idx="14">
                  <c:v>-3.2589999999999995</c:v>
                </c:pt>
                <c:pt idx="15">
                  <c:v>-3.2499999999999996</c:v>
                </c:pt>
                <c:pt idx="16">
                  <c:v>-2.6819999999999995</c:v>
                </c:pt>
                <c:pt idx="17">
                  <c:v>-2.0189999999999997</c:v>
                </c:pt>
                <c:pt idx="18">
                  <c:v>-2.1569999999999996</c:v>
                </c:pt>
                <c:pt idx="19">
                  <c:v>-3.2649999999999997</c:v>
                </c:pt>
                <c:pt idx="20">
                  <c:v>-2.5369999999999995</c:v>
                </c:pt>
                <c:pt idx="21">
                  <c:v>-1.4779999999999995</c:v>
                </c:pt>
                <c:pt idx="22">
                  <c:v>-2.0209999999999995</c:v>
                </c:pt>
                <c:pt idx="23">
                  <c:v>-2.1979999999999995</c:v>
                </c:pt>
                <c:pt idx="24">
                  <c:v>-2.8079999999999994</c:v>
                </c:pt>
                <c:pt idx="25">
                  <c:v>-3.1389999999999993</c:v>
                </c:pt>
                <c:pt idx="26">
                  <c:v>-3.3189999999999995</c:v>
                </c:pt>
                <c:pt idx="27">
                  <c:v>-3.5199999999999996</c:v>
                </c:pt>
                <c:pt idx="28">
                  <c:v>-4.3189999999999991</c:v>
                </c:pt>
                <c:pt idx="29">
                  <c:v>-4.5159999999999991</c:v>
                </c:pt>
                <c:pt idx="30">
                  <c:v>-4.6799999999999988</c:v>
                </c:pt>
                <c:pt idx="31">
                  <c:v>-4.8219999999999992</c:v>
                </c:pt>
                <c:pt idx="32">
                  <c:v>-5.2319999999999993</c:v>
                </c:pt>
                <c:pt idx="33">
                  <c:v>-5.4779999999999989</c:v>
                </c:pt>
                <c:pt idx="34">
                  <c:v>-5.6149999999999993</c:v>
                </c:pt>
                <c:pt idx="35">
                  <c:v>-5.8109999999999991</c:v>
                </c:pt>
                <c:pt idx="36">
                  <c:v>-5.8679999999999994</c:v>
                </c:pt>
                <c:pt idx="37">
                  <c:v>-5.9099999999999993</c:v>
                </c:pt>
                <c:pt idx="38">
                  <c:v>-6.2719999999999994</c:v>
                </c:pt>
                <c:pt idx="39">
                  <c:v>-6.012999999999999</c:v>
                </c:pt>
                <c:pt idx="40">
                  <c:v>-6.0319999999999991</c:v>
                </c:pt>
                <c:pt idx="41">
                  <c:v>-5.9909999999999988</c:v>
                </c:pt>
                <c:pt idx="42">
                  <c:v>-5.1319999999999988</c:v>
                </c:pt>
                <c:pt idx="43">
                  <c:v>-5.0869999999999989</c:v>
                </c:pt>
                <c:pt idx="44">
                  <c:v>-3.4789999999999992</c:v>
                </c:pt>
                <c:pt idx="45">
                  <c:v>-7.4639999999999995</c:v>
                </c:pt>
                <c:pt idx="46">
                  <c:v>-6.4879999999999995</c:v>
                </c:pt>
                <c:pt idx="47">
                  <c:v>-4.0329999999999995</c:v>
                </c:pt>
                <c:pt idx="48">
                  <c:v>-4.5089999999999995</c:v>
                </c:pt>
                <c:pt idx="49">
                  <c:v>-2.9939999999999993</c:v>
                </c:pt>
                <c:pt idx="50">
                  <c:v>-3.645999999999999</c:v>
                </c:pt>
                <c:pt idx="51">
                  <c:v>-4.4759999999999991</c:v>
                </c:pt>
                <c:pt idx="52">
                  <c:v>-3.8899999999999992</c:v>
                </c:pt>
                <c:pt idx="53">
                  <c:v>-3.9459999999999993</c:v>
                </c:pt>
                <c:pt idx="54">
                  <c:v>-4.3529999999999989</c:v>
                </c:pt>
                <c:pt idx="55">
                  <c:v>-3.8189999999999991</c:v>
                </c:pt>
                <c:pt idx="56">
                  <c:v>-3.488999999999999</c:v>
                </c:pt>
                <c:pt idx="57">
                  <c:v>-3.5079999999999991</c:v>
                </c:pt>
                <c:pt idx="58">
                  <c:v>-3.7499999999999991</c:v>
                </c:pt>
                <c:pt idx="59">
                  <c:v>-3.4229999999999992</c:v>
                </c:pt>
                <c:pt idx="60">
                  <c:v>-3.266999999999999</c:v>
                </c:pt>
                <c:pt idx="61">
                  <c:v>-3.093999999999999</c:v>
                </c:pt>
                <c:pt idx="62">
                  <c:v>-2.827999999999999</c:v>
                </c:pt>
                <c:pt idx="63">
                  <c:v>-3.4829999999999992</c:v>
                </c:pt>
                <c:pt idx="64">
                  <c:v>-3.4399999999999991</c:v>
                </c:pt>
                <c:pt idx="65">
                  <c:v>-3.5439999999999992</c:v>
                </c:pt>
                <c:pt idx="66">
                  <c:v>-3.2979999999999992</c:v>
                </c:pt>
                <c:pt idx="67">
                  <c:v>-3.2419999999999991</c:v>
                </c:pt>
                <c:pt idx="68">
                  <c:v>-3.351999999999999</c:v>
                </c:pt>
                <c:pt idx="69">
                  <c:v>-3.0689999999999991</c:v>
                </c:pt>
                <c:pt idx="70">
                  <c:v>-3.4699999999999993</c:v>
                </c:pt>
                <c:pt idx="71">
                  <c:v>-3.5309999999999993</c:v>
                </c:pt>
                <c:pt idx="72">
                  <c:v>-3.1639999999999993</c:v>
                </c:pt>
                <c:pt idx="73">
                  <c:v>-2.9259999999999993</c:v>
                </c:pt>
                <c:pt idx="74">
                  <c:v>-3.1349999999999989</c:v>
                </c:pt>
                <c:pt idx="75">
                  <c:v>-3.399999999999999</c:v>
                </c:pt>
                <c:pt idx="76">
                  <c:v>-3.605999999999999</c:v>
                </c:pt>
                <c:pt idx="77">
                  <c:v>-3.109999999999999</c:v>
                </c:pt>
                <c:pt idx="78">
                  <c:v>-3.3589999999999991</c:v>
                </c:pt>
                <c:pt idx="79">
                  <c:v>-2.9219999999999993</c:v>
                </c:pt>
                <c:pt idx="80">
                  <c:v>-2.5639999999999992</c:v>
                </c:pt>
                <c:pt idx="81">
                  <c:v>-2.4109999999999991</c:v>
                </c:pt>
                <c:pt idx="82">
                  <c:v>-2.4749999999999992</c:v>
                </c:pt>
                <c:pt idx="83">
                  <c:v>-2.520999999999999</c:v>
                </c:pt>
                <c:pt idx="84">
                  <c:v>-2.3019999999999992</c:v>
                </c:pt>
                <c:pt idx="85">
                  <c:v>-2.2579999999999991</c:v>
                </c:pt>
                <c:pt idx="86">
                  <c:v>-2.173999999999999</c:v>
                </c:pt>
                <c:pt idx="87">
                  <c:v>-2.4699999999999993</c:v>
                </c:pt>
                <c:pt idx="88">
                  <c:v>-2.4939999999999993</c:v>
                </c:pt>
                <c:pt idx="89">
                  <c:v>-2.2319999999999993</c:v>
                </c:pt>
                <c:pt idx="90">
                  <c:v>-2.1689999999999992</c:v>
                </c:pt>
                <c:pt idx="91">
                  <c:v>-2.2119999999999993</c:v>
                </c:pt>
                <c:pt idx="92">
                  <c:v>-2.3419999999999992</c:v>
                </c:pt>
                <c:pt idx="93">
                  <c:v>-2.1939999999999991</c:v>
                </c:pt>
                <c:pt idx="94">
                  <c:v>-2.2849999999999993</c:v>
                </c:pt>
                <c:pt idx="95">
                  <c:v>-2.7259999999999991</c:v>
                </c:pt>
                <c:pt idx="96">
                  <c:v>-2.694999999999999</c:v>
                </c:pt>
                <c:pt idx="97">
                  <c:v>-2.359999999999999</c:v>
                </c:pt>
                <c:pt idx="98">
                  <c:v>-2.1479999999999992</c:v>
                </c:pt>
                <c:pt idx="99">
                  <c:v>-2.3979999999999992</c:v>
                </c:pt>
                <c:pt idx="100">
                  <c:v>-1.8609999999999991</c:v>
                </c:pt>
                <c:pt idx="101">
                  <c:v>-1.5739999999999992</c:v>
                </c:pt>
                <c:pt idx="102">
                  <c:v>-1.0459999999999992</c:v>
                </c:pt>
                <c:pt idx="103">
                  <c:v>-0.7450000000000021</c:v>
                </c:pt>
                <c:pt idx="104">
                  <c:v>-3.000000000001779E-3</c:v>
                </c:pt>
                <c:pt idx="105">
                  <c:v>0.20599999999999788</c:v>
                </c:pt>
                <c:pt idx="106">
                  <c:v>0.1339999999999979</c:v>
                </c:pt>
                <c:pt idx="107">
                  <c:v>1.4999999999998181E-2</c:v>
                </c:pt>
                <c:pt idx="108">
                  <c:v>0.14399999999999788</c:v>
                </c:pt>
                <c:pt idx="109">
                  <c:v>0.11699999999999788</c:v>
                </c:pt>
                <c:pt idx="110">
                  <c:v>-3.0000000000001803E-2</c:v>
                </c:pt>
                <c:pt idx="111">
                  <c:v>-1.10000000000018E-2</c:v>
                </c:pt>
              </c:numCache>
            </c:numRef>
          </c:val>
        </c:ser>
        <c:marker val="1"/>
        <c:axId val="108892544"/>
        <c:axId val="108894080"/>
      </c:lineChart>
      <c:catAx>
        <c:axId val="108892544"/>
        <c:scaling>
          <c:orientation val="minMax"/>
        </c:scaling>
        <c:axPos val="b"/>
        <c:numFmt formatCode="General" sourceLinked="1"/>
        <c:majorTickMark val="in"/>
        <c:tickLblPos val="nextTo"/>
        <c:crossAx val="108894080"/>
        <c:crossesAt val="-10"/>
        <c:auto val="1"/>
        <c:lblAlgn val="ctr"/>
        <c:lblOffset val="100"/>
        <c:tickLblSkip val="12"/>
        <c:tickMarkSkip val="4"/>
      </c:catAx>
      <c:valAx>
        <c:axId val="108894080"/>
        <c:scaling>
          <c:orientation val="minMax"/>
          <c:max val="21"/>
          <c:min val="-10"/>
        </c:scaling>
        <c:axPos val="l"/>
        <c:numFmt formatCode="General" sourceLinked="1"/>
        <c:tickLblPos val="nextTo"/>
        <c:crossAx val="1088925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0.5891</cdr:x>
      <cdr:y>0.74589</cdr:y>
    </cdr:from>
    <cdr:to>
      <cdr:x>0.96551</cdr:x>
      <cdr:y>0.81404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00" y="3886200"/>
          <a:ext cx="2434432" cy="35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Cumulative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Romer and Romer Shocks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0.39175</cdr:x>
      <cdr:y>0.15356</cdr:y>
    </cdr:from>
    <cdr:to>
      <cdr:x>0.76816</cdr:x>
      <cdr:y>0.22172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33650" y="800100"/>
          <a:ext cx="2434432" cy="35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Cumulative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Smets and Wouters Shocks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0.36671</cdr:x>
      <cdr:y>0.03387</cdr:y>
    </cdr:from>
    <cdr:to>
      <cdr:x>0.58198</cdr:x>
      <cdr:y>0.09982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90826" y="180976"/>
          <a:ext cx="16383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Romer - Romer, left axis </a:t>
          </a:r>
        </a:p>
      </cdr:txBody>
    </cdr:sp>
  </cdr:relSizeAnchor>
  <cdr:relSizeAnchor xmlns:cdr="http://schemas.openxmlformats.org/drawingml/2006/chartDrawing">
    <cdr:from>
      <cdr:x>0.36921</cdr:x>
      <cdr:y>0.75579</cdr:y>
    </cdr:from>
    <cdr:to>
      <cdr:x>0.58448</cdr:x>
      <cdr:y>0.82175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09875" y="4038600"/>
          <a:ext cx="16383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Bernanke -Mihov</a:t>
          </a:r>
        </a:p>
        <a:p xmlns:a="http://schemas.openxmlformats.org/drawingml/2006/main">
          <a:r>
            <a:rPr lang="en-US" sz="1100"/>
            <a:t>right axis</a:t>
          </a:r>
        </a:p>
      </cdr:txBody>
    </cdr:sp>
  </cdr:relSizeAnchor>
  <cdr:relSizeAnchor xmlns:cdr="http://schemas.openxmlformats.org/drawingml/2006/chartDrawing">
    <cdr:from>
      <cdr:x>0.68461</cdr:x>
      <cdr:y>0.77005</cdr:y>
    </cdr:from>
    <cdr:to>
      <cdr:x>0.89987</cdr:x>
      <cdr:y>0.83601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10175" y="4114800"/>
          <a:ext cx="16383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Boschen - Mills, left axis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63</xdr:row>
      <xdr:rowOff>0</xdr:rowOff>
    </xdr:from>
    <xdr:to>
      <xdr:col>25</xdr:col>
      <xdr:colOff>600075</xdr:colOff>
      <xdr:row>87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2</xdr:row>
      <xdr:rowOff>0</xdr:rowOff>
    </xdr:from>
    <xdr:to>
      <xdr:col>48</xdr:col>
      <xdr:colOff>323850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26</xdr:row>
      <xdr:rowOff>0</xdr:rowOff>
    </xdr:from>
    <xdr:to>
      <xdr:col>48</xdr:col>
      <xdr:colOff>323850</xdr:colOff>
      <xdr:row>49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0.39375</cdr:x>
      <cdr:y>0.10764</cdr:y>
    </cdr:from>
    <cdr:to>
      <cdr:x>0.65417</cdr:x>
      <cdr:y>0.22917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0225" y="295275"/>
          <a:ext cx="11906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0.42774</cdr:x>
      <cdr:y>0.12943</cdr:y>
    </cdr:from>
    <cdr:to>
      <cdr:x>0.84918</cdr:x>
      <cdr:y>0.21336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85251" y="572024"/>
          <a:ext cx="2448699" cy="370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Cumulative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GARCH R&amp;R Shocks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0.622</cdr:x>
      <cdr:y>0.57483</cdr:y>
    </cdr:from>
    <cdr:to>
      <cdr:x>0.98033</cdr:x>
      <cdr:y>0.65517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13962" y="2540510"/>
          <a:ext cx="2081988" cy="355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Cumulative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original R&amp;R Shocks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0.39375</cdr:x>
      <cdr:y>0.10764</cdr:y>
    </cdr:from>
    <cdr:to>
      <cdr:x>0.65417</cdr:x>
      <cdr:y>0.22917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0225" y="295275"/>
          <a:ext cx="11906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0.44085</cdr:x>
      <cdr:y>0.07124</cdr:y>
    </cdr:from>
    <cdr:to>
      <cdr:x>0.86229</cdr:x>
      <cdr:y>0.15517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61476" y="314854"/>
          <a:ext cx="2448672" cy="370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Cumulative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GARCH R&amp;R Shocks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0.5302</cdr:x>
      <cdr:y>0.28819</cdr:y>
    </cdr:from>
    <cdr:to>
      <cdr:x>0.88853</cdr:x>
      <cdr:y>0.36853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80576" y="1273694"/>
          <a:ext cx="2081986" cy="355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Cumulative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original R&amp;R Shocks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190499</xdr:rowOff>
    </xdr:from>
    <xdr:to>
      <xdr:col>26</xdr:col>
      <xdr:colOff>95250</xdr:colOff>
      <xdr:row>28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0.08742</cdr:x>
      <cdr:y>0.68349</cdr:y>
    </cdr:from>
    <cdr:to>
      <cdr:x>0.34594</cdr:x>
      <cdr:y>0.75588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4518" y="3352778"/>
          <a:ext cx="1758157" cy="35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Cumulative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original </a:t>
          </a:r>
        </a:p>
        <a:p xmlns:a="http://schemas.openxmlformats.org/drawingml/2006/main">
          <a:r>
            <a:rPr lang="en-US" sz="1100" baseline="0">
              <a:latin typeface="Times New Roman" pitchFamily="18" charset="0"/>
              <a:cs typeface="Times New Roman" pitchFamily="18" charset="0"/>
            </a:rPr>
            <a:t>Romer and Romer Shocks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0.2367</cdr:x>
      <cdr:y>0.19417</cdr:y>
    </cdr:from>
    <cdr:to>
      <cdr:x>0.51541</cdr:x>
      <cdr:y>0.26656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09735" y="952476"/>
          <a:ext cx="1895465" cy="35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Cumulative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Shocks from </a:t>
          </a:r>
        </a:p>
        <a:p xmlns:a="http://schemas.openxmlformats.org/drawingml/2006/main">
          <a:r>
            <a:rPr lang="en-US" sz="1100" baseline="0">
              <a:latin typeface="Times New Roman" pitchFamily="18" charset="0"/>
              <a:cs typeface="Times New Roman" pitchFamily="18" charset="0"/>
            </a:rPr>
            <a:t>Romer and Romer with TVC 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6</xdr:row>
      <xdr:rowOff>171449</xdr:rowOff>
    </xdr:from>
    <xdr:to>
      <xdr:col>19</xdr:col>
      <xdr:colOff>514349</xdr:colOff>
      <xdr:row>34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2"/>
  <sheetViews>
    <sheetView topLeftCell="A4" workbookViewId="0">
      <selection activeCell="C5" sqref="C5"/>
    </sheetView>
  </sheetViews>
  <sheetFormatPr defaultRowHeight="15"/>
  <cols>
    <col min="1" max="1" width="16.7109375" style="1" customWidth="1"/>
    <col min="2" max="4" width="9.140625" style="8"/>
    <col min="5" max="5" width="13.85546875" style="8" customWidth="1"/>
    <col min="6" max="6" width="11.85546875" style="8" customWidth="1"/>
    <col min="7" max="7" width="9.140625" style="8"/>
    <col min="8" max="8" width="13.140625" style="8" customWidth="1"/>
    <col min="9" max="9" width="5.5703125" style="1" customWidth="1"/>
    <col min="10" max="10" width="12.5703125" style="1" customWidth="1"/>
    <col min="11" max="19" width="9.28515625" style="1" bestFit="1" customWidth="1"/>
    <col min="20" max="20" width="9.5703125" style="1" bestFit="1" customWidth="1"/>
    <col min="21" max="16384" width="9.140625" style="1"/>
  </cols>
  <sheetData>
    <row r="1" spans="1:22">
      <c r="A1" s="21" t="s">
        <v>0</v>
      </c>
    </row>
    <row r="3" spans="1:22">
      <c r="A3" s="22" t="s">
        <v>10</v>
      </c>
      <c r="B3" s="9"/>
    </row>
    <row r="4" spans="1:22">
      <c r="A4" s="2"/>
      <c r="B4" s="9"/>
    </row>
    <row r="5" spans="1:22">
      <c r="A5" s="2"/>
      <c r="B5" s="9" t="s">
        <v>3</v>
      </c>
    </row>
    <row r="6" spans="1:22">
      <c r="A6" s="3"/>
      <c r="B6" s="50" t="s">
        <v>11</v>
      </c>
      <c r="C6" s="50"/>
      <c r="D6" s="50"/>
      <c r="E6" s="50"/>
      <c r="F6" s="50"/>
      <c r="G6" s="50"/>
      <c r="H6" s="50"/>
      <c r="K6" s="51" t="s">
        <v>102</v>
      </c>
      <c r="L6" s="51"/>
      <c r="M6" s="51"/>
      <c r="N6" s="51"/>
      <c r="O6" s="51"/>
      <c r="P6" s="51"/>
      <c r="Q6" s="51"/>
      <c r="R6" s="51"/>
      <c r="S6" s="51"/>
      <c r="T6" s="51"/>
      <c r="U6" s="51"/>
    </row>
    <row r="7" spans="1:22" ht="60.75" thickBot="1">
      <c r="A7" s="19" t="s">
        <v>4</v>
      </c>
      <c r="B7" s="17" t="s">
        <v>5</v>
      </c>
      <c r="C7" s="18" t="s">
        <v>2</v>
      </c>
      <c r="D7" s="17" t="s">
        <v>12</v>
      </c>
      <c r="E7" s="17" t="s">
        <v>103</v>
      </c>
      <c r="F7" s="17" t="s">
        <v>6</v>
      </c>
      <c r="G7" s="17" t="s">
        <v>8</v>
      </c>
      <c r="H7" s="17" t="s">
        <v>9</v>
      </c>
      <c r="J7" s="15"/>
      <c r="K7" s="16" t="s">
        <v>1</v>
      </c>
      <c r="L7" s="16" t="s">
        <v>2</v>
      </c>
      <c r="M7" s="16" t="s">
        <v>13</v>
      </c>
      <c r="N7" s="16" t="s">
        <v>14</v>
      </c>
      <c r="O7" s="16" t="s">
        <v>15</v>
      </c>
      <c r="P7" s="16" t="s">
        <v>16</v>
      </c>
      <c r="Q7" s="16" t="s">
        <v>17</v>
      </c>
      <c r="R7" s="16" t="s">
        <v>18</v>
      </c>
      <c r="S7" s="16" t="s">
        <v>7</v>
      </c>
      <c r="T7" s="16" t="s">
        <v>19</v>
      </c>
      <c r="U7" s="16" t="s">
        <v>20</v>
      </c>
      <c r="V7" s="1" t="s">
        <v>21</v>
      </c>
    </row>
    <row r="8" spans="1:22">
      <c r="A8" s="4">
        <v>21916</v>
      </c>
      <c r="B8" s="10">
        <v>27.021799999999999</v>
      </c>
      <c r="C8" s="11">
        <v>5.2</v>
      </c>
      <c r="D8" s="12">
        <v>29.37</v>
      </c>
      <c r="E8" s="49">
        <v>31.1</v>
      </c>
      <c r="F8" s="11">
        <v>33.4</v>
      </c>
      <c r="H8" s="5">
        <v>100.2</v>
      </c>
      <c r="J8" s="4">
        <v>23743</v>
      </c>
      <c r="K8" s="14">
        <f t="shared" ref="K8:K43" si="0">LN(B68)</f>
        <v>3.5217883233100249</v>
      </c>
      <c r="L8" s="14">
        <f t="shared" ref="L8:L43" si="1">C68</f>
        <v>4.9000000000000004</v>
      </c>
      <c r="M8" s="14">
        <f t="shared" ref="M8:M43" si="2">LN(D68)</f>
        <v>3.4429789156771102</v>
      </c>
      <c r="N8" s="14">
        <f t="shared" ref="N8:N43" si="3">LN(E68)</f>
        <v>3.4965075614664802</v>
      </c>
      <c r="O8" s="14">
        <f t="shared" ref="O8:O43" si="4">LN(F68)</f>
        <v>3.5263605246161616</v>
      </c>
      <c r="P8" s="14">
        <f t="shared" ref="P8:P43" si="5">100*LN(D68/D56)</f>
        <v>1.092907053219023</v>
      </c>
      <c r="Q8" s="14">
        <f t="shared" ref="Q8:Q43" si="6">100*LN(E68/E56)</f>
        <v>0.91324835632724721</v>
      </c>
      <c r="R8" s="14">
        <f t="shared" ref="R8:R43" si="7">100*LN(F68/F56)</f>
        <v>1.4815085785140683</v>
      </c>
      <c r="S8" s="14">
        <f t="shared" ref="S8:S43" si="8">G68</f>
        <v>3.9</v>
      </c>
      <c r="T8" s="14">
        <f t="shared" ref="T8:T43" si="9">H68</f>
        <v>104.9</v>
      </c>
      <c r="U8" s="23">
        <v>0</v>
      </c>
      <c r="V8" s="24">
        <f>U8</f>
        <v>0</v>
      </c>
    </row>
    <row r="9" spans="1:22">
      <c r="A9" s="4">
        <v>21947</v>
      </c>
      <c r="B9" s="10">
        <v>26.781400000000001</v>
      </c>
      <c r="C9" s="11">
        <v>4.8</v>
      </c>
      <c r="D9" s="12">
        <v>29.41</v>
      </c>
      <c r="E9" s="49">
        <v>31.1</v>
      </c>
      <c r="F9" s="11">
        <v>33.4</v>
      </c>
      <c r="H9" s="5">
        <v>98</v>
      </c>
      <c r="J9" s="4">
        <v>23774</v>
      </c>
      <c r="K9" s="14">
        <f t="shared" si="0"/>
        <v>3.527988610329778</v>
      </c>
      <c r="L9" s="14">
        <f t="shared" si="1"/>
        <v>5.0999999999999996</v>
      </c>
      <c r="M9" s="14">
        <f t="shared" si="2"/>
        <v>3.4429789156771102</v>
      </c>
      <c r="N9" s="14">
        <f t="shared" si="3"/>
        <v>3.4995332823830174</v>
      </c>
      <c r="O9" s="14">
        <f t="shared" si="4"/>
        <v>3.529297384289471</v>
      </c>
      <c r="P9" s="14">
        <f t="shared" si="5"/>
        <v>1.1899159533085382</v>
      </c>
      <c r="Q9" s="14">
        <f t="shared" si="6"/>
        <v>1.2158204479809362</v>
      </c>
      <c r="R9" s="14">
        <f t="shared" si="7"/>
        <v>1.775194545845032</v>
      </c>
      <c r="S9" s="14">
        <f t="shared" si="8"/>
        <v>3.98</v>
      </c>
      <c r="T9" s="14">
        <f t="shared" si="9"/>
        <v>104</v>
      </c>
      <c r="U9" s="23">
        <v>0</v>
      </c>
      <c r="V9" s="24">
        <f>V8+U9</f>
        <v>0</v>
      </c>
    </row>
    <row r="10" spans="1:22">
      <c r="A10" s="4">
        <v>21976</v>
      </c>
      <c r="B10" s="10">
        <v>26.540900000000001</v>
      </c>
      <c r="C10" s="11">
        <v>5.4</v>
      </c>
      <c r="D10" s="12">
        <v>29.41</v>
      </c>
      <c r="E10" s="49">
        <v>31.1</v>
      </c>
      <c r="F10" s="11">
        <v>33.4</v>
      </c>
      <c r="H10" s="5">
        <v>100.1</v>
      </c>
      <c r="J10" s="4">
        <v>23802</v>
      </c>
      <c r="K10" s="14">
        <f t="shared" si="0"/>
        <v>3.5411390180363078</v>
      </c>
      <c r="L10" s="14">
        <f t="shared" si="1"/>
        <v>4.7</v>
      </c>
      <c r="M10" s="14">
        <f t="shared" si="2"/>
        <v>3.4439375353383141</v>
      </c>
      <c r="N10" s="14">
        <f t="shared" si="3"/>
        <v>3.4995332823830174</v>
      </c>
      <c r="O10" s="14">
        <f t="shared" si="4"/>
        <v>3.5322256440685598</v>
      </c>
      <c r="P10" s="14">
        <f t="shared" si="5"/>
        <v>1.1887690193394223</v>
      </c>
      <c r="Q10" s="14">
        <f t="shared" si="6"/>
        <v>1.2158204479809362</v>
      </c>
      <c r="R10" s="14">
        <f t="shared" si="7"/>
        <v>2.0680205237538822</v>
      </c>
      <c r="S10" s="14">
        <f t="shared" si="8"/>
        <v>4.04</v>
      </c>
      <c r="T10" s="14">
        <f t="shared" si="9"/>
        <v>106.2</v>
      </c>
      <c r="U10" s="23">
        <v>0</v>
      </c>
      <c r="V10" s="24">
        <f t="shared" ref="V10:V73" si="10">V9+U10</f>
        <v>0</v>
      </c>
    </row>
    <row r="11" spans="1:22">
      <c r="A11" s="4">
        <v>22007</v>
      </c>
      <c r="B11" s="10">
        <v>26.330500000000001</v>
      </c>
      <c r="C11" s="11">
        <v>5.2</v>
      </c>
      <c r="D11" s="12">
        <v>29.54</v>
      </c>
      <c r="E11" s="49">
        <v>31.2</v>
      </c>
      <c r="F11" s="11">
        <v>33.5</v>
      </c>
      <c r="H11" s="5">
        <v>100.4</v>
      </c>
      <c r="J11" s="4">
        <v>23833</v>
      </c>
      <c r="K11" s="14">
        <f t="shared" si="0"/>
        <v>3.5454852982306635</v>
      </c>
      <c r="L11" s="14">
        <f t="shared" si="1"/>
        <v>4.8</v>
      </c>
      <c r="M11" s="14">
        <f t="shared" si="2"/>
        <v>3.4461707473048864</v>
      </c>
      <c r="N11" s="14">
        <f t="shared" si="3"/>
        <v>3.4995332823830174</v>
      </c>
      <c r="O11" s="14">
        <f t="shared" si="4"/>
        <v>3.529297384289471</v>
      </c>
      <c r="P11" s="14">
        <f t="shared" si="5"/>
        <v>1.3797748174281397</v>
      </c>
      <c r="Q11" s="14">
        <f t="shared" si="6"/>
        <v>1.2158204479809362</v>
      </c>
      <c r="R11" s="14">
        <f t="shared" si="7"/>
        <v>1.775194545845032</v>
      </c>
      <c r="S11" s="14">
        <f t="shared" si="8"/>
        <v>4.09</v>
      </c>
      <c r="T11" s="14">
        <f t="shared" si="9"/>
        <v>108</v>
      </c>
      <c r="U11" s="23">
        <v>0</v>
      </c>
      <c r="V11" s="24">
        <f t="shared" si="10"/>
        <v>0</v>
      </c>
    </row>
    <row r="12" spans="1:22">
      <c r="A12" s="4">
        <v>22037</v>
      </c>
      <c r="B12" s="10">
        <v>26.3005</v>
      </c>
      <c r="C12" s="11">
        <v>5.0999999999999996</v>
      </c>
      <c r="D12" s="12">
        <v>29.57</v>
      </c>
      <c r="E12" s="49">
        <v>31.3</v>
      </c>
      <c r="F12" s="11">
        <v>33.4</v>
      </c>
      <c r="H12" s="5">
        <v>101.4</v>
      </c>
      <c r="J12" s="4">
        <v>23863</v>
      </c>
      <c r="K12" s="14">
        <f t="shared" si="0"/>
        <v>3.5532601690724919</v>
      </c>
      <c r="L12" s="14">
        <f t="shared" si="1"/>
        <v>4.5999999999999996</v>
      </c>
      <c r="M12" s="14">
        <f t="shared" si="2"/>
        <v>3.4493524235492026</v>
      </c>
      <c r="N12" s="14">
        <f t="shared" si="3"/>
        <v>3.505557396986398</v>
      </c>
      <c r="O12" s="14">
        <f t="shared" si="4"/>
        <v>3.5322256440685598</v>
      </c>
      <c r="P12" s="14">
        <f t="shared" si="5"/>
        <v>1.6010588560479835</v>
      </c>
      <c r="Q12" s="14">
        <f t="shared" si="6"/>
        <v>1.8182319083190328</v>
      </c>
      <c r="R12" s="14">
        <f t="shared" si="7"/>
        <v>1.7699577099400856</v>
      </c>
      <c r="S12" s="14">
        <f t="shared" si="8"/>
        <v>4.0999999999999996</v>
      </c>
      <c r="T12" s="14">
        <f t="shared" si="9"/>
        <v>106.8</v>
      </c>
      <c r="U12" s="23">
        <v>0</v>
      </c>
      <c r="V12" s="24">
        <f t="shared" si="10"/>
        <v>0</v>
      </c>
    </row>
    <row r="13" spans="1:22">
      <c r="A13" s="4">
        <v>22068</v>
      </c>
      <c r="B13" s="10">
        <v>25.969799999999999</v>
      </c>
      <c r="C13" s="11">
        <v>5.4</v>
      </c>
      <c r="D13" s="12">
        <v>29.61</v>
      </c>
      <c r="E13" s="49">
        <v>31.3</v>
      </c>
      <c r="F13" s="11">
        <v>33.4</v>
      </c>
      <c r="H13" s="5">
        <v>100.3</v>
      </c>
      <c r="J13" s="4">
        <v>23894</v>
      </c>
      <c r="K13" s="14">
        <f t="shared" si="0"/>
        <v>3.5609750573545451</v>
      </c>
      <c r="L13" s="14">
        <f t="shared" si="1"/>
        <v>4.5999999999999996</v>
      </c>
      <c r="M13" s="14">
        <f t="shared" si="2"/>
        <v>3.4534735262275262</v>
      </c>
      <c r="N13" s="14">
        <f t="shared" si="3"/>
        <v>3.5085558999826545</v>
      </c>
      <c r="O13" s="14">
        <f t="shared" si="4"/>
        <v>3.535145354171894</v>
      </c>
      <c r="P13" s="14">
        <f t="shared" si="5"/>
        <v>1.9163793115168626</v>
      </c>
      <c r="Q13" s="14">
        <f t="shared" si="6"/>
        <v>1.8127384592556701</v>
      </c>
      <c r="R13" s="14">
        <f t="shared" si="7"/>
        <v>2.0619287202735608</v>
      </c>
      <c r="S13" s="14">
        <f t="shared" si="8"/>
        <v>4.04</v>
      </c>
      <c r="T13" s="14">
        <f t="shared" si="9"/>
        <v>106.4</v>
      </c>
      <c r="U13" s="23">
        <v>0</v>
      </c>
      <c r="V13" s="24">
        <f t="shared" si="10"/>
        <v>0</v>
      </c>
    </row>
    <row r="14" spans="1:22">
      <c r="A14" s="4">
        <v>22098</v>
      </c>
      <c r="B14" s="10">
        <v>25.8796</v>
      </c>
      <c r="C14" s="11">
        <v>5.5</v>
      </c>
      <c r="D14" s="12">
        <v>29.55</v>
      </c>
      <c r="E14" s="49">
        <v>31.3</v>
      </c>
      <c r="F14" s="11">
        <v>33.700000000000003</v>
      </c>
      <c r="G14" s="13">
        <v>3.23</v>
      </c>
      <c r="H14" s="5">
        <v>100.4</v>
      </c>
      <c r="J14" s="4">
        <v>23924</v>
      </c>
      <c r="K14" s="14">
        <f t="shared" si="0"/>
        <v>3.5703267473367126</v>
      </c>
      <c r="L14" s="14">
        <f t="shared" si="1"/>
        <v>4.4000000000000004</v>
      </c>
      <c r="M14" s="14">
        <f t="shared" si="2"/>
        <v>3.452524008827496</v>
      </c>
      <c r="N14" s="14">
        <f t="shared" si="3"/>
        <v>3.5085558999826545</v>
      </c>
      <c r="O14" s="14">
        <f t="shared" si="4"/>
        <v>3.5380565643793527</v>
      </c>
      <c r="P14" s="14">
        <f t="shared" si="5"/>
        <v>1.7891851079103156</v>
      </c>
      <c r="Q14" s="14">
        <f t="shared" si="6"/>
        <v>1.8127384592556701</v>
      </c>
      <c r="R14" s="14">
        <f t="shared" si="7"/>
        <v>2.3530497410194036</v>
      </c>
      <c r="S14" s="14">
        <f t="shared" si="8"/>
        <v>4.09</v>
      </c>
      <c r="T14" s="14">
        <f t="shared" si="9"/>
        <v>105.5</v>
      </c>
      <c r="U14" s="23">
        <v>0</v>
      </c>
      <c r="V14" s="24">
        <f t="shared" si="10"/>
        <v>0</v>
      </c>
    </row>
    <row r="15" spans="1:22">
      <c r="A15" s="4">
        <v>22129</v>
      </c>
      <c r="B15" s="10">
        <v>25.849599999999999</v>
      </c>
      <c r="C15" s="11">
        <v>5.6</v>
      </c>
      <c r="D15" s="12">
        <v>29.61</v>
      </c>
      <c r="E15" s="49">
        <v>31.3</v>
      </c>
      <c r="F15" s="11">
        <v>33.700000000000003</v>
      </c>
      <c r="G15" s="13">
        <v>2.98</v>
      </c>
      <c r="H15" s="5">
        <v>99.6</v>
      </c>
      <c r="J15" s="4">
        <v>23955</v>
      </c>
      <c r="K15" s="14">
        <f t="shared" si="0"/>
        <v>3.5745454636570018</v>
      </c>
      <c r="L15" s="14">
        <f t="shared" si="1"/>
        <v>4.4000000000000004</v>
      </c>
      <c r="M15" s="14">
        <f t="shared" si="2"/>
        <v>3.4515735889872223</v>
      </c>
      <c r="N15" s="14">
        <f t="shared" si="3"/>
        <v>3.505557396986398</v>
      </c>
      <c r="O15" s="14">
        <f t="shared" si="4"/>
        <v>3.5409593240373143</v>
      </c>
      <c r="P15" s="14">
        <f t="shared" si="5"/>
        <v>1.5974780607734465</v>
      </c>
      <c r="Q15" s="14">
        <f t="shared" si="6"/>
        <v>1.5128881596299999</v>
      </c>
      <c r="R15" s="14">
        <f t="shared" si="7"/>
        <v>2.6433257068155429</v>
      </c>
      <c r="S15" s="14">
        <f t="shared" si="8"/>
        <v>4.12</v>
      </c>
      <c r="T15" s="14">
        <f t="shared" si="9"/>
        <v>106.8</v>
      </c>
      <c r="U15" s="23">
        <v>0</v>
      </c>
      <c r="V15" s="24">
        <f t="shared" si="10"/>
        <v>0</v>
      </c>
    </row>
    <row r="16" spans="1:22">
      <c r="A16" s="4">
        <v>22160</v>
      </c>
      <c r="B16" s="10">
        <v>25.5791</v>
      </c>
      <c r="C16" s="11">
        <v>5.5</v>
      </c>
      <c r="D16" s="12">
        <v>29.61</v>
      </c>
      <c r="E16" s="49">
        <v>31.3</v>
      </c>
      <c r="F16" s="11">
        <v>33.6</v>
      </c>
      <c r="G16" s="13">
        <v>2.6</v>
      </c>
      <c r="H16" s="5">
        <v>98.4</v>
      </c>
      <c r="J16" s="4">
        <v>23986</v>
      </c>
      <c r="K16" s="14">
        <f t="shared" si="0"/>
        <v>3.5770704135617293</v>
      </c>
      <c r="L16" s="14">
        <f t="shared" si="1"/>
        <v>4.3</v>
      </c>
      <c r="M16" s="14">
        <f t="shared" si="2"/>
        <v>3.453789831781326</v>
      </c>
      <c r="N16" s="14">
        <f t="shared" si="3"/>
        <v>3.5085558999826545</v>
      </c>
      <c r="O16" s="14">
        <f t="shared" si="4"/>
        <v>3.5467396869528134</v>
      </c>
      <c r="P16" s="14">
        <f t="shared" si="5"/>
        <v>1.7225306281879342</v>
      </c>
      <c r="Q16" s="14">
        <f t="shared" si="6"/>
        <v>1.50832422113285</v>
      </c>
      <c r="R16" s="14">
        <f t="shared" si="7"/>
        <v>3.2213619983655057</v>
      </c>
      <c r="S16" s="14">
        <f t="shared" si="8"/>
        <v>4.01</v>
      </c>
      <c r="T16" s="14">
        <f t="shared" si="9"/>
        <v>107.7</v>
      </c>
      <c r="U16" s="23">
        <v>0</v>
      </c>
      <c r="V16" s="24">
        <f t="shared" si="10"/>
        <v>0</v>
      </c>
    </row>
    <row r="17" spans="1:22">
      <c r="A17" s="4">
        <v>22190</v>
      </c>
      <c r="B17" s="10">
        <v>25.548999999999999</v>
      </c>
      <c r="C17" s="11">
        <v>6.1</v>
      </c>
      <c r="D17" s="12">
        <v>29.75</v>
      </c>
      <c r="E17" s="49">
        <v>31.4</v>
      </c>
      <c r="F17" s="11">
        <v>33.6</v>
      </c>
      <c r="G17" s="13">
        <v>2.4700000000000002</v>
      </c>
      <c r="H17" s="5">
        <v>98.2</v>
      </c>
      <c r="J17" s="4">
        <v>24016</v>
      </c>
      <c r="K17" s="14">
        <f t="shared" si="0"/>
        <v>3.5871041704908206</v>
      </c>
      <c r="L17" s="14">
        <f t="shared" si="1"/>
        <v>4.2</v>
      </c>
      <c r="M17" s="14">
        <f t="shared" si="2"/>
        <v>3.4547381485901854</v>
      </c>
      <c r="N17" s="14">
        <f t="shared" si="3"/>
        <v>3.5115454388310208</v>
      </c>
      <c r="O17" s="14">
        <f t="shared" si="4"/>
        <v>3.5467396869528134</v>
      </c>
      <c r="P17" s="14">
        <f t="shared" si="5"/>
        <v>1.6887449279994167</v>
      </c>
      <c r="Q17" s="14">
        <f t="shared" si="6"/>
        <v>1.80727810596946</v>
      </c>
      <c r="R17" s="14">
        <f t="shared" si="7"/>
        <v>3.2213619983655057</v>
      </c>
      <c r="S17" s="14">
        <f t="shared" si="8"/>
        <v>4.08</v>
      </c>
      <c r="T17" s="14">
        <f t="shared" si="9"/>
        <v>108.1</v>
      </c>
      <c r="U17" s="23">
        <v>0</v>
      </c>
      <c r="V17" s="24">
        <f t="shared" si="10"/>
        <v>0</v>
      </c>
    </row>
    <row r="18" spans="1:22">
      <c r="A18" s="4">
        <v>22221</v>
      </c>
      <c r="B18" s="10">
        <v>25.188300000000002</v>
      </c>
      <c r="C18" s="11">
        <v>6.1</v>
      </c>
      <c r="D18" s="12">
        <v>29.78</v>
      </c>
      <c r="E18" s="49">
        <v>31.5</v>
      </c>
      <c r="F18" s="11">
        <v>33.700000000000003</v>
      </c>
      <c r="G18" s="13">
        <v>2.44</v>
      </c>
      <c r="H18" s="5">
        <v>98</v>
      </c>
      <c r="J18" s="4">
        <v>24047</v>
      </c>
      <c r="K18" s="14">
        <f t="shared" si="0"/>
        <v>3.5912555998278322</v>
      </c>
      <c r="L18" s="14">
        <f t="shared" si="1"/>
        <v>4.0999999999999996</v>
      </c>
      <c r="M18" s="14">
        <f t="shared" si="2"/>
        <v>3.4578927253387008</v>
      </c>
      <c r="N18" s="14">
        <f t="shared" si="3"/>
        <v>3.5115454388310208</v>
      </c>
      <c r="O18" s="14">
        <f t="shared" si="4"/>
        <v>3.5553480614894135</v>
      </c>
      <c r="P18" s="14">
        <f t="shared" si="5"/>
        <v>1.7154169056012507</v>
      </c>
      <c r="Q18" s="14">
        <f t="shared" si="6"/>
        <v>1.80727810596946</v>
      </c>
      <c r="R18" s="14">
        <f t="shared" si="7"/>
        <v>3.7850224131097532</v>
      </c>
      <c r="S18" s="14">
        <f t="shared" si="8"/>
        <v>4.0999999999999996</v>
      </c>
      <c r="T18" s="14">
        <f t="shared" si="9"/>
        <v>108.8</v>
      </c>
      <c r="U18" s="23">
        <v>0</v>
      </c>
      <c r="V18" s="24">
        <f t="shared" si="10"/>
        <v>0</v>
      </c>
    </row>
    <row r="19" spans="1:22">
      <c r="A19" s="4">
        <v>22251</v>
      </c>
      <c r="B19" s="10">
        <v>24.7074</v>
      </c>
      <c r="C19" s="11">
        <v>6.6</v>
      </c>
      <c r="D19" s="12">
        <v>29.81</v>
      </c>
      <c r="E19" s="49">
        <v>31.6</v>
      </c>
      <c r="F19" s="11">
        <v>33.6</v>
      </c>
      <c r="G19" s="13">
        <v>1.98</v>
      </c>
      <c r="H19" s="5">
        <v>95.8</v>
      </c>
      <c r="J19" s="4">
        <v>24077</v>
      </c>
      <c r="K19" s="14">
        <f t="shared" si="0"/>
        <v>3.6036074725894527</v>
      </c>
      <c r="L19" s="14">
        <f t="shared" si="1"/>
        <v>4</v>
      </c>
      <c r="M19" s="14">
        <f t="shared" si="2"/>
        <v>3.4610373820181723</v>
      </c>
      <c r="N19" s="14">
        <f t="shared" si="3"/>
        <v>3.5174978373583161</v>
      </c>
      <c r="O19" s="14">
        <f t="shared" si="4"/>
        <v>3.5553480614894135</v>
      </c>
      <c r="P19" s="14">
        <f t="shared" si="5"/>
        <v>1.9018005835761951</v>
      </c>
      <c r="Q19" s="14">
        <f t="shared" si="6"/>
        <v>2.0990275891835832</v>
      </c>
      <c r="R19" s="14">
        <f t="shared" si="7"/>
        <v>3.7850224131097532</v>
      </c>
      <c r="S19" s="14">
        <f t="shared" si="8"/>
        <v>4.32</v>
      </c>
      <c r="T19" s="14">
        <f t="shared" si="9"/>
        <v>112</v>
      </c>
      <c r="U19" s="23">
        <v>0</v>
      </c>
      <c r="V19" s="24">
        <f t="shared" si="10"/>
        <v>0</v>
      </c>
    </row>
    <row r="20" spans="1:22">
      <c r="A20" s="4">
        <v>22282</v>
      </c>
      <c r="B20" s="10">
        <v>24.737400000000001</v>
      </c>
      <c r="C20" s="11">
        <v>6.6</v>
      </c>
      <c r="D20" s="12">
        <v>29.84</v>
      </c>
      <c r="E20" s="49">
        <v>31.6</v>
      </c>
      <c r="F20" s="11">
        <v>33.4</v>
      </c>
      <c r="G20" s="13">
        <v>1.45</v>
      </c>
      <c r="H20" s="5">
        <v>98.5</v>
      </c>
      <c r="J20" s="4">
        <v>24108</v>
      </c>
      <c r="K20" s="14">
        <f t="shared" si="0"/>
        <v>3.6133770486513686</v>
      </c>
      <c r="L20" s="14">
        <f t="shared" si="1"/>
        <v>4</v>
      </c>
      <c r="M20" s="14">
        <f t="shared" si="2"/>
        <v>3.4619788539220142</v>
      </c>
      <c r="N20" s="14">
        <f t="shared" si="3"/>
        <v>3.5174978373583161</v>
      </c>
      <c r="O20" s="14">
        <f t="shared" si="4"/>
        <v>3.55820113047182</v>
      </c>
      <c r="P20" s="14">
        <f t="shared" si="5"/>
        <v>1.89999382449039</v>
      </c>
      <c r="Q20" s="14">
        <f t="shared" si="6"/>
        <v>2.0990275891835832</v>
      </c>
      <c r="R20" s="14">
        <f t="shared" si="7"/>
        <v>3.1840605855658843</v>
      </c>
      <c r="S20" s="14">
        <f t="shared" si="8"/>
        <v>4.42</v>
      </c>
      <c r="T20" s="14">
        <f t="shared" si="9"/>
        <v>114.7</v>
      </c>
      <c r="U20" s="23">
        <v>0</v>
      </c>
      <c r="V20" s="24">
        <f t="shared" si="10"/>
        <v>0</v>
      </c>
    </row>
    <row r="21" spans="1:22">
      <c r="A21" s="4">
        <v>22313</v>
      </c>
      <c r="B21" s="10">
        <v>24.7074</v>
      </c>
      <c r="C21" s="11">
        <v>6.9</v>
      </c>
      <c r="D21" s="12">
        <v>29.84</v>
      </c>
      <c r="E21" s="49">
        <v>31.6</v>
      </c>
      <c r="F21" s="11">
        <v>33.299999999999997</v>
      </c>
      <c r="G21" s="13">
        <v>2.54</v>
      </c>
      <c r="H21" s="5">
        <v>101.2</v>
      </c>
      <c r="J21" s="4">
        <v>24139</v>
      </c>
      <c r="K21" s="14">
        <f t="shared" si="0"/>
        <v>3.6198401529777167</v>
      </c>
      <c r="L21" s="14">
        <f t="shared" si="1"/>
        <v>3.8</v>
      </c>
      <c r="M21" s="14">
        <f t="shared" si="2"/>
        <v>3.4682327829983137</v>
      </c>
      <c r="N21" s="14">
        <f t="shared" si="3"/>
        <v>3.5234150143864045</v>
      </c>
      <c r="O21" s="14">
        <f t="shared" si="4"/>
        <v>3.55820113047182</v>
      </c>
      <c r="P21" s="14">
        <f t="shared" si="5"/>
        <v>2.5253867321203409</v>
      </c>
      <c r="Q21" s="14">
        <f t="shared" si="6"/>
        <v>2.3881732003387381</v>
      </c>
      <c r="R21" s="14">
        <f t="shared" si="7"/>
        <v>2.8903746182348993</v>
      </c>
      <c r="S21" s="14">
        <f t="shared" si="8"/>
        <v>4.5999999999999996</v>
      </c>
      <c r="T21" s="14">
        <f t="shared" si="9"/>
        <v>116.9</v>
      </c>
      <c r="U21" s="23">
        <v>0</v>
      </c>
      <c r="V21" s="24">
        <f t="shared" si="10"/>
        <v>0</v>
      </c>
    </row>
    <row r="22" spans="1:22">
      <c r="A22" s="4">
        <v>22341</v>
      </c>
      <c r="B22" s="10">
        <v>24.857700000000001</v>
      </c>
      <c r="C22" s="11">
        <v>6.9</v>
      </c>
      <c r="D22" s="12">
        <v>29.84</v>
      </c>
      <c r="E22" s="49">
        <v>31.6</v>
      </c>
      <c r="F22" s="11">
        <v>33.299999999999997</v>
      </c>
      <c r="G22" s="13">
        <v>2.02</v>
      </c>
      <c r="H22" s="5">
        <v>101.4</v>
      </c>
      <c r="J22" s="4">
        <v>24167</v>
      </c>
      <c r="K22" s="14">
        <f t="shared" si="0"/>
        <v>3.6334354521826371</v>
      </c>
      <c r="L22" s="14">
        <f t="shared" si="1"/>
        <v>3.8</v>
      </c>
      <c r="M22" s="14">
        <f t="shared" si="2"/>
        <v>3.4713451415642371</v>
      </c>
      <c r="N22" s="14">
        <f t="shared" si="3"/>
        <v>3.5263605246161616</v>
      </c>
      <c r="O22" s="14">
        <f t="shared" si="4"/>
        <v>3.5524868292083815</v>
      </c>
      <c r="P22" s="14">
        <f t="shared" si="5"/>
        <v>2.7407606225922887</v>
      </c>
      <c r="Q22" s="14">
        <f t="shared" si="6"/>
        <v>2.682724223314406</v>
      </c>
      <c r="R22" s="14">
        <f t="shared" si="7"/>
        <v>2.0261185139821931</v>
      </c>
      <c r="S22" s="14">
        <f t="shared" si="8"/>
        <v>4.6500000000000004</v>
      </c>
      <c r="T22" s="14">
        <f t="shared" si="9"/>
        <v>115</v>
      </c>
      <c r="U22" s="23">
        <v>0</v>
      </c>
      <c r="V22" s="24">
        <f t="shared" si="10"/>
        <v>0</v>
      </c>
    </row>
    <row r="23" spans="1:22">
      <c r="A23" s="4">
        <v>22372</v>
      </c>
      <c r="B23" s="10">
        <v>25.3687</v>
      </c>
      <c r="C23" s="11">
        <v>7</v>
      </c>
      <c r="D23" s="12">
        <v>29.81</v>
      </c>
      <c r="E23" s="49">
        <v>31.6</v>
      </c>
      <c r="F23" s="11">
        <v>33.299999999999997</v>
      </c>
      <c r="G23" s="13">
        <v>1.49</v>
      </c>
      <c r="H23" s="5">
        <v>102.8</v>
      </c>
      <c r="J23" s="4">
        <v>24198</v>
      </c>
      <c r="K23" s="14">
        <f t="shared" si="0"/>
        <v>3.6350223496564658</v>
      </c>
      <c r="L23" s="14">
        <f t="shared" si="1"/>
        <v>3.8</v>
      </c>
      <c r="M23" s="14">
        <f t="shared" si="2"/>
        <v>3.4744478434017481</v>
      </c>
      <c r="N23" s="14">
        <f t="shared" si="3"/>
        <v>3.5322256440685598</v>
      </c>
      <c r="O23" s="14">
        <f t="shared" si="4"/>
        <v>3.55820113047182</v>
      </c>
      <c r="P23" s="14">
        <f t="shared" si="5"/>
        <v>2.8277096096861483</v>
      </c>
      <c r="Q23" s="14">
        <f t="shared" si="6"/>
        <v>3.2692361685542308</v>
      </c>
      <c r="R23" s="14">
        <f t="shared" si="7"/>
        <v>2.8903746182348993</v>
      </c>
      <c r="S23" s="14">
        <f t="shared" si="8"/>
        <v>4.67</v>
      </c>
      <c r="T23" s="14">
        <f t="shared" si="9"/>
        <v>114.2</v>
      </c>
      <c r="U23" s="23">
        <v>0</v>
      </c>
      <c r="V23" s="24">
        <f t="shared" si="10"/>
        <v>0</v>
      </c>
    </row>
    <row r="24" spans="1:22">
      <c r="A24" s="4">
        <v>22402</v>
      </c>
      <c r="B24" s="10">
        <v>25.759399999999999</v>
      </c>
      <c r="C24" s="11">
        <v>7.1</v>
      </c>
      <c r="D24" s="12">
        <v>29.84</v>
      </c>
      <c r="E24" s="49">
        <v>31.6</v>
      </c>
      <c r="F24" s="11">
        <v>33.4</v>
      </c>
      <c r="G24" s="13">
        <v>1.98</v>
      </c>
      <c r="H24" s="5">
        <v>100.6</v>
      </c>
      <c r="J24" s="4">
        <v>24228</v>
      </c>
      <c r="K24" s="14">
        <f t="shared" si="0"/>
        <v>3.6444938257198261</v>
      </c>
      <c r="L24" s="14">
        <f t="shared" si="1"/>
        <v>3.9</v>
      </c>
      <c r="M24" s="14">
        <f t="shared" si="2"/>
        <v>3.4766140209469096</v>
      </c>
      <c r="N24" s="14">
        <f t="shared" si="3"/>
        <v>3.5322256440685598</v>
      </c>
      <c r="O24" s="14">
        <f t="shared" si="4"/>
        <v>3.5667118201397288</v>
      </c>
      <c r="P24" s="14">
        <f t="shared" si="5"/>
        <v>2.7261597397707211</v>
      </c>
      <c r="Q24" s="14">
        <f t="shared" si="6"/>
        <v>2.6668247082161489</v>
      </c>
      <c r="R24" s="14">
        <f t="shared" si="7"/>
        <v>3.448617607116919</v>
      </c>
      <c r="S24" s="14">
        <f t="shared" si="8"/>
        <v>4.9000000000000004</v>
      </c>
      <c r="T24" s="14">
        <f t="shared" si="9"/>
        <v>113.8</v>
      </c>
      <c r="U24" s="23">
        <v>0</v>
      </c>
      <c r="V24" s="24">
        <f t="shared" si="10"/>
        <v>0</v>
      </c>
    </row>
    <row r="25" spans="1:22">
      <c r="A25" s="4">
        <v>22433</v>
      </c>
      <c r="B25" s="10">
        <v>26.120100000000001</v>
      </c>
      <c r="C25" s="11">
        <v>6.9</v>
      </c>
      <c r="D25" s="12">
        <v>29.84</v>
      </c>
      <c r="E25" s="49">
        <v>31.6</v>
      </c>
      <c r="F25" s="11">
        <v>33.299999999999997</v>
      </c>
      <c r="G25" s="13">
        <v>1.73</v>
      </c>
      <c r="H25" s="5">
        <v>98.2</v>
      </c>
      <c r="J25" s="4">
        <v>24259</v>
      </c>
      <c r="K25" s="14">
        <f t="shared" si="0"/>
        <v>3.6491948333721673</v>
      </c>
      <c r="L25" s="14">
        <f t="shared" si="1"/>
        <v>3.8</v>
      </c>
      <c r="M25" s="14">
        <f t="shared" si="2"/>
        <v>3.477540948249489</v>
      </c>
      <c r="N25" s="14">
        <f t="shared" si="3"/>
        <v>3.5322256440685598</v>
      </c>
      <c r="O25" s="14">
        <f t="shared" si="4"/>
        <v>3.572345637857985</v>
      </c>
      <c r="P25" s="14">
        <f t="shared" si="5"/>
        <v>2.4067422021962859</v>
      </c>
      <c r="Q25" s="14">
        <f t="shared" si="6"/>
        <v>2.366974408590492</v>
      </c>
      <c r="R25" s="14">
        <f t="shared" si="7"/>
        <v>3.7200283686090705</v>
      </c>
      <c r="S25" s="14">
        <f t="shared" si="8"/>
        <v>5.17</v>
      </c>
      <c r="T25" s="14">
        <f t="shared" si="9"/>
        <v>113.8</v>
      </c>
      <c r="U25" s="23">
        <v>0</v>
      </c>
      <c r="V25" s="24">
        <f t="shared" si="10"/>
        <v>0</v>
      </c>
    </row>
    <row r="26" spans="1:22">
      <c r="A26" s="4">
        <v>22463</v>
      </c>
      <c r="B26" s="10">
        <v>26.4207</v>
      </c>
      <c r="C26" s="11">
        <v>7</v>
      </c>
      <c r="D26" s="12">
        <v>29.92</v>
      </c>
      <c r="E26" s="49">
        <v>31.7</v>
      </c>
      <c r="F26" s="11">
        <v>33.299999999999997</v>
      </c>
      <c r="G26" s="13">
        <v>1.17</v>
      </c>
      <c r="H26" s="5">
        <v>99.5</v>
      </c>
      <c r="J26" s="4">
        <v>24289</v>
      </c>
      <c r="K26" s="14">
        <f t="shared" si="0"/>
        <v>3.6546528496143096</v>
      </c>
      <c r="L26" s="14">
        <f t="shared" si="1"/>
        <v>3.8</v>
      </c>
      <c r="M26" s="14">
        <f t="shared" si="2"/>
        <v>3.4797004431500991</v>
      </c>
      <c r="N26" s="14">
        <f t="shared" si="3"/>
        <v>3.535145354171894</v>
      </c>
      <c r="O26" s="14">
        <f t="shared" si="4"/>
        <v>3.5695326964813701</v>
      </c>
      <c r="P26" s="14">
        <f t="shared" si="5"/>
        <v>2.7176434322603193</v>
      </c>
      <c r="Q26" s="14">
        <f t="shared" si="6"/>
        <v>2.6589454189239436</v>
      </c>
      <c r="R26" s="14">
        <f t="shared" si="7"/>
        <v>3.1476132102017504</v>
      </c>
      <c r="S26" s="14">
        <f t="shared" si="8"/>
        <v>5.3</v>
      </c>
      <c r="T26" s="14">
        <f t="shared" si="9"/>
        <v>115.6</v>
      </c>
      <c r="U26" s="23">
        <v>0</v>
      </c>
      <c r="V26" s="24">
        <f t="shared" si="10"/>
        <v>0</v>
      </c>
    </row>
    <row r="27" spans="1:22">
      <c r="A27" s="4">
        <v>22494</v>
      </c>
      <c r="B27" s="10">
        <v>26.661100000000001</v>
      </c>
      <c r="C27" s="11">
        <v>6.6</v>
      </c>
      <c r="D27" s="12">
        <v>29.94</v>
      </c>
      <c r="E27" s="49">
        <v>31.7</v>
      </c>
      <c r="F27" s="11">
        <v>33.4</v>
      </c>
      <c r="G27" s="13">
        <v>2</v>
      </c>
      <c r="H27" s="5">
        <v>99.8</v>
      </c>
      <c r="J27" s="4">
        <v>24320</v>
      </c>
      <c r="K27" s="14">
        <f t="shared" si="0"/>
        <v>3.6554312479375155</v>
      </c>
      <c r="L27" s="14">
        <f t="shared" si="1"/>
        <v>3.8</v>
      </c>
      <c r="M27" s="14">
        <f t="shared" si="2"/>
        <v>3.4858448557224402</v>
      </c>
      <c r="N27" s="14">
        <f t="shared" si="3"/>
        <v>3.5409593240373143</v>
      </c>
      <c r="O27" s="14">
        <f t="shared" si="4"/>
        <v>3.5695326964813701</v>
      </c>
      <c r="P27" s="14">
        <f t="shared" si="5"/>
        <v>3.4271266735217805</v>
      </c>
      <c r="Q27" s="14">
        <f t="shared" si="6"/>
        <v>3.5401927050916</v>
      </c>
      <c r="R27" s="14">
        <f t="shared" si="7"/>
        <v>2.8573372444055947</v>
      </c>
      <c r="S27" s="14">
        <f t="shared" si="8"/>
        <v>5.53</v>
      </c>
      <c r="T27" s="14">
        <f t="shared" si="9"/>
        <v>111.2</v>
      </c>
      <c r="U27" s="23">
        <v>0</v>
      </c>
      <c r="V27" s="24">
        <f t="shared" si="10"/>
        <v>0</v>
      </c>
    </row>
    <row r="28" spans="1:22">
      <c r="A28" s="4">
        <v>22525</v>
      </c>
      <c r="B28" s="10">
        <v>26.6311</v>
      </c>
      <c r="C28" s="11">
        <v>6.7</v>
      </c>
      <c r="D28" s="12">
        <v>29.98</v>
      </c>
      <c r="E28" s="49">
        <v>31.7</v>
      </c>
      <c r="F28" s="11">
        <v>33.4</v>
      </c>
      <c r="G28" s="13">
        <v>1.88</v>
      </c>
      <c r="H28" s="5">
        <v>98.5</v>
      </c>
      <c r="J28" s="4">
        <v>24351</v>
      </c>
      <c r="K28" s="14">
        <f t="shared" si="0"/>
        <v>3.6647122659639644</v>
      </c>
      <c r="L28" s="14">
        <f t="shared" si="1"/>
        <v>3.7</v>
      </c>
      <c r="M28" s="14">
        <f t="shared" si="2"/>
        <v>3.4889029620812608</v>
      </c>
      <c r="N28" s="14">
        <f t="shared" si="3"/>
        <v>3.5438536820636788</v>
      </c>
      <c r="O28" s="14">
        <f t="shared" si="4"/>
        <v>3.5667118201397288</v>
      </c>
      <c r="P28" s="14">
        <f t="shared" si="5"/>
        <v>3.511313029993488</v>
      </c>
      <c r="Q28" s="14">
        <f t="shared" si="6"/>
        <v>3.5297782081023894</v>
      </c>
      <c r="R28" s="14">
        <f t="shared" si="7"/>
        <v>1.9972133186915171</v>
      </c>
      <c r="S28" s="14">
        <f t="shared" si="8"/>
        <v>5.4</v>
      </c>
      <c r="T28" s="14">
        <f t="shared" si="9"/>
        <v>108.4</v>
      </c>
      <c r="U28" s="23">
        <v>0</v>
      </c>
      <c r="V28" s="24">
        <f t="shared" si="10"/>
        <v>0</v>
      </c>
    </row>
    <row r="29" spans="1:22">
      <c r="A29" s="4">
        <v>22555</v>
      </c>
      <c r="B29" s="10">
        <v>27.142099999999999</v>
      </c>
      <c r="C29" s="11">
        <v>6.5</v>
      </c>
      <c r="D29" s="12">
        <v>29.98</v>
      </c>
      <c r="E29" s="49">
        <v>31.7</v>
      </c>
      <c r="F29" s="11">
        <v>33.5</v>
      </c>
      <c r="G29" s="13">
        <v>2.2599999999999998</v>
      </c>
      <c r="H29" s="5">
        <v>97.9</v>
      </c>
      <c r="J29" s="4">
        <v>24381</v>
      </c>
      <c r="K29" s="14">
        <f t="shared" si="0"/>
        <v>3.6716162996254753</v>
      </c>
      <c r="L29" s="14">
        <f t="shared" si="1"/>
        <v>3.7</v>
      </c>
      <c r="M29" s="14">
        <f t="shared" si="2"/>
        <v>3.4919517449306197</v>
      </c>
      <c r="N29" s="14">
        <f t="shared" si="3"/>
        <v>3.5467396869528134</v>
      </c>
      <c r="O29" s="14">
        <f t="shared" si="4"/>
        <v>3.5667118201397288</v>
      </c>
      <c r="P29" s="14">
        <f t="shared" si="5"/>
        <v>3.7213596340434489</v>
      </c>
      <c r="Q29" s="14">
        <f t="shared" si="6"/>
        <v>3.5194248121792899</v>
      </c>
      <c r="R29" s="14">
        <f t="shared" si="7"/>
        <v>1.9972133186915171</v>
      </c>
      <c r="S29" s="14">
        <f t="shared" si="8"/>
        <v>5.53</v>
      </c>
      <c r="T29" s="14">
        <f t="shared" si="9"/>
        <v>105</v>
      </c>
      <c r="U29" s="23">
        <v>0</v>
      </c>
      <c r="V29" s="24">
        <f t="shared" si="10"/>
        <v>0</v>
      </c>
    </row>
    <row r="30" spans="1:22">
      <c r="A30" s="4">
        <v>22586</v>
      </c>
      <c r="B30" s="10">
        <v>27.562899999999999</v>
      </c>
      <c r="C30" s="11">
        <v>6.1</v>
      </c>
      <c r="D30" s="12">
        <v>29.98</v>
      </c>
      <c r="E30" s="49">
        <v>31.7</v>
      </c>
      <c r="F30" s="11">
        <v>33.6</v>
      </c>
      <c r="G30" s="13">
        <v>2.61</v>
      </c>
      <c r="H30" s="5">
        <v>98.2</v>
      </c>
      <c r="J30" s="4">
        <v>24412</v>
      </c>
      <c r="K30" s="14">
        <f t="shared" si="0"/>
        <v>3.6647122659639644</v>
      </c>
      <c r="L30" s="14">
        <f t="shared" si="1"/>
        <v>3.6</v>
      </c>
      <c r="M30" s="14">
        <f t="shared" si="2"/>
        <v>3.492864570187979</v>
      </c>
      <c r="N30" s="14">
        <f t="shared" si="3"/>
        <v>3.5467396869528134</v>
      </c>
      <c r="O30" s="14">
        <f t="shared" si="4"/>
        <v>3.5638829639392511</v>
      </c>
      <c r="P30" s="14">
        <f t="shared" si="5"/>
        <v>3.4971844849278693</v>
      </c>
      <c r="Q30" s="14">
        <f t="shared" si="6"/>
        <v>3.5194248121792899</v>
      </c>
      <c r="R30" s="14">
        <f t="shared" si="7"/>
        <v>0.85349024498372861</v>
      </c>
      <c r="S30" s="14">
        <f t="shared" si="8"/>
        <v>5.76</v>
      </c>
      <c r="T30" s="14">
        <f t="shared" si="9"/>
        <v>104.7</v>
      </c>
      <c r="U30" s="23">
        <v>0</v>
      </c>
      <c r="V30" s="24">
        <f t="shared" si="10"/>
        <v>0</v>
      </c>
    </row>
    <row r="31" spans="1:22">
      <c r="A31" s="4">
        <v>22616</v>
      </c>
      <c r="B31" s="10">
        <v>27.8033</v>
      </c>
      <c r="C31" s="11">
        <v>6</v>
      </c>
      <c r="D31" s="12">
        <v>30.01</v>
      </c>
      <c r="E31" s="49">
        <v>31.7</v>
      </c>
      <c r="F31" s="11">
        <v>33.5</v>
      </c>
      <c r="G31" s="13">
        <v>2.33</v>
      </c>
      <c r="H31" s="5">
        <v>99.9</v>
      </c>
      <c r="J31" s="4">
        <v>24442</v>
      </c>
      <c r="K31" s="14">
        <f t="shared" si="0"/>
        <v>3.6670197625109791</v>
      </c>
      <c r="L31" s="14">
        <f t="shared" si="1"/>
        <v>3.8</v>
      </c>
      <c r="M31" s="14">
        <f t="shared" si="2"/>
        <v>3.4940803758088692</v>
      </c>
      <c r="N31" s="14">
        <f t="shared" si="3"/>
        <v>3.5467396869528134</v>
      </c>
      <c r="O31" s="14">
        <f t="shared" si="4"/>
        <v>3.5638829639392511</v>
      </c>
      <c r="P31" s="14">
        <f t="shared" si="5"/>
        <v>3.3042993790696689</v>
      </c>
      <c r="Q31" s="14">
        <f t="shared" si="6"/>
        <v>2.9241849594497387</v>
      </c>
      <c r="R31" s="14">
        <f t="shared" si="7"/>
        <v>0.85349024498372861</v>
      </c>
      <c r="S31" s="14">
        <f t="shared" si="8"/>
        <v>5.4</v>
      </c>
      <c r="T31" s="14">
        <f t="shared" si="9"/>
        <v>105</v>
      </c>
      <c r="U31" s="23">
        <v>0</v>
      </c>
      <c r="V31" s="24">
        <f t="shared" si="10"/>
        <v>0</v>
      </c>
    </row>
    <row r="32" spans="1:22">
      <c r="A32" s="4">
        <v>22647</v>
      </c>
      <c r="B32" s="10">
        <v>27.562899999999999</v>
      </c>
      <c r="C32" s="11">
        <v>5.8</v>
      </c>
      <c r="D32" s="12">
        <v>30.04</v>
      </c>
      <c r="E32" s="49">
        <v>31.8</v>
      </c>
      <c r="F32" s="11">
        <v>33.5</v>
      </c>
      <c r="G32" s="13">
        <v>2.15</v>
      </c>
      <c r="H32" s="5">
        <v>99.6</v>
      </c>
      <c r="J32" s="4">
        <v>24473</v>
      </c>
      <c r="K32" s="14">
        <f t="shared" si="0"/>
        <v>3.6717256655448747</v>
      </c>
      <c r="L32" s="14">
        <f t="shared" si="1"/>
        <v>3.9</v>
      </c>
      <c r="M32" s="14">
        <f t="shared" si="2"/>
        <v>3.493472657771326</v>
      </c>
      <c r="N32" s="14">
        <f t="shared" si="3"/>
        <v>3.5496173867804286</v>
      </c>
      <c r="O32" s="14">
        <f t="shared" si="4"/>
        <v>3.5638829639392511</v>
      </c>
      <c r="P32" s="14">
        <f t="shared" si="5"/>
        <v>3.1493803849311974</v>
      </c>
      <c r="Q32" s="14">
        <f t="shared" si="6"/>
        <v>3.2119549422112521</v>
      </c>
      <c r="R32" s="14">
        <f t="shared" si="7"/>
        <v>0.56818334674308635</v>
      </c>
      <c r="S32" s="14">
        <f t="shared" si="8"/>
        <v>4.9400000000000004</v>
      </c>
      <c r="T32" s="14">
        <f t="shared" si="9"/>
        <v>104.6</v>
      </c>
      <c r="U32" s="23">
        <v>0</v>
      </c>
      <c r="V32" s="24">
        <f t="shared" si="10"/>
        <v>0</v>
      </c>
    </row>
    <row r="33" spans="1:22">
      <c r="A33" s="4">
        <v>22678</v>
      </c>
      <c r="B33" s="10">
        <v>28.0137</v>
      </c>
      <c r="C33" s="11">
        <v>5.5</v>
      </c>
      <c r="D33" s="12">
        <v>30.11</v>
      </c>
      <c r="E33" s="49">
        <v>31.9</v>
      </c>
      <c r="F33" s="11">
        <v>33.4</v>
      </c>
      <c r="G33" s="13">
        <v>2.37</v>
      </c>
      <c r="H33" s="5">
        <v>97.8</v>
      </c>
      <c r="J33" s="4">
        <v>24504</v>
      </c>
      <c r="K33" s="14">
        <f t="shared" si="0"/>
        <v>3.6603179294257822</v>
      </c>
      <c r="L33" s="14">
        <f t="shared" si="1"/>
        <v>3.8</v>
      </c>
      <c r="M33" s="14">
        <f t="shared" si="2"/>
        <v>3.4965075614664802</v>
      </c>
      <c r="N33" s="14">
        <f t="shared" si="3"/>
        <v>3.5496173867804286</v>
      </c>
      <c r="O33" s="14">
        <f t="shared" si="4"/>
        <v>3.5667118201397288</v>
      </c>
      <c r="P33" s="14">
        <f t="shared" si="5"/>
        <v>2.8274778468166639</v>
      </c>
      <c r="Q33" s="14">
        <f t="shared" si="6"/>
        <v>2.6202372394024116</v>
      </c>
      <c r="R33" s="14">
        <f t="shared" si="7"/>
        <v>0.85106896679086108</v>
      </c>
      <c r="S33" s="14">
        <f t="shared" si="8"/>
        <v>5</v>
      </c>
      <c r="T33" s="14">
        <f t="shared" si="9"/>
        <v>103.5</v>
      </c>
      <c r="U33" s="23">
        <v>0</v>
      </c>
      <c r="V33" s="24">
        <f t="shared" si="10"/>
        <v>0</v>
      </c>
    </row>
    <row r="34" spans="1:22">
      <c r="A34" s="4">
        <v>22706</v>
      </c>
      <c r="B34" s="10">
        <v>28.164000000000001</v>
      </c>
      <c r="C34" s="11">
        <v>5.6</v>
      </c>
      <c r="D34" s="12">
        <v>30.17</v>
      </c>
      <c r="E34" s="49">
        <v>32</v>
      </c>
      <c r="F34" s="11">
        <v>33.4</v>
      </c>
      <c r="G34" s="13">
        <v>2.85</v>
      </c>
      <c r="H34" s="5">
        <v>98.8</v>
      </c>
      <c r="J34" s="4">
        <v>24532</v>
      </c>
      <c r="K34" s="14">
        <f t="shared" si="0"/>
        <v>3.6546657847690853</v>
      </c>
      <c r="L34" s="14">
        <f t="shared" si="1"/>
        <v>3.8</v>
      </c>
      <c r="M34" s="14">
        <f t="shared" si="2"/>
        <v>3.4965075614664802</v>
      </c>
      <c r="N34" s="14">
        <f t="shared" si="3"/>
        <v>3.5524868292083815</v>
      </c>
      <c r="O34" s="14">
        <f t="shared" si="4"/>
        <v>3.5751506887855933</v>
      </c>
      <c r="P34" s="14">
        <f t="shared" si="5"/>
        <v>2.5162419902243029</v>
      </c>
      <c r="Q34" s="14">
        <f t="shared" si="6"/>
        <v>2.6126304592219998</v>
      </c>
      <c r="R34" s="14">
        <f t="shared" si="7"/>
        <v>2.2663859577212087</v>
      </c>
      <c r="S34" s="14">
        <f t="shared" si="8"/>
        <v>4.53</v>
      </c>
      <c r="T34" s="14">
        <f t="shared" si="9"/>
        <v>100.8</v>
      </c>
      <c r="U34" s="23">
        <v>0</v>
      </c>
      <c r="V34" s="24">
        <f t="shared" si="10"/>
        <v>0</v>
      </c>
    </row>
    <row r="35" spans="1:22">
      <c r="A35" s="4">
        <v>22737</v>
      </c>
      <c r="B35" s="10">
        <v>28.2241</v>
      </c>
      <c r="C35" s="11">
        <v>5.6</v>
      </c>
      <c r="D35" s="12">
        <v>30.21</v>
      </c>
      <c r="E35" s="49">
        <v>32</v>
      </c>
      <c r="F35" s="11">
        <v>33.4</v>
      </c>
      <c r="G35" s="13">
        <v>2.78</v>
      </c>
      <c r="H35" s="5">
        <v>97</v>
      </c>
      <c r="J35" s="4">
        <v>24563</v>
      </c>
      <c r="K35" s="14">
        <f t="shared" si="0"/>
        <v>3.6640512698341388</v>
      </c>
      <c r="L35" s="14">
        <f t="shared" si="1"/>
        <v>3.8</v>
      </c>
      <c r="M35" s="14">
        <f t="shared" si="2"/>
        <v>3.4995332823830174</v>
      </c>
      <c r="N35" s="14">
        <f t="shared" si="3"/>
        <v>3.5524868292083815</v>
      </c>
      <c r="O35" s="14">
        <f t="shared" si="4"/>
        <v>3.5751506887855933</v>
      </c>
      <c r="P35" s="14">
        <f t="shared" si="5"/>
        <v>2.508543898126923</v>
      </c>
      <c r="Q35" s="14">
        <f t="shared" si="6"/>
        <v>2.0261185139821931</v>
      </c>
      <c r="R35" s="14">
        <f t="shared" si="7"/>
        <v>1.6949558313773205</v>
      </c>
      <c r="S35" s="14">
        <f t="shared" si="8"/>
        <v>4.05</v>
      </c>
      <c r="T35" s="14">
        <f t="shared" si="9"/>
        <v>100.1</v>
      </c>
      <c r="U35" s="23">
        <v>0</v>
      </c>
      <c r="V35" s="24">
        <f t="shared" si="10"/>
        <v>0</v>
      </c>
    </row>
    <row r="36" spans="1:22">
      <c r="A36" s="4">
        <v>22767</v>
      </c>
      <c r="B36" s="10">
        <v>28.194099999999999</v>
      </c>
      <c r="C36" s="11">
        <v>5.5</v>
      </c>
      <c r="D36" s="12">
        <v>30.24</v>
      </c>
      <c r="E36" s="49">
        <v>32</v>
      </c>
      <c r="F36" s="11">
        <v>33.5</v>
      </c>
      <c r="G36" s="13">
        <v>2.36</v>
      </c>
      <c r="H36" s="5">
        <v>94.8</v>
      </c>
      <c r="J36" s="4">
        <v>24593</v>
      </c>
      <c r="K36" s="14">
        <f t="shared" si="0"/>
        <v>3.6552890609199848</v>
      </c>
      <c r="L36" s="14">
        <f t="shared" si="1"/>
        <v>3.8</v>
      </c>
      <c r="M36" s="14">
        <f t="shared" si="2"/>
        <v>3.4995332823830174</v>
      </c>
      <c r="N36" s="14">
        <f t="shared" si="3"/>
        <v>3.5524868292083815</v>
      </c>
      <c r="O36" s="14">
        <f t="shared" si="4"/>
        <v>3.5779478934066544</v>
      </c>
      <c r="P36" s="14">
        <f t="shared" si="5"/>
        <v>2.291926143610771</v>
      </c>
      <c r="Q36" s="14">
        <f t="shared" si="6"/>
        <v>2.0261185139821931</v>
      </c>
      <c r="R36" s="14">
        <f t="shared" si="7"/>
        <v>1.1236073266925752</v>
      </c>
      <c r="S36" s="14">
        <f t="shared" si="8"/>
        <v>3.94</v>
      </c>
      <c r="T36" s="14">
        <f t="shared" si="9"/>
        <v>101.8</v>
      </c>
      <c r="U36" s="23">
        <v>0</v>
      </c>
      <c r="V36" s="24">
        <f t="shared" si="10"/>
        <v>0</v>
      </c>
    </row>
    <row r="37" spans="1:22">
      <c r="A37" s="4">
        <v>22798</v>
      </c>
      <c r="B37" s="10">
        <v>28.134</v>
      </c>
      <c r="C37" s="11">
        <v>5.5</v>
      </c>
      <c r="D37" s="12">
        <v>30.21</v>
      </c>
      <c r="E37" s="49">
        <v>32</v>
      </c>
      <c r="F37" s="11">
        <v>33.799999999999997</v>
      </c>
      <c r="G37" s="13">
        <v>2.68</v>
      </c>
      <c r="H37" s="5">
        <v>95.3</v>
      </c>
      <c r="J37" s="4">
        <v>24624</v>
      </c>
      <c r="K37" s="14">
        <f t="shared" si="0"/>
        <v>3.6551649539085553</v>
      </c>
      <c r="L37" s="14">
        <f t="shared" si="1"/>
        <v>3.9</v>
      </c>
      <c r="M37" s="14">
        <f t="shared" si="2"/>
        <v>3.505557396986398</v>
      </c>
      <c r="N37" s="14">
        <f t="shared" si="3"/>
        <v>3.55820113047182</v>
      </c>
      <c r="O37" s="14">
        <f t="shared" si="4"/>
        <v>3.5779478934066544</v>
      </c>
      <c r="P37" s="14">
        <f t="shared" si="5"/>
        <v>2.8016448736908837</v>
      </c>
      <c r="Q37" s="14">
        <f t="shared" si="6"/>
        <v>2.5975486403260519</v>
      </c>
      <c r="R37" s="14">
        <f t="shared" si="7"/>
        <v>0.56022555486697512</v>
      </c>
      <c r="S37" s="14">
        <f t="shared" si="8"/>
        <v>3.98</v>
      </c>
      <c r="T37" s="14">
        <f t="shared" si="9"/>
        <v>100.3</v>
      </c>
      <c r="U37" s="23">
        <v>0</v>
      </c>
      <c r="V37" s="24">
        <f t="shared" si="10"/>
        <v>0</v>
      </c>
    </row>
    <row r="38" spans="1:22">
      <c r="A38" s="4">
        <v>22828</v>
      </c>
      <c r="B38" s="10">
        <v>28.404499999999999</v>
      </c>
      <c r="C38" s="11">
        <v>5.4</v>
      </c>
      <c r="D38" s="12">
        <v>30.22</v>
      </c>
      <c r="E38" s="49">
        <v>31.9</v>
      </c>
      <c r="F38" s="11">
        <v>33.6</v>
      </c>
      <c r="G38" s="13">
        <v>2.71</v>
      </c>
      <c r="H38" s="5">
        <v>94.7</v>
      </c>
      <c r="J38" s="4">
        <v>24654</v>
      </c>
      <c r="K38" s="14">
        <f t="shared" si="0"/>
        <v>3.6528869247638842</v>
      </c>
      <c r="L38" s="14">
        <f t="shared" si="1"/>
        <v>3.8</v>
      </c>
      <c r="M38" s="14">
        <f t="shared" si="2"/>
        <v>3.5085558999826545</v>
      </c>
      <c r="N38" s="14">
        <f t="shared" si="3"/>
        <v>3.5610460826040513</v>
      </c>
      <c r="O38" s="14">
        <f t="shared" si="4"/>
        <v>3.5807372954942331</v>
      </c>
      <c r="P38" s="14">
        <f t="shared" si="5"/>
        <v>2.8855456832555535</v>
      </c>
      <c r="Q38" s="14">
        <f t="shared" si="6"/>
        <v>2.5900728432157392</v>
      </c>
      <c r="R38" s="14">
        <f t="shared" si="7"/>
        <v>1.1204599012863061</v>
      </c>
      <c r="S38" s="14">
        <f t="shared" si="8"/>
        <v>3.79</v>
      </c>
      <c r="T38" s="14">
        <f t="shared" si="9"/>
        <v>98.9</v>
      </c>
      <c r="U38" s="23">
        <v>0</v>
      </c>
      <c r="V38" s="24">
        <f t="shared" si="10"/>
        <v>0</v>
      </c>
    </row>
    <row r="39" spans="1:22">
      <c r="A39" s="4">
        <v>22859</v>
      </c>
      <c r="B39" s="10">
        <v>28.4345</v>
      </c>
      <c r="C39" s="11">
        <v>5.7</v>
      </c>
      <c r="D39" s="12">
        <v>30.28</v>
      </c>
      <c r="E39" s="49">
        <v>32</v>
      </c>
      <c r="F39" s="11">
        <v>33.6</v>
      </c>
      <c r="G39" s="13">
        <v>2.93</v>
      </c>
      <c r="H39" s="5">
        <v>94.1</v>
      </c>
      <c r="J39" s="4">
        <v>24685</v>
      </c>
      <c r="K39" s="14">
        <f t="shared" si="0"/>
        <v>3.6718629918527421</v>
      </c>
      <c r="L39" s="14">
        <f t="shared" si="1"/>
        <v>3.8</v>
      </c>
      <c r="M39" s="14">
        <f t="shared" si="2"/>
        <v>3.5115454388310208</v>
      </c>
      <c r="N39" s="14">
        <f t="shared" si="3"/>
        <v>3.5667118201397288</v>
      </c>
      <c r="O39" s="14">
        <f t="shared" si="4"/>
        <v>3.5807372954942331</v>
      </c>
      <c r="P39" s="14">
        <f t="shared" si="5"/>
        <v>2.5700583108580703</v>
      </c>
      <c r="Q39" s="14">
        <f t="shared" si="6"/>
        <v>2.575249610241455</v>
      </c>
      <c r="R39" s="14">
        <f t="shared" si="7"/>
        <v>1.1204599012863061</v>
      </c>
      <c r="S39" s="14">
        <f t="shared" si="8"/>
        <v>3.9</v>
      </c>
      <c r="T39" s="14">
        <f t="shared" si="9"/>
        <v>98.3</v>
      </c>
      <c r="U39" s="23">
        <v>0</v>
      </c>
      <c r="V39" s="24">
        <f t="shared" si="10"/>
        <v>0</v>
      </c>
    </row>
    <row r="40" spans="1:22">
      <c r="A40" s="4">
        <v>22890</v>
      </c>
      <c r="B40" s="10">
        <v>28.614899999999999</v>
      </c>
      <c r="C40" s="11">
        <v>5.6</v>
      </c>
      <c r="D40" s="12">
        <v>30.42</v>
      </c>
      <c r="E40" s="49">
        <v>32.200000000000003</v>
      </c>
      <c r="F40" s="11">
        <v>33.5</v>
      </c>
      <c r="G40" s="13">
        <v>2.9</v>
      </c>
      <c r="H40" s="5">
        <v>94.5</v>
      </c>
      <c r="J40" s="4">
        <v>24716</v>
      </c>
      <c r="K40" s="14">
        <f t="shared" si="0"/>
        <v>3.67023675384223</v>
      </c>
      <c r="L40" s="14">
        <f t="shared" si="1"/>
        <v>3.8</v>
      </c>
      <c r="M40" s="14">
        <f t="shared" si="2"/>
        <v>3.5145260669691587</v>
      </c>
      <c r="N40" s="14">
        <f t="shared" si="3"/>
        <v>3.5695326964813701</v>
      </c>
      <c r="O40" s="14">
        <f t="shared" si="4"/>
        <v>3.5835189384561099</v>
      </c>
      <c r="P40" s="14">
        <f t="shared" si="5"/>
        <v>2.5623104887897692</v>
      </c>
      <c r="Q40" s="14">
        <f t="shared" si="6"/>
        <v>2.5679014417691448</v>
      </c>
      <c r="R40" s="14">
        <f t="shared" si="7"/>
        <v>1.6807118316381191</v>
      </c>
      <c r="S40" s="14">
        <f t="shared" si="8"/>
        <v>3.99</v>
      </c>
      <c r="T40" s="14">
        <f t="shared" si="9"/>
        <v>97.9</v>
      </c>
      <c r="U40" s="23">
        <v>0</v>
      </c>
      <c r="V40" s="24">
        <f t="shared" si="10"/>
        <v>0</v>
      </c>
    </row>
    <row r="41" spans="1:22">
      <c r="A41" s="4">
        <v>22920</v>
      </c>
      <c r="B41" s="10">
        <v>28.645</v>
      </c>
      <c r="C41" s="11">
        <v>5.4</v>
      </c>
      <c r="D41" s="12">
        <v>30.38</v>
      </c>
      <c r="E41" s="49">
        <v>32.200000000000003</v>
      </c>
      <c r="F41" s="11">
        <v>33.4</v>
      </c>
      <c r="G41" s="13">
        <v>2.9</v>
      </c>
      <c r="H41" s="5">
        <v>95.6</v>
      </c>
      <c r="J41" s="4">
        <v>24746</v>
      </c>
      <c r="K41" s="14">
        <f t="shared" si="0"/>
        <v>3.6783492051407554</v>
      </c>
      <c r="L41" s="14">
        <f t="shared" si="1"/>
        <v>4</v>
      </c>
      <c r="M41" s="14">
        <f t="shared" si="2"/>
        <v>3.5174978373583161</v>
      </c>
      <c r="N41" s="14">
        <f t="shared" si="3"/>
        <v>3.572345637857985</v>
      </c>
      <c r="O41" s="14">
        <f t="shared" si="4"/>
        <v>3.5862928653388351</v>
      </c>
      <c r="P41" s="14">
        <f t="shared" si="5"/>
        <v>2.5546092427696574</v>
      </c>
      <c r="Q41" s="14">
        <f t="shared" si="6"/>
        <v>2.5605950905171277</v>
      </c>
      <c r="R41" s="14">
        <f t="shared" si="7"/>
        <v>1.9581045199106564</v>
      </c>
      <c r="S41" s="14">
        <f t="shared" si="8"/>
        <v>3.88</v>
      </c>
      <c r="T41" s="14">
        <f t="shared" si="9"/>
        <v>96.7</v>
      </c>
      <c r="U41" s="23">
        <v>0</v>
      </c>
      <c r="V41" s="24">
        <f t="shared" si="10"/>
        <v>0</v>
      </c>
    </row>
    <row r="42" spans="1:22">
      <c r="A42" s="4">
        <v>22951</v>
      </c>
      <c r="B42" s="10">
        <v>28.7652</v>
      </c>
      <c r="C42" s="11">
        <v>5.7</v>
      </c>
      <c r="D42" s="12">
        <v>30.38</v>
      </c>
      <c r="E42" s="49">
        <v>32.200000000000003</v>
      </c>
      <c r="F42" s="11">
        <v>33.4</v>
      </c>
      <c r="G42" s="13">
        <v>2.94</v>
      </c>
      <c r="H42" s="5">
        <v>94.8</v>
      </c>
      <c r="J42" s="4">
        <v>24777</v>
      </c>
      <c r="K42" s="14">
        <f t="shared" si="0"/>
        <v>3.6925502086433983</v>
      </c>
      <c r="L42" s="14">
        <f t="shared" si="1"/>
        <v>3.9</v>
      </c>
      <c r="M42" s="14">
        <f t="shared" si="2"/>
        <v>3.5234150143864045</v>
      </c>
      <c r="N42" s="14">
        <f t="shared" si="3"/>
        <v>3.5751506887855933</v>
      </c>
      <c r="O42" s="14">
        <f t="shared" si="4"/>
        <v>3.5890591188317256</v>
      </c>
      <c r="P42" s="14">
        <f t="shared" si="5"/>
        <v>3.055044419842524</v>
      </c>
      <c r="Q42" s="14">
        <f t="shared" si="6"/>
        <v>2.8411001832779945</v>
      </c>
      <c r="R42" s="14">
        <f t="shared" si="7"/>
        <v>2.5176154892474401</v>
      </c>
      <c r="S42" s="14">
        <f t="shared" si="8"/>
        <v>4.13</v>
      </c>
      <c r="T42" s="14">
        <f t="shared" si="9"/>
        <v>97.6</v>
      </c>
      <c r="U42" s="23">
        <v>0</v>
      </c>
      <c r="V42" s="24">
        <f t="shared" si="10"/>
        <v>0</v>
      </c>
    </row>
    <row r="43" spans="1:22">
      <c r="A43" s="4">
        <v>22981</v>
      </c>
      <c r="B43" s="10">
        <v>28.7652</v>
      </c>
      <c r="C43" s="11">
        <v>5.5</v>
      </c>
      <c r="D43" s="12">
        <v>30.38</v>
      </c>
      <c r="E43" s="49">
        <v>32.200000000000003</v>
      </c>
      <c r="F43" s="11">
        <v>33.299999999999997</v>
      </c>
      <c r="G43" s="13">
        <v>2.93</v>
      </c>
      <c r="H43" s="5">
        <v>94.3</v>
      </c>
      <c r="J43" s="4">
        <v>24807</v>
      </c>
      <c r="K43" s="14">
        <f t="shared" si="0"/>
        <v>3.7032630129811985</v>
      </c>
      <c r="L43" s="14">
        <f t="shared" si="1"/>
        <v>3.8</v>
      </c>
      <c r="M43" s="14">
        <f t="shared" si="2"/>
        <v>3.5263605246161616</v>
      </c>
      <c r="N43" s="14">
        <f t="shared" si="3"/>
        <v>3.5779478934066544</v>
      </c>
      <c r="O43" s="14">
        <f t="shared" si="4"/>
        <v>3.591817741270805</v>
      </c>
      <c r="P43" s="14">
        <f t="shared" si="5"/>
        <v>3.2280148807292184</v>
      </c>
      <c r="Q43" s="14">
        <f t="shared" si="6"/>
        <v>3.1208206453841005</v>
      </c>
      <c r="R43" s="14">
        <f t="shared" si="7"/>
        <v>2.7934777331554068</v>
      </c>
      <c r="S43" s="14">
        <f t="shared" si="8"/>
        <v>4.51</v>
      </c>
      <c r="T43" s="14">
        <f t="shared" si="9"/>
        <v>98.3</v>
      </c>
      <c r="U43" s="23">
        <v>0</v>
      </c>
      <c r="V43" s="24">
        <f t="shared" si="10"/>
        <v>0</v>
      </c>
    </row>
    <row r="44" spans="1:22">
      <c r="A44" s="4">
        <v>23012</v>
      </c>
      <c r="B44" s="10">
        <v>28.9756</v>
      </c>
      <c r="C44" s="11">
        <v>5.7</v>
      </c>
      <c r="D44" s="12">
        <v>30.44</v>
      </c>
      <c r="E44" s="49">
        <v>32.200000000000003</v>
      </c>
      <c r="F44" s="11">
        <v>33.299999999999997</v>
      </c>
      <c r="G44" s="13">
        <v>2.92</v>
      </c>
      <c r="H44" s="5">
        <v>95.7</v>
      </c>
      <c r="J44" s="4">
        <v>24838</v>
      </c>
      <c r="K44" s="14">
        <f t="shared" ref="K44:K84" si="11">LN(B104)</f>
        <v>3.7021855342755083</v>
      </c>
      <c r="L44" s="14">
        <f t="shared" ref="L44:L84" si="12">C104</f>
        <v>3.7</v>
      </c>
      <c r="M44" s="14">
        <f t="shared" ref="M44:M84" si="13">LN(D104)</f>
        <v>3.529297384289471</v>
      </c>
      <c r="N44" s="14">
        <f t="shared" ref="N44:N84" si="14">LN(E104)</f>
        <v>3.5835189384561099</v>
      </c>
      <c r="O44" s="14">
        <f t="shared" ref="O44:O84" si="15">LN(F104)</f>
        <v>3.597312260588446</v>
      </c>
      <c r="P44" s="14">
        <f t="shared" ref="P44:P84" si="16">100*LN(D104/D92)</f>
        <v>3.5824726518145007</v>
      </c>
      <c r="Q44" s="14">
        <f t="shared" ref="Q44:Q84" si="17">100*LN(E104/E92)</f>
        <v>3.3901551675681416</v>
      </c>
      <c r="R44" s="14">
        <f t="shared" ref="R44:R84" si="18">100*LN(F104/F92)</f>
        <v>3.3429296649194891</v>
      </c>
      <c r="S44" s="14">
        <f t="shared" ref="S44:T44" si="19">G104</f>
        <v>4.5999999999999996</v>
      </c>
      <c r="T44" s="14">
        <f t="shared" si="19"/>
        <v>98.7</v>
      </c>
      <c r="U44" s="23">
        <v>0</v>
      </c>
      <c r="V44" s="24">
        <f t="shared" si="10"/>
        <v>0</v>
      </c>
    </row>
    <row r="45" spans="1:22">
      <c r="A45" s="4">
        <v>23043</v>
      </c>
      <c r="B45" s="10">
        <v>29.3062</v>
      </c>
      <c r="C45" s="11">
        <v>5.9</v>
      </c>
      <c r="D45" s="12">
        <v>30.48</v>
      </c>
      <c r="E45" s="49">
        <v>32.299999999999997</v>
      </c>
      <c r="F45" s="11">
        <v>33.4</v>
      </c>
      <c r="G45" s="13">
        <v>3</v>
      </c>
      <c r="H45" s="5">
        <v>95.1</v>
      </c>
      <c r="J45" s="4">
        <v>24869</v>
      </c>
      <c r="K45" s="14">
        <f t="shared" si="11"/>
        <v>3.7057636111294276</v>
      </c>
      <c r="L45" s="14">
        <f t="shared" si="12"/>
        <v>3.8</v>
      </c>
      <c r="M45" s="14">
        <f t="shared" si="13"/>
        <v>3.5322256440685598</v>
      </c>
      <c r="N45" s="14">
        <f t="shared" si="14"/>
        <v>3.5862928653388351</v>
      </c>
      <c r="O45" s="14">
        <f t="shared" si="15"/>
        <v>3.597312260588446</v>
      </c>
      <c r="P45" s="14">
        <f t="shared" si="16"/>
        <v>3.5718082602079244</v>
      </c>
      <c r="Q45" s="14">
        <f t="shared" si="17"/>
        <v>3.6675478558406778</v>
      </c>
      <c r="R45" s="14">
        <f t="shared" si="18"/>
        <v>3.0600440448717041</v>
      </c>
      <c r="S45" s="14">
        <f t="shared" ref="S45:T45" si="20">G105</f>
        <v>4.71</v>
      </c>
      <c r="T45" s="14">
        <f t="shared" si="20"/>
        <v>98.4</v>
      </c>
      <c r="U45" s="23">
        <v>0</v>
      </c>
      <c r="V45" s="24">
        <f t="shared" si="10"/>
        <v>0</v>
      </c>
    </row>
    <row r="46" spans="1:22">
      <c r="A46" s="4">
        <v>23071</v>
      </c>
      <c r="B46" s="10">
        <v>29.486599999999999</v>
      </c>
      <c r="C46" s="11">
        <v>5.7</v>
      </c>
      <c r="D46" s="12">
        <v>30.51</v>
      </c>
      <c r="E46" s="49">
        <v>32.299999999999997</v>
      </c>
      <c r="F46" s="11">
        <v>33.5</v>
      </c>
      <c r="G46" s="13">
        <v>2.98</v>
      </c>
      <c r="H46" s="5">
        <v>94</v>
      </c>
      <c r="J46" s="4">
        <v>24898</v>
      </c>
      <c r="K46" s="14">
        <f t="shared" si="11"/>
        <v>3.7088781406206253</v>
      </c>
      <c r="L46" s="14">
        <f t="shared" si="12"/>
        <v>3.7</v>
      </c>
      <c r="M46" s="14">
        <f t="shared" si="13"/>
        <v>3.535145354171894</v>
      </c>
      <c r="N46" s="14">
        <f t="shared" si="14"/>
        <v>3.5890591188317256</v>
      </c>
      <c r="O46" s="14">
        <f t="shared" si="15"/>
        <v>3.6000482404073204</v>
      </c>
      <c r="P46" s="14">
        <f t="shared" si="16"/>
        <v>3.863779270541392</v>
      </c>
      <c r="Q46" s="14">
        <f t="shared" si="17"/>
        <v>3.6572289623344036</v>
      </c>
      <c r="R46" s="14">
        <f t="shared" si="18"/>
        <v>2.4897551621727088</v>
      </c>
      <c r="S46" s="14">
        <f t="shared" ref="S46:T46" si="21">G106</f>
        <v>5.05</v>
      </c>
      <c r="T46" s="14">
        <f t="shared" si="21"/>
        <v>98.7</v>
      </c>
      <c r="U46" s="23">
        <v>0</v>
      </c>
      <c r="V46" s="24">
        <f t="shared" si="10"/>
        <v>0</v>
      </c>
    </row>
    <row r="47" spans="1:22">
      <c r="A47" s="4">
        <v>23102</v>
      </c>
      <c r="B47" s="10">
        <v>29.757100000000001</v>
      </c>
      <c r="C47" s="11">
        <v>5.7</v>
      </c>
      <c r="D47" s="12">
        <v>30.48</v>
      </c>
      <c r="E47" s="49">
        <v>32.200000000000003</v>
      </c>
      <c r="F47" s="11">
        <v>33.4</v>
      </c>
      <c r="G47" s="13">
        <v>2.9</v>
      </c>
      <c r="H47" s="5">
        <v>95.6</v>
      </c>
      <c r="J47" s="4">
        <v>24929</v>
      </c>
      <c r="K47" s="14">
        <f t="shared" si="11"/>
        <v>3.7103253383666908</v>
      </c>
      <c r="L47" s="14">
        <f t="shared" si="12"/>
        <v>3.5</v>
      </c>
      <c r="M47" s="14">
        <f t="shared" si="13"/>
        <v>3.5380565643793527</v>
      </c>
      <c r="N47" s="14">
        <f t="shared" si="14"/>
        <v>3.591817741270805</v>
      </c>
      <c r="O47" s="14">
        <f t="shared" si="15"/>
        <v>3.6027767550605247</v>
      </c>
      <c r="P47" s="14">
        <f t="shared" si="16"/>
        <v>3.8523281996335457</v>
      </c>
      <c r="Q47" s="14">
        <f t="shared" si="17"/>
        <v>3.933091206242354</v>
      </c>
      <c r="R47" s="14">
        <f t="shared" si="18"/>
        <v>2.7626066274931098</v>
      </c>
      <c r="S47" s="14">
        <f t="shared" ref="S47:T47" si="22">G107</f>
        <v>5.76</v>
      </c>
      <c r="T47" s="14">
        <f t="shared" si="22"/>
        <v>96.9</v>
      </c>
      <c r="U47" s="23">
        <v>0</v>
      </c>
      <c r="V47" s="24">
        <f t="shared" si="10"/>
        <v>0</v>
      </c>
    </row>
    <row r="48" spans="1:22">
      <c r="A48" s="4">
        <v>23132</v>
      </c>
      <c r="B48" s="10">
        <v>30.117799999999999</v>
      </c>
      <c r="C48" s="11">
        <v>5.9</v>
      </c>
      <c r="D48" s="12">
        <v>30.51</v>
      </c>
      <c r="E48" s="49">
        <v>32.299999999999997</v>
      </c>
      <c r="F48" s="11">
        <v>33.4</v>
      </c>
      <c r="G48" s="13">
        <v>3</v>
      </c>
      <c r="H48" s="5">
        <v>97.6</v>
      </c>
      <c r="J48" s="4">
        <v>24959</v>
      </c>
      <c r="K48" s="14">
        <f t="shared" si="11"/>
        <v>3.721479742847444</v>
      </c>
      <c r="L48" s="14">
        <f t="shared" si="12"/>
        <v>3.5</v>
      </c>
      <c r="M48" s="14">
        <f t="shared" si="13"/>
        <v>3.5409593240373143</v>
      </c>
      <c r="N48" s="14">
        <f t="shared" si="14"/>
        <v>3.5945687746426951</v>
      </c>
      <c r="O48" s="14">
        <f t="shared" si="15"/>
        <v>3.6054978451748854</v>
      </c>
      <c r="P48" s="14">
        <f t="shared" si="16"/>
        <v>4.142604165429673</v>
      </c>
      <c r="Q48" s="14">
        <f t="shared" si="17"/>
        <v>4.2081945434313415</v>
      </c>
      <c r="R48" s="14">
        <f t="shared" si="18"/>
        <v>2.7549951768230647</v>
      </c>
      <c r="S48" s="14">
        <f t="shared" ref="S48:T48" si="23">G108</f>
        <v>6.11</v>
      </c>
      <c r="T48" s="14">
        <f t="shared" si="23"/>
        <v>96.8</v>
      </c>
      <c r="U48" s="23">
        <v>0</v>
      </c>
      <c r="V48" s="24">
        <f t="shared" si="10"/>
        <v>0</v>
      </c>
    </row>
    <row r="49" spans="1:22">
      <c r="A49" s="4">
        <v>23163</v>
      </c>
      <c r="B49" s="10">
        <v>30.207999999999998</v>
      </c>
      <c r="C49" s="11">
        <v>5.6</v>
      </c>
      <c r="D49" s="12">
        <v>30.61</v>
      </c>
      <c r="E49" s="49">
        <v>32.4</v>
      </c>
      <c r="F49" s="11">
        <v>33.4</v>
      </c>
      <c r="G49" s="13">
        <v>2.99</v>
      </c>
      <c r="H49" s="5">
        <v>94.6</v>
      </c>
      <c r="J49" s="4">
        <v>24990</v>
      </c>
      <c r="K49" s="14">
        <f t="shared" si="11"/>
        <v>3.7251462896323613</v>
      </c>
      <c r="L49" s="14">
        <f t="shared" si="12"/>
        <v>3.7</v>
      </c>
      <c r="M49" s="14">
        <f t="shared" si="13"/>
        <v>3.5467396869528134</v>
      </c>
      <c r="N49" s="14">
        <f t="shared" si="14"/>
        <v>3.6000482404073204</v>
      </c>
      <c r="O49" s="14">
        <f t="shared" si="15"/>
        <v>3.6109179126442243</v>
      </c>
      <c r="P49" s="14">
        <f t="shared" si="16"/>
        <v>4.1182289966415517</v>
      </c>
      <c r="Q49" s="14">
        <f t="shared" si="17"/>
        <v>4.1847109935500502</v>
      </c>
      <c r="R49" s="14">
        <f t="shared" si="18"/>
        <v>3.2970019237569899</v>
      </c>
      <c r="S49" s="14">
        <f t="shared" ref="S49:T49" si="24">G109</f>
        <v>6.07</v>
      </c>
      <c r="T49" s="14">
        <f t="shared" si="24"/>
        <v>96.3</v>
      </c>
      <c r="U49" s="23">
        <v>0</v>
      </c>
      <c r="V49" s="24">
        <f t="shared" si="10"/>
        <v>0</v>
      </c>
    </row>
    <row r="50" spans="1:22">
      <c r="A50" s="4">
        <v>23193</v>
      </c>
      <c r="B50" s="10">
        <v>30.087700000000002</v>
      </c>
      <c r="C50" s="11">
        <v>5.6</v>
      </c>
      <c r="D50" s="12">
        <v>30.69</v>
      </c>
      <c r="E50" s="49">
        <v>32.5</v>
      </c>
      <c r="F50" s="11">
        <v>33.5</v>
      </c>
      <c r="G50" s="13">
        <v>3.02</v>
      </c>
      <c r="H50" s="5">
        <v>95</v>
      </c>
      <c r="J50" s="4">
        <v>25020</v>
      </c>
      <c r="K50" s="14">
        <f t="shared" si="11"/>
        <v>3.7236117439644212</v>
      </c>
      <c r="L50" s="14">
        <f t="shared" si="12"/>
        <v>3.7</v>
      </c>
      <c r="M50" s="14">
        <f t="shared" si="13"/>
        <v>3.5524868292083815</v>
      </c>
      <c r="N50" s="14">
        <f t="shared" si="14"/>
        <v>3.6027767550605247</v>
      </c>
      <c r="O50" s="14">
        <f t="shared" si="15"/>
        <v>3.6109179126442243</v>
      </c>
      <c r="P50" s="14">
        <f t="shared" si="16"/>
        <v>4.3930929225726718</v>
      </c>
      <c r="Q50" s="14">
        <f t="shared" si="17"/>
        <v>4.1730672456473279</v>
      </c>
      <c r="R50" s="14">
        <f t="shared" si="18"/>
        <v>3.0180617149991238</v>
      </c>
      <c r="S50" s="14">
        <f t="shared" ref="S50:T50" si="25">G110</f>
        <v>6.02</v>
      </c>
      <c r="T50" s="14">
        <f t="shared" si="25"/>
        <v>95.2</v>
      </c>
      <c r="U50" s="23">
        <v>0</v>
      </c>
      <c r="V50" s="24">
        <f t="shared" si="10"/>
        <v>0</v>
      </c>
    </row>
    <row r="51" spans="1:22">
      <c r="A51" s="4">
        <v>23224</v>
      </c>
      <c r="B51" s="10">
        <v>30.1478</v>
      </c>
      <c r="C51" s="11">
        <v>5.4</v>
      </c>
      <c r="D51" s="12">
        <v>30.75</v>
      </c>
      <c r="E51" s="49">
        <v>32.6</v>
      </c>
      <c r="F51" s="11">
        <v>33.5</v>
      </c>
      <c r="G51" s="13">
        <v>3.49</v>
      </c>
      <c r="H51" s="5">
        <v>93.8</v>
      </c>
      <c r="J51" s="4">
        <v>25051</v>
      </c>
      <c r="K51" s="14">
        <f t="shared" si="11"/>
        <v>3.7263992022152745</v>
      </c>
      <c r="L51" s="14">
        <f t="shared" si="12"/>
        <v>3.5</v>
      </c>
      <c r="M51" s="14">
        <f t="shared" si="13"/>
        <v>3.5553480614894135</v>
      </c>
      <c r="N51" s="14">
        <f t="shared" si="14"/>
        <v>3.6054978451748854</v>
      </c>
      <c r="O51" s="14">
        <f t="shared" si="15"/>
        <v>3.6136169696133895</v>
      </c>
      <c r="P51" s="14">
        <f t="shared" si="16"/>
        <v>4.380262265839284</v>
      </c>
      <c r="Q51" s="14">
        <f t="shared" si="17"/>
        <v>3.8786025035156451</v>
      </c>
      <c r="R51" s="14">
        <f t="shared" si="18"/>
        <v>3.2879674119156426</v>
      </c>
      <c r="S51" s="14">
        <f t="shared" ref="S51:T51" si="26">G111</f>
        <v>6.03</v>
      </c>
      <c r="T51" s="14">
        <f t="shared" si="26"/>
        <v>96</v>
      </c>
      <c r="U51" s="23">
        <v>0</v>
      </c>
      <c r="V51" s="24">
        <f t="shared" si="10"/>
        <v>0</v>
      </c>
    </row>
    <row r="52" spans="1:22">
      <c r="A52" s="4">
        <v>23255</v>
      </c>
      <c r="B52" s="10">
        <v>30.448399999999999</v>
      </c>
      <c r="C52" s="11">
        <v>5.5</v>
      </c>
      <c r="D52" s="12">
        <v>30.72</v>
      </c>
      <c r="E52" s="49">
        <v>32.5</v>
      </c>
      <c r="F52" s="11">
        <v>33.4</v>
      </c>
      <c r="G52" s="13">
        <v>3.48</v>
      </c>
      <c r="H52" s="5">
        <v>95.7</v>
      </c>
      <c r="J52" s="4">
        <v>25082</v>
      </c>
      <c r="K52" s="14">
        <f t="shared" si="11"/>
        <v>3.730179734237395</v>
      </c>
      <c r="L52" s="14">
        <f t="shared" si="12"/>
        <v>3.4</v>
      </c>
      <c r="M52" s="14">
        <f t="shared" si="13"/>
        <v>3.55820113047182</v>
      </c>
      <c r="N52" s="14">
        <f t="shared" si="14"/>
        <v>3.6082115510464816</v>
      </c>
      <c r="O52" s="14">
        <f t="shared" si="15"/>
        <v>3.6136169696133895</v>
      </c>
      <c r="P52" s="14">
        <f t="shared" si="16"/>
        <v>4.3675063502661633</v>
      </c>
      <c r="Q52" s="14">
        <f t="shared" si="17"/>
        <v>3.867885456511134</v>
      </c>
      <c r="R52" s="14">
        <f t="shared" si="18"/>
        <v>3.0098031157279563</v>
      </c>
      <c r="S52" s="14">
        <f t="shared" ref="S52:T52" si="27">G112</f>
        <v>5.78</v>
      </c>
      <c r="T52" s="14">
        <f t="shared" si="27"/>
        <v>97</v>
      </c>
      <c r="U52" s="23">
        <v>0</v>
      </c>
      <c r="V52" s="24">
        <f t="shared" si="10"/>
        <v>0</v>
      </c>
    </row>
    <row r="53" spans="1:22">
      <c r="A53" s="4">
        <v>23285</v>
      </c>
      <c r="B53" s="10">
        <v>30.658799999999999</v>
      </c>
      <c r="C53" s="11">
        <v>5.5</v>
      </c>
      <c r="D53" s="12">
        <v>30.75</v>
      </c>
      <c r="E53" s="49">
        <v>32.5</v>
      </c>
      <c r="F53" s="11">
        <v>33.5</v>
      </c>
      <c r="G53" s="13">
        <v>3.5</v>
      </c>
      <c r="H53" s="5">
        <v>98.2</v>
      </c>
      <c r="J53" s="4">
        <v>25112</v>
      </c>
      <c r="K53" s="14">
        <f t="shared" si="11"/>
        <v>3.7321616199295886</v>
      </c>
      <c r="L53" s="14">
        <f t="shared" si="12"/>
        <v>3.4</v>
      </c>
      <c r="M53" s="14">
        <f t="shared" si="13"/>
        <v>3.5638829639392511</v>
      </c>
      <c r="N53" s="14">
        <f t="shared" si="14"/>
        <v>3.6136169696133895</v>
      </c>
      <c r="O53" s="14">
        <f t="shared" si="15"/>
        <v>3.6163087612791012</v>
      </c>
      <c r="P53" s="14">
        <f t="shared" si="16"/>
        <v>4.6385126580934912</v>
      </c>
      <c r="Q53" s="14">
        <f t="shared" si="17"/>
        <v>4.1271331755404725</v>
      </c>
      <c r="R53" s="14">
        <f t="shared" si="18"/>
        <v>3.0015895940265569</v>
      </c>
      <c r="S53" s="14">
        <f t="shared" ref="S53:T53" si="28">G113</f>
        <v>5.91</v>
      </c>
      <c r="T53" s="14">
        <f t="shared" si="28"/>
        <v>98.8</v>
      </c>
      <c r="U53" s="23">
        <v>0</v>
      </c>
      <c r="V53" s="24">
        <f t="shared" si="10"/>
        <v>0</v>
      </c>
    </row>
    <row r="54" spans="1:22">
      <c r="A54" s="4">
        <v>23316</v>
      </c>
      <c r="B54" s="10">
        <v>30.809100000000001</v>
      </c>
      <c r="C54" s="11">
        <v>5.7</v>
      </c>
      <c r="D54" s="12">
        <v>30.78</v>
      </c>
      <c r="E54" s="49">
        <v>32.6</v>
      </c>
      <c r="F54" s="11">
        <v>33.5</v>
      </c>
      <c r="G54" s="13">
        <v>3.48</v>
      </c>
      <c r="H54" s="5">
        <v>96.8</v>
      </c>
      <c r="J54" s="4">
        <v>25143</v>
      </c>
      <c r="K54" s="14">
        <f t="shared" si="11"/>
        <v>3.7450140106575063</v>
      </c>
      <c r="L54" s="14">
        <f t="shared" si="12"/>
        <v>3.4</v>
      </c>
      <c r="M54" s="14">
        <f t="shared" si="13"/>
        <v>3.5667118201397288</v>
      </c>
      <c r="N54" s="14">
        <f t="shared" si="14"/>
        <v>3.6189933266497696</v>
      </c>
      <c r="O54" s="14">
        <f t="shared" si="15"/>
        <v>3.6163087612791012</v>
      </c>
      <c r="P54" s="14">
        <f t="shared" si="16"/>
        <v>4.3296805753324259</v>
      </c>
      <c r="Q54" s="14">
        <f t="shared" si="17"/>
        <v>4.3842637864176313</v>
      </c>
      <c r="R54" s="14">
        <f t="shared" si="18"/>
        <v>2.7249642447375542</v>
      </c>
      <c r="S54" s="14">
        <f t="shared" ref="S54:T54" si="29">G114</f>
        <v>5.82</v>
      </c>
      <c r="T54" s="14">
        <f t="shared" si="29"/>
        <v>99.6</v>
      </c>
      <c r="U54" s="23">
        <v>0</v>
      </c>
      <c r="V54" s="24">
        <f t="shared" si="10"/>
        <v>0</v>
      </c>
    </row>
    <row r="55" spans="1:22">
      <c r="A55" s="4">
        <v>23346</v>
      </c>
      <c r="B55" s="10">
        <v>30.748999999999999</v>
      </c>
      <c r="C55" s="11">
        <v>5.5</v>
      </c>
      <c r="D55" s="12">
        <v>30.88</v>
      </c>
      <c r="E55" s="49">
        <v>32.700000000000003</v>
      </c>
      <c r="F55" s="11">
        <v>33.4</v>
      </c>
      <c r="G55" s="13">
        <v>3.38</v>
      </c>
      <c r="H55" s="5">
        <v>97.3</v>
      </c>
      <c r="J55" s="4">
        <v>25173</v>
      </c>
      <c r="K55" s="14">
        <f t="shared" si="11"/>
        <v>3.7481667114688069</v>
      </c>
      <c r="L55" s="14">
        <f t="shared" si="12"/>
        <v>3.4</v>
      </c>
      <c r="M55" s="14">
        <f t="shared" si="13"/>
        <v>3.572345637857985</v>
      </c>
      <c r="N55" s="14">
        <f t="shared" si="14"/>
        <v>3.6189933266497696</v>
      </c>
      <c r="O55" s="14">
        <f t="shared" si="15"/>
        <v>3.6216707044204863</v>
      </c>
      <c r="P55" s="14">
        <f t="shared" si="16"/>
        <v>4.5985113241823434</v>
      </c>
      <c r="Q55" s="14">
        <f t="shared" si="17"/>
        <v>4.1045433243115168</v>
      </c>
      <c r="R55" s="14">
        <f t="shared" si="18"/>
        <v>2.9852963149681129</v>
      </c>
      <c r="S55" s="14">
        <f t="shared" ref="S55:T55" si="30">G115</f>
        <v>6.02</v>
      </c>
      <c r="T55" s="14">
        <f t="shared" si="30"/>
        <v>100.8</v>
      </c>
      <c r="U55" s="23">
        <v>0</v>
      </c>
      <c r="V55" s="24">
        <f t="shared" si="10"/>
        <v>0</v>
      </c>
    </row>
    <row r="56" spans="1:22">
      <c r="A56" s="4">
        <v>23377</v>
      </c>
      <c r="B56" s="10">
        <v>31.019500000000001</v>
      </c>
      <c r="C56" s="11">
        <v>5.6</v>
      </c>
      <c r="D56" s="12">
        <v>30.94</v>
      </c>
      <c r="E56" s="49">
        <v>32.700000000000003</v>
      </c>
      <c r="F56" s="11">
        <v>33.5</v>
      </c>
      <c r="G56" s="13">
        <v>3.48</v>
      </c>
      <c r="H56" s="5">
        <v>97</v>
      </c>
      <c r="J56" s="4">
        <v>25204</v>
      </c>
      <c r="K56" s="14">
        <f t="shared" si="11"/>
        <v>3.7541989202345789</v>
      </c>
      <c r="L56" s="14">
        <f t="shared" si="12"/>
        <v>3.4</v>
      </c>
      <c r="M56" s="14">
        <f t="shared" si="13"/>
        <v>3.5751506887855933</v>
      </c>
      <c r="N56" s="14">
        <f t="shared" si="14"/>
        <v>3.6216707044204863</v>
      </c>
      <c r="O56" s="14">
        <f t="shared" si="15"/>
        <v>3.6270040503958487</v>
      </c>
      <c r="P56" s="14">
        <f t="shared" si="16"/>
        <v>4.5853304496122247</v>
      </c>
      <c r="Q56" s="14">
        <f t="shared" si="17"/>
        <v>3.8151765964376119</v>
      </c>
      <c r="R56" s="14">
        <f t="shared" si="18"/>
        <v>2.9691789807403</v>
      </c>
      <c r="S56" s="14">
        <f t="shared" ref="S56:T56" si="31">G116</f>
        <v>6.3</v>
      </c>
      <c r="T56" s="14">
        <f t="shared" si="31"/>
        <v>103.9</v>
      </c>
      <c r="U56" s="23">
        <v>0</v>
      </c>
      <c r="V56" s="24">
        <f t="shared" si="10"/>
        <v>0</v>
      </c>
    </row>
    <row r="57" spans="1:22">
      <c r="A57" s="4">
        <v>23408</v>
      </c>
      <c r="B57" s="10">
        <v>31.229900000000001</v>
      </c>
      <c r="C57" s="11">
        <v>5.4</v>
      </c>
      <c r="D57" s="12">
        <v>30.91</v>
      </c>
      <c r="E57" s="49">
        <v>32.700000000000003</v>
      </c>
      <c r="F57" s="11">
        <v>33.5</v>
      </c>
      <c r="G57" s="13">
        <v>3.48</v>
      </c>
      <c r="H57" s="5">
        <v>96.7</v>
      </c>
      <c r="J57" s="4">
        <v>25235</v>
      </c>
      <c r="K57" s="14">
        <f t="shared" si="11"/>
        <v>3.7605789926039894</v>
      </c>
      <c r="L57" s="14">
        <f t="shared" si="12"/>
        <v>3.4</v>
      </c>
      <c r="M57" s="14">
        <f t="shared" si="13"/>
        <v>3.5779478934066544</v>
      </c>
      <c r="N57" s="14">
        <f t="shared" si="14"/>
        <v>3.6270040503958487</v>
      </c>
      <c r="O57" s="14">
        <f t="shared" si="15"/>
        <v>3.6323091026255421</v>
      </c>
      <c r="P57" s="14">
        <f t="shared" si="16"/>
        <v>4.572224933809494</v>
      </c>
      <c r="Q57" s="14">
        <f t="shared" si="17"/>
        <v>4.0711185057013637</v>
      </c>
      <c r="R57" s="14">
        <f t="shared" si="18"/>
        <v>3.4996842037096152</v>
      </c>
      <c r="S57" s="14">
        <f t="shared" ref="S57:T57" si="32">G117</f>
        <v>6.61</v>
      </c>
      <c r="T57" s="14">
        <f t="shared" si="32"/>
        <v>105.8</v>
      </c>
      <c r="U57" s="23">
        <v>0</v>
      </c>
      <c r="V57" s="24">
        <f t="shared" si="10"/>
        <v>0</v>
      </c>
    </row>
    <row r="58" spans="1:22">
      <c r="A58" s="4">
        <v>23437</v>
      </c>
      <c r="B58" s="10">
        <v>31.229900000000001</v>
      </c>
      <c r="C58" s="11">
        <v>5.4</v>
      </c>
      <c r="D58" s="12">
        <v>30.94</v>
      </c>
      <c r="E58" s="49">
        <v>32.700000000000003</v>
      </c>
      <c r="F58" s="11">
        <v>33.5</v>
      </c>
      <c r="G58" s="13">
        <v>3.43</v>
      </c>
      <c r="H58" s="5">
        <v>97.4</v>
      </c>
      <c r="J58" s="4">
        <v>25263</v>
      </c>
      <c r="K58" s="14">
        <f t="shared" si="11"/>
        <v>3.7683904820092873</v>
      </c>
      <c r="L58" s="14">
        <f t="shared" si="12"/>
        <v>3.4</v>
      </c>
      <c r="M58" s="14">
        <f t="shared" si="13"/>
        <v>3.5862928653388351</v>
      </c>
      <c r="N58" s="14">
        <f t="shared" si="14"/>
        <v>3.6323091026255421</v>
      </c>
      <c r="O58" s="14">
        <f t="shared" si="15"/>
        <v>3.6375861597263857</v>
      </c>
      <c r="P58" s="14">
        <f t="shared" si="16"/>
        <v>5.1147511166941211</v>
      </c>
      <c r="Q58" s="14">
        <f t="shared" si="17"/>
        <v>4.3249983793816522</v>
      </c>
      <c r="R58" s="14">
        <f t="shared" si="18"/>
        <v>3.753791931906524</v>
      </c>
      <c r="S58" s="14">
        <f t="shared" ref="S58:T58" si="33">G118</f>
        <v>6.79</v>
      </c>
      <c r="T58" s="14">
        <f t="shared" si="33"/>
        <v>106.5</v>
      </c>
      <c r="U58" s="20">
        <v>-0.24526549171100001</v>
      </c>
      <c r="V58" s="24">
        <f t="shared" si="10"/>
        <v>-0.24526549171100001</v>
      </c>
    </row>
    <row r="59" spans="1:22">
      <c r="A59" s="4">
        <v>23468</v>
      </c>
      <c r="B59" s="10">
        <v>31.7409</v>
      </c>
      <c r="C59" s="11">
        <v>5.3</v>
      </c>
      <c r="D59" s="12">
        <v>30.95</v>
      </c>
      <c r="E59" s="49">
        <v>32.700000000000003</v>
      </c>
      <c r="F59" s="11">
        <v>33.5</v>
      </c>
      <c r="G59" s="13">
        <v>3.47</v>
      </c>
      <c r="H59" s="5">
        <v>98.1</v>
      </c>
      <c r="J59" s="4">
        <v>25294</v>
      </c>
      <c r="K59" s="14">
        <f t="shared" si="11"/>
        <v>3.7647032747858509</v>
      </c>
      <c r="L59" s="14">
        <f t="shared" si="12"/>
        <v>3.4</v>
      </c>
      <c r="M59" s="14">
        <f t="shared" si="13"/>
        <v>3.591817741270805</v>
      </c>
      <c r="N59" s="14">
        <f t="shared" si="14"/>
        <v>3.6375861597263857</v>
      </c>
      <c r="O59" s="14">
        <f t="shared" si="15"/>
        <v>3.6402142821326553</v>
      </c>
      <c r="P59" s="14">
        <f t="shared" si="16"/>
        <v>5.3761176891452305</v>
      </c>
      <c r="Q59" s="14">
        <f t="shared" si="17"/>
        <v>4.5768418455580804</v>
      </c>
      <c r="R59" s="14">
        <f t="shared" si="18"/>
        <v>3.743752707213059</v>
      </c>
      <c r="S59" s="14">
        <f t="shared" ref="S59:T59" si="34">G119</f>
        <v>7.41</v>
      </c>
      <c r="T59" s="14">
        <f t="shared" si="34"/>
        <v>108.7</v>
      </c>
      <c r="U59" s="20">
        <v>0.40478158981899998</v>
      </c>
      <c r="V59" s="24">
        <f t="shared" si="10"/>
        <v>0.15951609810799997</v>
      </c>
    </row>
    <row r="60" spans="1:22">
      <c r="A60" s="4">
        <v>23498</v>
      </c>
      <c r="B60" s="10">
        <v>31.921199999999999</v>
      </c>
      <c r="C60" s="11">
        <v>5.0999999999999996</v>
      </c>
      <c r="D60" s="12">
        <v>30.98</v>
      </c>
      <c r="E60" s="49">
        <v>32.700000000000003</v>
      </c>
      <c r="F60" s="11">
        <v>33.6</v>
      </c>
      <c r="G60" s="13">
        <v>3.5</v>
      </c>
      <c r="H60" s="5">
        <v>96.7</v>
      </c>
      <c r="J60" s="4">
        <v>25324</v>
      </c>
      <c r="K60" s="14">
        <f t="shared" si="11"/>
        <v>3.7609163545069322</v>
      </c>
      <c r="L60" s="14">
        <f t="shared" si="12"/>
        <v>3.4</v>
      </c>
      <c r="M60" s="14">
        <f t="shared" si="13"/>
        <v>3.5945687746426951</v>
      </c>
      <c r="N60" s="14">
        <f t="shared" si="14"/>
        <v>3.6402142821326553</v>
      </c>
      <c r="O60" s="14">
        <f t="shared" si="15"/>
        <v>3.6428355156125294</v>
      </c>
      <c r="P60" s="14">
        <f t="shared" si="16"/>
        <v>5.3609450605380884</v>
      </c>
      <c r="Q60" s="14">
        <f t="shared" si="17"/>
        <v>4.5645507489960355</v>
      </c>
      <c r="R60" s="14">
        <f t="shared" si="18"/>
        <v>3.7337670437644315</v>
      </c>
      <c r="S60" s="14">
        <f t="shared" ref="S60:T60" si="35">G120</f>
        <v>8.67</v>
      </c>
      <c r="T60" s="14">
        <f t="shared" si="35"/>
        <v>110.4</v>
      </c>
      <c r="U60" s="20">
        <v>0.203939724169</v>
      </c>
      <c r="V60" s="24">
        <f t="shared" si="10"/>
        <v>0.36345582227699996</v>
      </c>
    </row>
    <row r="61" spans="1:22">
      <c r="A61" s="4">
        <v>23529</v>
      </c>
      <c r="B61" s="10">
        <v>32.011400000000002</v>
      </c>
      <c r="C61" s="11">
        <v>5.2</v>
      </c>
      <c r="D61" s="12">
        <v>31.01</v>
      </c>
      <c r="E61" s="49">
        <v>32.799999999999997</v>
      </c>
      <c r="F61" s="11">
        <v>33.6</v>
      </c>
      <c r="G61" s="13">
        <v>3.5</v>
      </c>
      <c r="H61" s="5">
        <v>97.2</v>
      </c>
      <c r="J61" s="4">
        <v>25355</v>
      </c>
      <c r="K61" s="14">
        <f t="shared" si="11"/>
        <v>3.7706391484603294</v>
      </c>
      <c r="L61" s="14">
        <f t="shared" si="12"/>
        <v>3.5</v>
      </c>
      <c r="M61" s="14">
        <f t="shared" si="13"/>
        <v>3.6000482404073204</v>
      </c>
      <c r="N61" s="14">
        <f t="shared" si="14"/>
        <v>3.6454498961866002</v>
      </c>
      <c r="O61" s="14">
        <f t="shared" si="15"/>
        <v>3.6454498961866002</v>
      </c>
      <c r="P61" s="14">
        <f t="shared" si="16"/>
        <v>5.3308553454506917</v>
      </c>
      <c r="Q61" s="14">
        <f t="shared" si="17"/>
        <v>4.5401655779279686</v>
      </c>
      <c r="R61" s="14">
        <f t="shared" si="18"/>
        <v>3.453198354237573</v>
      </c>
      <c r="S61" s="14">
        <f t="shared" ref="S61:T61" si="36">G121</f>
        <v>8.9</v>
      </c>
      <c r="T61" s="14">
        <f t="shared" si="36"/>
        <v>111.3</v>
      </c>
      <c r="U61" s="20">
        <v>-2.0204748722E-2</v>
      </c>
      <c r="V61" s="24">
        <f t="shared" si="10"/>
        <v>0.34325107355499995</v>
      </c>
    </row>
    <row r="62" spans="1:22">
      <c r="A62" s="4">
        <v>23559</v>
      </c>
      <c r="B62" s="10">
        <v>32.221800000000002</v>
      </c>
      <c r="C62" s="11">
        <v>4.9000000000000004</v>
      </c>
      <c r="D62" s="12">
        <v>31.02</v>
      </c>
      <c r="E62" s="49">
        <v>32.799999999999997</v>
      </c>
      <c r="F62" s="11">
        <v>33.6</v>
      </c>
      <c r="G62" s="13">
        <v>3.42</v>
      </c>
      <c r="H62" s="5">
        <v>97.6</v>
      </c>
      <c r="J62" s="4">
        <v>25385</v>
      </c>
      <c r="K62" s="14">
        <f t="shared" si="11"/>
        <v>3.7759031226946909</v>
      </c>
      <c r="L62" s="14">
        <f t="shared" si="12"/>
        <v>3.5</v>
      </c>
      <c r="M62" s="14">
        <f t="shared" si="13"/>
        <v>3.6054978451748854</v>
      </c>
      <c r="N62" s="14">
        <f t="shared" si="14"/>
        <v>3.6506582412937387</v>
      </c>
      <c r="O62" s="14">
        <f t="shared" si="15"/>
        <v>3.6506582412937387</v>
      </c>
      <c r="P62" s="14">
        <f t="shared" si="16"/>
        <v>5.3011015966503665</v>
      </c>
      <c r="Q62" s="14">
        <f t="shared" si="17"/>
        <v>4.7881486233213799</v>
      </c>
      <c r="R62" s="14">
        <f t="shared" si="18"/>
        <v>3.9740328649514121</v>
      </c>
      <c r="S62" s="14">
        <f t="shared" ref="S62:T62" si="37">G122</f>
        <v>8.61</v>
      </c>
      <c r="T62" s="14">
        <f t="shared" si="37"/>
        <v>111.4</v>
      </c>
      <c r="U62" s="20">
        <v>0.18070654813600001</v>
      </c>
      <c r="V62" s="24">
        <f t="shared" si="10"/>
        <v>0.52395762169100002</v>
      </c>
    </row>
    <row r="63" spans="1:22">
      <c r="A63" s="4">
        <v>23590</v>
      </c>
      <c r="B63" s="10">
        <v>32.432200000000002</v>
      </c>
      <c r="C63" s="11">
        <v>5</v>
      </c>
      <c r="D63" s="12">
        <v>31.05</v>
      </c>
      <c r="E63" s="49">
        <v>32.799999999999997</v>
      </c>
      <c r="F63" s="11">
        <v>33.6</v>
      </c>
      <c r="G63" s="13">
        <v>3.5</v>
      </c>
      <c r="H63" s="5">
        <v>100.9</v>
      </c>
      <c r="J63" s="4">
        <v>25416</v>
      </c>
      <c r="K63" s="14">
        <f t="shared" si="11"/>
        <v>3.778198998567682</v>
      </c>
      <c r="L63" s="14">
        <f t="shared" si="12"/>
        <v>3.5</v>
      </c>
      <c r="M63" s="14">
        <f t="shared" si="13"/>
        <v>3.6082115510464816</v>
      </c>
      <c r="N63" s="14">
        <f t="shared" si="14"/>
        <v>3.6532522764707851</v>
      </c>
      <c r="O63" s="14">
        <f t="shared" si="15"/>
        <v>3.6584202466292277</v>
      </c>
      <c r="P63" s="14">
        <f t="shared" si="16"/>
        <v>5.2863489557067807</v>
      </c>
      <c r="Q63" s="14">
        <f t="shared" si="17"/>
        <v>4.7754431295900037</v>
      </c>
      <c r="R63" s="14">
        <f t="shared" si="18"/>
        <v>4.4803277015838114</v>
      </c>
      <c r="S63" s="14">
        <f t="shared" ref="S63:T63" si="38">G123</f>
        <v>9.19</v>
      </c>
      <c r="T63" s="14">
        <f t="shared" si="38"/>
        <v>113.1</v>
      </c>
      <c r="U63" s="20">
        <v>0.30942411088400001</v>
      </c>
      <c r="V63" s="24">
        <f t="shared" si="10"/>
        <v>0.83338173257500003</v>
      </c>
    </row>
    <row r="64" spans="1:22">
      <c r="A64" s="4">
        <v>23621</v>
      </c>
      <c r="B64" s="10">
        <v>32.552500000000002</v>
      </c>
      <c r="C64" s="11">
        <v>5.0999999999999996</v>
      </c>
      <c r="D64" s="12">
        <v>31.08</v>
      </c>
      <c r="E64" s="49">
        <v>32.9</v>
      </c>
      <c r="F64" s="11">
        <v>33.6</v>
      </c>
      <c r="G64" s="13">
        <v>3.45</v>
      </c>
      <c r="H64" s="5">
        <v>103.2</v>
      </c>
      <c r="J64" s="4">
        <v>25447</v>
      </c>
      <c r="K64" s="14">
        <f t="shared" si="11"/>
        <v>3.7779749079060654</v>
      </c>
      <c r="L64" s="14">
        <f t="shared" si="12"/>
        <v>3.7</v>
      </c>
      <c r="M64" s="14">
        <f t="shared" si="13"/>
        <v>3.6136169696133895</v>
      </c>
      <c r="N64" s="14">
        <f t="shared" si="14"/>
        <v>3.6584202466292277</v>
      </c>
      <c r="O64" s="14">
        <f t="shared" si="15"/>
        <v>3.6609942506244004</v>
      </c>
      <c r="P64" s="14">
        <f t="shared" si="16"/>
        <v>5.5415839141569281</v>
      </c>
      <c r="Q64" s="14">
        <f t="shared" si="17"/>
        <v>5.0208695582746206</v>
      </c>
      <c r="R64" s="14">
        <f t="shared" si="18"/>
        <v>4.7377281011011112</v>
      </c>
      <c r="S64" s="14">
        <f t="shared" ref="S64:T64" si="39">G124</f>
        <v>9.15</v>
      </c>
      <c r="T64" s="14">
        <f t="shared" si="39"/>
        <v>114.1</v>
      </c>
      <c r="U64" s="20">
        <v>2.9007548687E-2</v>
      </c>
      <c r="V64" s="24">
        <f t="shared" si="10"/>
        <v>0.86238928126199998</v>
      </c>
    </row>
    <row r="65" spans="1:22">
      <c r="A65" s="4">
        <v>23651</v>
      </c>
      <c r="B65" s="10">
        <v>32.101599999999998</v>
      </c>
      <c r="C65" s="11">
        <v>5.0999999999999996</v>
      </c>
      <c r="D65" s="12">
        <v>31.12</v>
      </c>
      <c r="E65" s="49">
        <v>32.9</v>
      </c>
      <c r="F65" s="11">
        <v>33.6</v>
      </c>
      <c r="G65" s="13">
        <v>3.36</v>
      </c>
      <c r="H65" s="5">
        <v>105</v>
      </c>
      <c r="J65" s="4">
        <v>25477</v>
      </c>
      <c r="K65" s="14">
        <f t="shared" si="11"/>
        <v>3.7782675877118765</v>
      </c>
      <c r="L65" s="14">
        <f t="shared" si="12"/>
        <v>3.7</v>
      </c>
      <c r="M65" s="14">
        <f t="shared" si="13"/>
        <v>3.6189933266497696</v>
      </c>
      <c r="N65" s="14">
        <f t="shared" si="14"/>
        <v>3.6609942506244004</v>
      </c>
      <c r="O65" s="14">
        <f t="shared" si="15"/>
        <v>3.6661224669913199</v>
      </c>
      <c r="P65" s="14">
        <f t="shared" si="16"/>
        <v>5.5110362710518883</v>
      </c>
      <c r="Q65" s="14">
        <f t="shared" si="17"/>
        <v>4.7377281011011112</v>
      </c>
      <c r="R65" s="14">
        <f t="shared" si="18"/>
        <v>4.981370571221917</v>
      </c>
      <c r="S65" s="14">
        <f t="shared" ref="S65:T65" si="40">G125</f>
        <v>9</v>
      </c>
      <c r="T65" s="14">
        <f t="shared" si="40"/>
        <v>113.7</v>
      </c>
      <c r="U65" s="20">
        <v>8.7546234437000006E-2</v>
      </c>
      <c r="V65" s="24">
        <f t="shared" si="10"/>
        <v>0.94993551569900003</v>
      </c>
    </row>
    <row r="66" spans="1:22">
      <c r="A66" s="4">
        <v>23682</v>
      </c>
      <c r="B66" s="10">
        <v>33.093499999999999</v>
      </c>
      <c r="C66" s="11">
        <v>4.8</v>
      </c>
      <c r="D66" s="12">
        <v>31.21</v>
      </c>
      <c r="E66" s="49">
        <v>32.9</v>
      </c>
      <c r="F66" s="11">
        <v>33.700000000000003</v>
      </c>
      <c r="G66" s="13">
        <v>3.52</v>
      </c>
      <c r="H66" s="5">
        <v>105.4</v>
      </c>
      <c r="J66" s="4">
        <v>25508</v>
      </c>
      <c r="K66" s="14">
        <f t="shared" si="11"/>
        <v>3.76879676931078</v>
      </c>
      <c r="L66" s="14">
        <f t="shared" si="12"/>
        <v>3.5</v>
      </c>
      <c r="M66" s="14">
        <f t="shared" si="13"/>
        <v>3.6243409329763652</v>
      </c>
      <c r="N66" s="14">
        <f t="shared" si="14"/>
        <v>3.6661224669913199</v>
      </c>
      <c r="O66" s="14">
        <f t="shared" si="15"/>
        <v>3.6635616461296463</v>
      </c>
      <c r="P66" s="14">
        <f t="shared" si="16"/>
        <v>5.7629112836636427</v>
      </c>
      <c r="Q66" s="14">
        <f t="shared" si="17"/>
        <v>4.712914034155026</v>
      </c>
      <c r="R66" s="14">
        <f t="shared" si="18"/>
        <v>4.7252884850545511</v>
      </c>
      <c r="S66" s="14">
        <f t="shared" ref="S66:T66" si="41">G126</f>
        <v>8.85</v>
      </c>
      <c r="T66" s="14">
        <f t="shared" si="41"/>
        <v>113.9</v>
      </c>
      <c r="U66" s="20">
        <v>-5.086380895E-3</v>
      </c>
      <c r="V66" s="24">
        <f t="shared" si="10"/>
        <v>0.94484913480400001</v>
      </c>
    </row>
    <row r="67" spans="1:22">
      <c r="A67" s="4">
        <v>23712</v>
      </c>
      <c r="B67" s="10">
        <v>33.484200000000001</v>
      </c>
      <c r="C67" s="11">
        <v>5</v>
      </c>
      <c r="D67" s="12">
        <v>31.25</v>
      </c>
      <c r="E67" s="49">
        <v>33</v>
      </c>
      <c r="F67" s="11">
        <v>33.700000000000003</v>
      </c>
      <c r="G67" s="13">
        <v>3.85</v>
      </c>
      <c r="H67" s="5">
        <v>104.5</v>
      </c>
      <c r="J67" s="4">
        <v>25538</v>
      </c>
      <c r="K67" s="14">
        <f t="shared" si="11"/>
        <v>3.7661089777239378</v>
      </c>
      <c r="L67" s="14">
        <f t="shared" si="12"/>
        <v>3.5</v>
      </c>
      <c r="M67" s="14">
        <f t="shared" si="13"/>
        <v>3.629660094453965</v>
      </c>
      <c r="N67" s="14">
        <f t="shared" si="14"/>
        <v>3.673765816303888</v>
      </c>
      <c r="O67" s="14">
        <f t="shared" si="15"/>
        <v>3.6661224669913199</v>
      </c>
      <c r="P67" s="14">
        <f t="shared" si="16"/>
        <v>5.7314456595980285</v>
      </c>
      <c r="Q67" s="14">
        <f t="shared" si="17"/>
        <v>5.4772489654118308</v>
      </c>
      <c r="R67" s="14">
        <f t="shared" si="18"/>
        <v>4.4451762570834008</v>
      </c>
      <c r="S67" s="14">
        <f t="shared" ref="S67:T67" si="42">G127</f>
        <v>8.9700000000000006</v>
      </c>
      <c r="T67" s="14">
        <f t="shared" si="42"/>
        <v>114.9</v>
      </c>
      <c r="U67" s="20">
        <v>6.4686859079E-2</v>
      </c>
      <c r="V67" s="24">
        <f t="shared" si="10"/>
        <v>1.009535993883</v>
      </c>
    </row>
    <row r="68" spans="1:22">
      <c r="A68" s="4">
        <v>23743</v>
      </c>
      <c r="B68" s="10">
        <v>33.844900000000003</v>
      </c>
      <c r="C68" s="11">
        <v>4.9000000000000004</v>
      </c>
      <c r="D68" s="12">
        <v>31.28</v>
      </c>
      <c r="E68" s="49">
        <v>33</v>
      </c>
      <c r="F68" s="11">
        <v>34</v>
      </c>
      <c r="G68" s="13">
        <v>3.9</v>
      </c>
      <c r="H68" s="5">
        <v>104.9</v>
      </c>
      <c r="J68" s="4">
        <v>25569</v>
      </c>
      <c r="K68" s="14">
        <f t="shared" si="11"/>
        <v>3.7474171940239374</v>
      </c>
      <c r="L68" s="14">
        <f t="shared" si="12"/>
        <v>3.9</v>
      </c>
      <c r="M68" s="14">
        <f t="shared" si="13"/>
        <v>3.6349511120883808</v>
      </c>
      <c r="N68" s="14">
        <f t="shared" si="14"/>
        <v>3.6763006719070761</v>
      </c>
      <c r="O68" s="14">
        <f t="shared" si="15"/>
        <v>3.6661224669913199</v>
      </c>
      <c r="P68" s="14">
        <f t="shared" si="16"/>
        <v>5.9800423302787067</v>
      </c>
      <c r="Q68" s="14">
        <f t="shared" si="17"/>
        <v>5.4629967486589939</v>
      </c>
      <c r="R68" s="14">
        <f t="shared" si="18"/>
        <v>3.911841659547135</v>
      </c>
      <c r="S68" s="14">
        <f t="shared" ref="S68:T68" si="43">G128</f>
        <v>8.98</v>
      </c>
      <c r="T68" s="14">
        <f t="shared" si="43"/>
        <v>115.9</v>
      </c>
      <c r="U68" s="20">
        <v>-0.160187964934</v>
      </c>
      <c r="V68" s="24">
        <f t="shared" si="10"/>
        <v>0.84934802894899997</v>
      </c>
    </row>
    <row r="69" spans="1:22">
      <c r="A69" s="4">
        <v>23774</v>
      </c>
      <c r="B69" s="10">
        <v>34.055399999999999</v>
      </c>
      <c r="C69" s="11">
        <v>5.0999999999999996</v>
      </c>
      <c r="D69" s="12">
        <v>31.28</v>
      </c>
      <c r="E69" s="49">
        <v>33.1</v>
      </c>
      <c r="F69" s="11">
        <v>34.1</v>
      </c>
      <c r="G69" s="13">
        <v>3.98</v>
      </c>
      <c r="H69" s="5">
        <v>104</v>
      </c>
      <c r="J69" s="4">
        <v>25600</v>
      </c>
      <c r="K69" s="14">
        <f t="shared" si="11"/>
        <v>3.7467591355556378</v>
      </c>
      <c r="L69" s="14">
        <f t="shared" si="12"/>
        <v>4.2</v>
      </c>
      <c r="M69" s="14">
        <f t="shared" si="13"/>
        <v>3.6402142821326553</v>
      </c>
      <c r="N69" s="14">
        <f t="shared" si="14"/>
        <v>3.6813511876931448</v>
      </c>
      <c r="O69" s="14">
        <f t="shared" si="15"/>
        <v>3.6661224669913199</v>
      </c>
      <c r="P69" s="14">
        <f t="shared" si="16"/>
        <v>6.2266388726000779</v>
      </c>
      <c r="Q69" s="14">
        <f t="shared" si="17"/>
        <v>5.4347137297295989</v>
      </c>
      <c r="R69" s="14">
        <f t="shared" si="18"/>
        <v>3.3813364365778109</v>
      </c>
      <c r="S69" s="14">
        <f t="shared" ref="S69:T69" si="44">G129</f>
        <v>8.98</v>
      </c>
      <c r="T69" s="14">
        <f t="shared" si="44"/>
        <v>116.4</v>
      </c>
      <c r="U69" s="20">
        <v>-0.359948104218</v>
      </c>
      <c r="V69" s="24">
        <f t="shared" si="10"/>
        <v>0.48939992473099997</v>
      </c>
    </row>
    <row r="70" spans="1:22">
      <c r="A70" s="4">
        <v>23802</v>
      </c>
      <c r="B70" s="10">
        <v>34.5062</v>
      </c>
      <c r="C70" s="11">
        <v>4.7</v>
      </c>
      <c r="D70" s="12">
        <v>31.31</v>
      </c>
      <c r="E70" s="49">
        <v>33.1</v>
      </c>
      <c r="F70" s="11">
        <v>34.200000000000003</v>
      </c>
      <c r="G70" s="13">
        <v>4.04</v>
      </c>
      <c r="H70" s="5">
        <v>106.2</v>
      </c>
      <c r="J70" s="4">
        <v>25628</v>
      </c>
      <c r="K70" s="14">
        <f t="shared" si="11"/>
        <v>3.7454582555666298</v>
      </c>
      <c r="L70" s="14">
        <f t="shared" si="12"/>
        <v>4.4000000000000004</v>
      </c>
      <c r="M70" s="14">
        <f t="shared" si="13"/>
        <v>3.6454498961866002</v>
      </c>
      <c r="N70" s="14">
        <f t="shared" si="14"/>
        <v>3.6838669122903918</v>
      </c>
      <c r="O70" s="14">
        <f t="shared" si="15"/>
        <v>3.6686767467964168</v>
      </c>
      <c r="P70" s="14">
        <f t="shared" si="16"/>
        <v>5.915703084776494</v>
      </c>
      <c r="Q70" s="14">
        <f t="shared" si="17"/>
        <v>5.1557809664850112</v>
      </c>
      <c r="R70" s="14">
        <f t="shared" si="18"/>
        <v>3.1090587070031184</v>
      </c>
      <c r="S70" s="14">
        <f t="shared" ref="S70:T70" si="45">G130</f>
        <v>7.76</v>
      </c>
      <c r="T70" s="14">
        <f t="shared" si="45"/>
        <v>116.2</v>
      </c>
      <c r="U70" s="20">
        <v>-0.13950094574300001</v>
      </c>
      <c r="V70" s="24">
        <f t="shared" si="10"/>
        <v>0.34989897898799993</v>
      </c>
    </row>
    <row r="71" spans="1:22">
      <c r="A71" s="4">
        <v>23833</v>
      </c>
      <c r="B71" s="10">
        <v>34.656500000000001</v>
      </c>
      <c r="C71" s="11">
        <v>4.8</v>
      </c>
      <c r="D71" s="12">
        <v>31.38</v>
      </c>
      <c r="E71" s="49">
        <v>33.1</v>
      </c>
      <c r="F71" s="11">
        <v>34.1</v>
      </c>
      <c r="G71" s="13">
        <v>4.09</v>
      </c>
      <c r="H71" s="5">
        <v>108</v>
      </c>
      <c r="J71" s="4">
        <v>25659</v>
      </c>
      <c r="K71" s="14">
        <f t="shared" si="11"/>
        <v>3.7428845681924425</v>
      </c>
      <c r="L71" s="14">
        <f t="shared" si="12"/>
        <v>4.5999999999999996</v>
      </c>
      <c r="M71" s="14">
        <f t="shared" si="13"/>
        <v>3.6506582412937387</v>
      </c>
      <c r="N71" s="14">
        <f t="shared" si="14"/>
        <v>3.6888794541139363</v>
      </c>
      <c r="O71" s="14">
        <f t="shared" si="15"/>
        <v>3.6686767467964168</v>
      </c>
      <c r="P71" s="14">
        <f t="shared" si="16"/>
        <v>5.8840500022933604</v>
      </c>
      <c r="Q71" s="14">
        <f t="shared" si="17"/>
        <v>5.1293294387550485</v>
      </c>
      <c r="R71" s="14">
        <f t="shared" si="18"/>
        <v>2.8462464663761669</v>
      </c>
      <c r="S71" s="14">
        <f t="shared" ref="S71:T71" si="46">G131</f>
        <v>8.1</v>
      </c>
      <c r="T71" s="14">
        <f t="shared" si="46"/>
        <v>116.4</v>
      </c>
      <c r="U71" s="20">
        <v>-0.144678147388</v>
      </c>
      <c r="V71" s="24">
        <f t="shared" si="10"/>
        <v>0.20522083159999993</v>
      </c>
    </row>
    <row r="72" spans="1:22">
      <c r="A72" s="4">
        <v>23863</v>
      </c>
      <c r="B72" s="10">
        <v>34.927</v>
      </c>
      <c r="C72" s="11">
        <v>4.5999999999999996</v>
      </c>
      <c r="D72" s="12">
        <v>31.48</v>
      </c>
      <c r="E72" s="49">
        <v>33.299999999999997</v>
      </c>
      <c r="F72" s="11">
        <v>34.200000000000003</v>
      </c>
      <c r="G72" s="13">
        <v>4.0999999999999996</v>
      </c>
      <c r="H72" s="5">
        <v>106.8</v>
      </c>
      <c r="J72" s="4">
        <v>25689</v>
      </c>
      <c r="K72" s="14">
        <f t="shared" si="11"/>
        <v>3.7417185531296551</v>
      </c>
      <c r="L72" s="14">
        <f t="shared" si="12"/>
        <v>4.8</v>
      </c>
      <c r="M72" s="14">
        <f t="shared" si="13"/>
        <v>3.6532522764707851</v>
      </c>
      <c r="N72" s="14">
        <f t="shared" si="14"/>
        <v>3.6913763343125234</v>
      </c>
      <c r="O72" s="14">
        <f t="shared" si="15"/>
        <v>3.6686767467964168</v>
      </c>
      <c r="P72" s="14">
        <f t="shared" si="16"/>
        <v>5.8683501828090208</v>
      </c>
      <c r="Q72" s="14">
        <f t="shared" si="17"/>
        <v>5.1162052179868276</v>
      </c>
      <c r="R72" s="14">
        <f t="shared" si="18"/>
        <v>2.584123118388733</v>
      </c>
      <c r="S72" s="14">
        <f t="shared" ref="S72:T72" si="47">G132</f>
        <v>7.94</v>
      </c>
      <c r="T72" s="14">
        <f t="shared" si="47"/>
        <v>113.9</v>
      </c>
      <c r="U72" s="20">
        <v>0.30013554718500002</v>
      </c>
      <c r="V72" s="24">
        <f t="shared" si="10"/>
        <v>0.50535637878499995</v>
      </c>
    </row>
    <row r="73" spans="1:22">
      <c r="A73" s="4">
        <v>23894</v>
      </c>
      <c r="B73" s="10">
        <v>35.197499999999998</v>
      </c>
      <c r="C73" s="11">
        <v>4.5999999999999996</v>
      </c>
      <c r="D73" s="12">
        <v>31.61</v>
      </c>
      <c r="E73" s="49">
        <v>33.4</v>
      </c>
      <c r="F73" s="11">
        <v>34.299999999999997</v>
      </c>
      <c r="G73" s="13">
        <v>4.04</v>
      </c>
      <c r="H73" s="5">
        <v>106.4</v>
      </c>
      <c r="J73" s="4">
        <v>25720</v>
      </c>
      <c r="K73" s="14">
        <f t="shared" si="11"/>
        <v>3.7384788146052204</v>
      </c>
      <c r="L73" s="14">
        <f t="shared" si="12"/>
        <v>4.9000000000000004</v>
      </c>
      <c r="M73" s="14">
        <f t="shared" si="13"/>
        <v>3.6584202466292277</v>
      </c>
      <c r="N73" s="14">
        <f t="shared" si="14"/>
        <v>3.6938669956249757</v>
      </c>
      <c r="O73" s="14">
        <f t="shared" si="15"/>
        <v>3.6788291182604347</v>
      </c>
      <c r="P73" s="14">
        <f t="shared" si="16"/>
        <v>5.8372006221907045</v>
      </c>
      <c r="Q73" s="14">
        <f t="shared" si="17"/>
        <v>4.84170994383752</v>
      </c>
      <c r="R73" s="14">
        <f t="shared" si="18"/>
        <v>3.3379222073834613</v>
      </c>
      <c r="S73" s="14">
        <f t="shared" ref="S73:T73" si="48">G133</f>
        <v>7.6</v>
      </c>
      <c r="T73" s="14">
        <f t="shared" si="48"/>
        <v>113.6</v>
      </c>
      <c r="U73" s="20">
        <v>-0.17952342435099999</v>
      </c>
      <c r="V73" s="24">
        <f t="shared" si="10"/>
        <v>0.32583295443399996</v>
      </c>
    </row>
    <row r="74" spans="1:22">
      <c r="A74" s="4">
        <v>23924</v>
      </c>
      <c r="B74" s="10">
        <v>35.528199999999998</v>
      </c>
      <c r="C74" s="11">
        <v>4.4000000000000004</v>
      </c>
      <c r="D74" s="12">
        <v>31.58</v>
      </c>
      <c r="E74" s="49">
        <v>33.4</v>
      </c>
      <c r="F74" s="11">
        <v>34.4</v>
      </c>
      <c r="G74" s="13">
        <v>4.09</v>
      </c>
      <c r="H74" s="5">
        <v>105.5</v>
      </c>
      <c r="J74" s="4">
        <v>25750</v>
      </c>
      <c r="K74" s="14">
        <f t="shared" si="11"/>
        <v>3.74093096098574</v>
      </c>
      <c r="L74" s="14">
        <f t="shared" si="12"/>
        <v>5</v>
      </c>
      <c r="M74" s="14">
        <f t="shared" si="13"/>
        <v>3.6609942506244004</v>
      </c>
      <c r="N74" s="14">
        <f t="shared" si="14"/>
        <v>3.6988297849671046</v>
      </c>
      <c r="O74" s="14">
        <f t="shared" si="15"/>
        <v>3.6788291182604347</v>
      </c>
      <c r="P74" s="14">
        <f t="shared" si="16"/>
        <v>5.5496405449515445</v>
      </c>
      <c r="Q74" s="14">
        <f t="shared" si="17"/>
        <v>4.8171543673365758</v>
      </c>
      <c r="R74" s="14">
        <f t="shared" si="18"/>
        <v>2.8170876966696441</v>
      </c>
      <c r="S74" s="14">
        <f t="shared" ref="S74:T74" si="49">G134</f>
        <v>7.21</v>
      </c>
      <c r="T74" s="14">
        <f t="shared" si="49"/>
        <v>112.9</v>
      </c>
      <c r="U74" s="20">
        <v>-0.24259134725199999</v>
      </c>
      <c r="V74" s="24">
        <f t="shared" ref="V74:V137" si="50">V73+U74</f>
        <v>8.3241607181999966E-2</v>
      </c>
    </row>
    <row r="75" spans="1:22">
      <c r="A75" s="4">
        <v>23955</v>
      </c>
      <c r="B75" s="10">
        <v>35.678400000000003</v>
      </c>
      <c r="C75" s="11">
        <v>4.4000000000000004</v>
      </c>
      <c r="D75" s="12">
        <v>31.55</v>
      </c>
      <c r="E75" s="49">
        <v>33.299999999999997</v>
      </c>
      <c r="F75" s="11">
        <v>34.5</v>
      </c>
      <c r="G75" s="13">
        <v>4.12</v>
      </c>
      <c r="H75" s="5">
        <v>106.8</v>
      </c>
      <c r="J75" s="4">
        <v>25781</v>
      </c>
      <c r="K75" s="14">
        <f t="shared" si="11"/>
        <v>3.7391470977014829</v>
      </c>
      <c r="L75" s="14">
        <f t="shared" si="12"/>
        <v>5.0999999999999996</v>
      </c>
      <c r="M75" s="14">
        <f t="shared" si="13"/>
        <v>3.6635616461296463</v>
      </c>
      <c r="N75" s="14">
        <f t="shared" si="14"/>
        <v>3.6988297849671046</v>
      </c>
      <c r="O75" s="14">
        <f t="shared" si="15"/>
        <v>3.6838669122903918</v>
      </c>
      <c r="P75" s="14">
        <f t="shared" si="16"/>
        <v>5.5350095083164899</v>
      </c>
      <c r="Q75" s="14">
        <f t="shared" si="17"/>
        <v>4.5577508496319155</v>
      </c>
      <c r="R75" s="14">
        <f t="shared" si="18"/>
        <v>2.5446665661164176</v>
      </c>
      <c r="S75" s="14">
        <f t="shared" ref="S75:T75" si="51">G135</f>
        <v>6.61</v>
      </c>
      <c r="T75" s="14">
        <f t="shared" si="51"/>
        <v>112.6</v>
      </c>
      <c r="U75" s="20">
        <v>-0.48256485230899998</v>
      </c>
      <c r="V75" s="24">
        <f t="shared" si="50"/>
        <v>-0.39932324512700001</v>
      </c>
    </row>
    <row r="76" spans="1:22">
      <c r="A76" s="4">
        <v>23986</v>
      </c>
      <c r="B76" s="10">
        <v>35.768599999999999</v>
      </c>
      <c r="C76" s="11">
        <v>4.3</v>
      </c>
      <c r="D76" s="12">
        <v>31.62</v>
      </c>
      <c r="E76" s="49">
        <v>33.4</v>
      </c>
      <c r="F76" s="11">
        <v>34.700000000000003</v>
      </c>
      <c r="G76" s="13">
        <v>4.01</v>
      </c>
      <c r="H76" s="5">
        <v>107.7</v>
      </c>
      <c r="J76" s="4">
        <v>25812</v>
      </c>
      <c r="K76" s="14">
        <f t="shared" si="11"/>
        <v>3.7322286525625361</v>
      </c>
      <c r="L76" s="14">
        <f t="shared" si="12"/>
        <v>5.4</v>
      </c>
      <c r="M76" s="14">
        <f t="shared" si="13"/>
        <v>3.6686767467964168</v>
      </c>
      <c r="N76" s="14">
        <f t="shared" si="14"/>
        <v>3.7037680666076871</v>
      </c>
      <c r="O76" s="14">
        <f t="shared" si="15"/>
        <v>3.6838669122903918</v>
      </c>
      <c r="P76" s="14">
        <f t="shared" si="16"/>
        <v>5.5059777183027387</v>
      </c>
      <c r="Q76" s="14">
        <f t="shared" si="17"/>
        <v>4.5347819978459256</v>
      </c>
      <c r="R76" s="14">
        <f t="shared" si="18"/>
        <v>2.2872661665991312</v>
      </c>
      <c r="S76" s="14">
        <f t="shared" ref="S76:T76" si="52">G136</f>
        <v>6.29</v>
      </c>
      <c r="T76" s="14">
        <f t="shared" si="52"/>
        <v>111</v>
      </c>
      <c r="U76" s="20">
        <v>-0.27240918153100002</v>
      </c>
      <c r="V76" s="24">
        <f t="shared" si="50"/>
        <v>-0.67173242665800004</v>
      </c>
    </row>
    <row r="77" spans="1:22">
      <c r="A77" s="4">
        <v>24016</v>
      </c>
      <c r="B77" s="10">
        <v>36.129300000000001</v>
      </c>
      <c r="C77" s="11">
        <v>4.2</v>
      </c>
      <c r="D77" s="12">
        <v>31.65</v>
      </c>
      <c r="E77" s="49">
        <v>33.5</v>
      </c>
      <c r="F77" s="11">
        <v>34.700000000000003</v>
      </c>
      <c r="G77" s="13">
        <v>4.08</v>
      </c>
      <c r="H77" s="5">
        <v>108.1</v>
      </c>
      <c r="J77" s="4">
        <v>25842</v>
      </c>
      <c r="K77" s="14">
        <f t="shared" si="11"/>
        <v>3.7120220856161987</v>
      </c>
      <c r="L77" s="14">
        <f t="shared" si="12"/>
        <v>5.5</v>
      </c>
      <c r="M77" s="14">
        <f t="shared" si="13"/>
        <v>3.673765816303888</v>
      </c>
      <c r="N77" s="14">
        <f t="shared" si="14"/>
        <v>3.708682081410116</v>
      </c>
      <c r="O77" s="14">
        <f t="shared" si="15"/>
        <v>3.6863763238958178</v>
      </c>
      <c r="P77" s="14">
        <f t="shared" si="16"/>
        <v>5.4772489654118308</v>
      </c>
      <c r="Q77" s="14">
        <f t="shared" si="17"/>
        <v>4.7687830785715342</v>
      </c>
      <c r="R77" s="14">
        <f t="shared" si="18"/>
        <v>2.0253856904497596</v>
      </c>
      <c r="S77" s="14">
        <f t="shared" ref="S77:T77" si="53">G137</f>
        <v>6.2</v>
      </c>
      <c r="T77" s="14">
        <f t="shared" si="53"/>
        <v>111.2</v>
      </c>
      <c r="U77" s="20">
        <v>-8.8998760880000007E-3</v>
      </c>
      <c r="V77" s="24">
        <f t="shared" si="50"/>
        <v>-0.68063230274600006</v>
      </c>
    </row>
    <row r="78" spans="1:22">
      <c r="A78" s="4">
        <v>24047</v>
      </c>
      <c r="B78" s="10">
        <v>36.279600000000002</v>
      </c>
      <c r="C78" s="11">
        <v>4.0999999999999996</v>
      </c>
      <c r="D78" s="12">
        <v>31.75</v>
      </c>
      <c r="E78" s="49">
        <v>33.5</v>
      </c>
      <c r="F78" s="11">
        <v>35</v>
      </c>
      <c r="G78" s="13">
        <v>4.0999999999999996</v>
      </c>
      <c r="H78" s="5">
        <v>108.8</v>
      </c>
      <c r="J78" s="4">
        <v>25873</v>
      </c>
      <c r="K78" s="14">
        <f t="shared" si="11"/>
        <v>3.7059479549336012</v>
      </c>
      <c r="L78" s="14">
        <f t="shared" si="12"/>
        <v>5.9</v>
      </c>
      <c r="M78" s="14">
        <f t="shared" si="13"/>
        <v>3.6788291182604347</v>
      </c>
      <c r="N78" s="14">
        <f t="shared" si="14"/>
        <v>3.713572066704308</v>
      </c>
      <c r="O78" s="14">
        <f t="shared" si="15"/>
        <v>3.6913763343125234</v>
      </c>
      <c r="P78" s="14">
        <f t="shared" si="16"/>
        <v>5.4488185284069779</v>
      </c>
      <c r="Q78" s="14">
        <f t="shared" si="17"/>
        <v>4.7449599712987771</v>
      </c>
      <c r="R78" s="14">
        <f t="shared" si="18"/>
        <v>2.7814688182877192</v>
      </c>
      <c r="S78" s="14">
        <f t="shared" ref="S78:T78" si="54">G138</f>
        <v>5.6</v>
      </c>
      <c r="T78" s="14">
        <f t="shared" si="54"/>
        <v>108.7</v>
      </c>
      <c r="U78" s="20">
        <v>-0.34616827330400002</v>
      </c>
      <c r="V78" s="24">
        <f t="shared" si="50"/>
        <v>-1.0268005760500001</v>
      </c>
    </row>
    <row r="79" spans="1:22">
      <c r="A79" s="4">
        <v>24077</v>
      </c>
      <c r="B79" s="10">
        <v>36.730499999999999</v>
      </c>
      <c r="C79" s="11">
        <v>4</v>
      </c>
      <c r="D79" s="12">
        <v>31.85</v>
      </c>
      <c r="E79" s="49">
        <v>33.700000000000003</v>
      </c>
      <c r="F79" s="11">
        <v>35</v>
      </c>
      <c r="G79" s="13">
        <v>4.32</v>
      </c>
      <c r="H79" s="5">
        <v>112</v>
      </c>
      <c r="J79" s="4">
        <v>25903</v>
      </c>
      <c r="K79" s="14">
        <f t="shared" si="11"/>
        <v>3.7286528990982153</v>
      </c>
      <c r="L79" s="14">
        <f t="shared" si="12"/>
        <v>6.1</v>
      </c>
      <c r="M79" s="14">
        <f t="shared" si="13"/>
        <v>3.6838669122903918</v>
      </c>
      <c r="N79" s="14">
        <f t="shared" si="14"/>
        <v>3.7184382563554808</v>
      </c>
      <c r="O79" s="14">
        <f t="shared" si="15"/>
        <v>3.6938669956249757</v>
      </c>
      <c r="P79" s="14">
        <f t="shared" si="16"/>
        <v>5.4206817836426735</v>
      </c>
      <c r="Q79" s="14">
        <f t="shared" si="17"/>
        <v>4.4672440051592597</v>
      </c>
      <c r="R79" s="14">
        <f t="shared" si="18"/>
        <v>2.7744528633655219</v>
      </c>
      <c r="S79" s="14">
        <f t="shared" ref="S79:T79" si="55">G139</f>
        <v>4.9000000000000004</v>
      </c>
      <c r="T79" s="14">
        <f t="shared" si="55"/>
        <v>106.2</v>
      </c>
      <c r="U79" s="20">
        <v>-0.228955198878</v>
      </c>
      <c r="V79" s="24">
        <f t="shared" si="50"/>
        <v>-1.2557557749280002</v>
      </c>
    </row>
    <row r="80" spans="1:22">
      <c r="A80" s="4">
        <v>24108</v>
      </c>
      <c r="B80" s="10">
        <v>37.091099999999997</v>
      </c>
      <c r="C80" s="11">
        <v>4</v>
      </c>
      <c r="D80" s="12">
        <v>31.88</v>
      </c>
      <c r="E80" s="49">
        <v>33.700000000000003</v>
      </c>
      <c r="F80" s="11">
        <v>35.1</v>
      </c>
      <c r="G80" s="13">
        <v>4.42</v>
      </c>
      <c r="H80" s="5">
        <v>114.7</v>
      </c>
      <c r="J80" s="4">
        <v>25934</v>
      </c>
      <c r="K80" s="14">
        <f t="shared" si="11"/>
        <v>3.736316322038558</v>
      </c>
      <c r="L80" s="14">
        <f t="shared" si="12"/>
        <v>5.9</v>
      </c>
      <c r="M80" s="14">
        <f t="shared" si="13"/>
        <v>3.6863763238958178</v>
      </c>
      <c r="N80" s="14">
        <f t="shared" si="14"/>
        <v>3.7208624999669868</v>
      </c>
      <c r="O80" s="14">
        <f t="shared" si="15"/>
        <v>3.6963514689526371</v>
      </c>
      <c r="P80" s="14">
        <f t="shared" si="16"/>
        <v>5.1425211807437181</v>
      </c>
      <c r="Q80" s="14">
        <f t="shared" si="17"/>
        <v>4.4561828059910908</v>
      </c>
      <c r="R80" s="14">
        <f t="shared" si="18"/>
        <v>3.0229001961317077</v>
      </c>
      <c r="S80" s="14">
        <f t="shared" ref="S80:T80" si="56">G140</f>
        <v>4.1399999999999997</v>
      </c>
      <c r="T80" s="14">
        <f t="shared" si="56"/>
        <v>108.1</v>
      </c>
      <c r="U80" s="20">
        <v>-0.68154003301999999</v>
      </c>
      <c r="V80" s="24">
        <f t="shared" si="50"/>
        <v>-1.9372958079480003</v>
      </c>
    </row>
    <row r="81" spans="1:22">
      <c r="A81" s="4">
        <v>24139</v>
      </c>
      <c r="B81" s="10">
        <v>37.331600000000002</v>
      </c>
      <c r="C81" s="11">
        <v>3.8</v>
      </c>
      <c r="D81" s="12">
        <v>32.08</v>
      </c>
      <c r="E81" s="49">
        <v>33.9</v>
      </c>
      <c r="F81" s="11">
        <v>35.1</v>
      </c>
      <c r="G81" s="13">
        <v>4.5999999999999996</v>
      </c>
      <c r="H81" s="5">
        <v>116.9</v>
      </c>
      <c r="J81" s="4">
        <v>25965</v>
      </c>
      <c r="K81" s="14">
        <f t="shared" si="11"/>
        <v>3.7344071593898978</v>
      </c>
      <c r="L81" s="14">
        <f t="shared" si="12"/>
        <v>5.9</v>
      </c>
      <c r="M81" s="14">
        <f t="shared" si="13"/>
        <v>3.6863763238958178</v>
      </c>
      <c r="N81" s="14">
        <f t="shared" si="14"/>
        <v>3.7232808808312687</v>
      </c>
      <c r="O81" s="14">
        <f t="shared" si="15"/>
        <v>3.7013019741124933</v>
      </c>
      <c r="P81" s="14">
        <f t="shared" si="16"/>
        <v>4.6162041763162414</v>
      </c>
      <c r="Q81" s="14">
        <f t="shared" si="17"/>
        <v>4.1929693138123767</v>
      </c>
      <c r="R81" s="14">
        <f t="shared" si="18"/>
        <v>3.5179507121173321</v>
      </c>
      <c r="S81" s="14">
        <f t="shared" ref="S81:T81" si="57">G141</f>
        <v>3.72</v>
      </c>
      <c r="T81" s="14">
        <f t="shared" si="57"/>
        <v>110</v>
      </c>
      <c r="U81" s="20">
        <v>-2.4914804358E-2</v>
      </c>
      <c r="V81" s="24">
        <f t="shared" si="50"/>
        <v>-1.9622106123060004</v>
      </c>
    </row>
    <row r="82" spans="1:22">
      <c r="A82" s="4">
        <v>24167</v>
      </c>
      <c r="B82" s="10">
        <v>37.842599999999997</v>
      </c>
      <c r="C82" s="11">
        <v>3.8</v>
      </c>
      <c r="D82" s="12">
        <v>32.18</v>
      </c>
      <c r="E82" s="49">
        <v>34</v>
      </c>
      <c r="F82" s="11">
        <v>34.9</v>
      </c>
      <c r="G82" s="13">
        <v>4.6500000000000004</v>
      </c>
      <c r="H82" s="5">
        <v>115</v>
      </c>
      <c r="J82" s="4">
        <v>25993</v>
      </c>
      <c r="K82" s="14">
        <f t="shared" si="11"/>
        <v>3.7333244775316272</v>
      </c>
      <c r="L82" s="14">
        <f t="shared" si="12"/>
        <v>6</v>
      </c>
      <c r="M82" s="14">
        <f t="shared" si="13"/>
        <v>3.6888794541139363</v>
      </c>
      <c r="N82" s="14">
        <f t="shared" si="14"/>
        <v>3.7281001672672178</v>
      </c>
      <c r="O82" s="14">
        <f t="shared" si="15"/>
        <v>3.7037680666076871</v>
      </c>
      <c r="P82" s="14">
        <f t="shared" si="16"/>
        <v>4.3429557927336102</v>
      </c>
      <c r="Q82" s="14">
        <f t="shared" si="17"/>
        <v>4.4233254976825664</v>
      </c>
      <c r="R82" s="14">
        <f t="shared" si="18"/>
        <v>3.5091319811269979</v>
      </c>
      <c r="S82" s="14">
        <f t="shared" ref="S82:T82" si="58">G142</f>
        <v>3.71</v>
      </c>
      <c r="T82" s="14">
        <f t="shared" si="58"/>
        <v>109.5</v>
      </c>
      <c r="U82" s="20">
        <v>-6.5340602353000002E-2</v>
      </c>
      <c r="V82" s="24">
        <f t="shared" si="50"/>
        <v>-2.0275512146590002</v>
      </c>
    </row>
    <row r="83" spans="1:22">
      <c r="A83" s="4">
        <v>24198</v>
      </c>
      <c r="B83" s="10">
        <v>37.902700000000003</v>
      </c>
      <c r="C83" s="11">
        <v>3.8</v>
      </c>
      <c r="D83" s="12">
        <v>32.28</v>
      </c>
      <c r="E83" s="49">
        <v>34.200000000000003</v>
      </c>
      <c r="F83" s="11">
        <v>35.1</v>
      </c>
      <c r="G83" s="13">
        <v>4.67</v>
      </c>
      <c r="H83" s="5">
        <v>114.2</v>
      </c>
      <c r="J83" s="4">
        <v>26024</v>
      </c>
      <c r="K83" s="14">
        <f t="shared" si="11"/>
        <v>3.7389235936323026</v>
      </c>
      <c r="L83" s="14">
        <f t="shared" si="12"/>
        <v>5.9</v>
      </c>
      <c r="M83" s="14">
        <f t="shared" si="13"/>
        <v>3.6913763343125234</v>
      </c>
      <c r="N83" s="14">
        <f t="shared" si="14"/>
        <v>3.730501128804756</v>
      </c>
      <c r="O83" s="14">
        <f t="shared" si="15"/>
        <v>3.6988297849671046</v>
      </c>
      <c r="P83" s="14">
        <f t="shared" si="16"/>
        <v>4.0718093018784973</v>
      </c>
      <c r="Q83" s="14">
        <f t="shared" si="17"/>
        <v>4.162167469081945</v>
      </c>
      <c r="R83" s="14">
        <f t="shared" si="18"/>
        <v>3.0153038170687458</v>
      </c>
      <c r="S83" s="14">
        <f t="shared" ref="S83:T83" si="59">G143</f>
        <v>4.1500000000000004</v>
      </c>
      <c r="T83" s="14">
        <f t="shared" si="59"/>
        <v>108.6</v>
      </c>
      <c r="U83" s="20">
        <v>0.460579851451</v>
      </c>
      <c r="V83" s="24">
        <f t="shared" si="50"/>
        <v>-1.5669713632080002</v>
      </c>
    </row>
    <row r="84" spans="1:22">
      <c r="A84" s="4">
        <v>24228</v>
      </c>
      <c r="B84" s="10">
        <v>38.263399999999997</v>
      </c>
      <c r="C84" s="11">
        <v>3.9</v>
      </c>
      <c r="D84" s="12">
        <v>32.35</v>
      </c>
      <c r="E84" s="49">
        <v>34.200000000000003</v>
      </c>
      <c r="F84" s="11">
        <v>35.4</v>
      </c>
      <c r="G84" s="13">
        <v>4.9000000000000004</v>
      </c>
      <c r="H84" s="5">
        <v>113.8</v>
      </c>
      <c r="J84" s="4">
        <v>26054</v>
      </c>
      <c r="K84" s="14">
        <f t="shared" si="11"/>
        <v>3.7439853463050792</v>
      </c>
      <c r="L84" s="14">
        <f t="shared" si="12"/>
        <v>5.9</v>
      </c>
      <c r="M84" s="14">
        <f t="shared" si="13"/>
        <v>3.6963514689526371</v>
      </c>
      <c r="N84" s="14">
        <f t="shared" si="14"/>
        <v>3.735285826928092</v>
      </c>
      <c r="O84" s="14">
        <f t="shared" si="15"/>
        <v>3.7062280924485496</v>
      </c>
      <c r="P84" s="14">
        <f t="shared" si="16"/>
        <v>4.3099192481852056</v>
      </c>
      <c r="Q84" s="14">
        <f t="shared" si="17"/>
        <v>4.390949261556842</v>
      </c>
      <c r="R84" s="14">
        <f t="shared" si="18"/>
        <v>3.7551345652132411</v>
      </c>
      <c r="S84" s="14">
        <f t="shared" ref="S84:T84" si="60">G144</f>
        <v>4.63</v>
      </c>
      <c r="T84" s="14">
        <f t="shared" si="60"/>
        <v>108.4</v>
      </c>
      <c r="U84" s="20">
        <v>2.55522478E-3</v>
      </c>
      <c r="V84" s="24">
        <f t="shared" si="50"/>
        <v>-1.5644161384280002</v>
      </c>
    </row>
    <row r="85" spans="1:22">
      <c r="A85" s="4">
        <v>24259</v>
      </c>
      <c r="B85" s="10">
        <v>38.4437</v>
      </c>
      <c r="C85" s="11">
        <v>3.8</v>
      </c>
      <c r="D85" s="12">
        <v>32.380000000000003</v>
      </c>
      <c r="E85" s="49">
        <v>34.200000000000003</v>
      </c>
      <c r="F85" s="11">
        <v>35.6</v>
      </c>
      <c r="G85" s="13">
        <v>5.17</v>
      </c>
      <c r="H85" s="5">
        <v>113.8</v>
      </c>
      <c r="J85" s="4">
        <v>26085</v>
      </c>
      <c r="K85" s="14">
        <f t="shared" ref="K85:K148" si="61">LN(B145)</f>
        <v>3.7481714236377477</v>
      </c>
      <c r="L85" s="14">
        <f t="shared" ref="L85:L148" si="62">C145</f>
        <v>5.9</v>
      </c>
      <c r="M85" s="14">
        <f t="shared" ref="M85:M148" si="63">LN(D145)</f>
        <v>3.7013019741124933</v>
      </c>
      <c r="N85" s="14">
        <f t="shared" ref="N85:N148" si="64">LN(E145)</f>
        <v>3.7400477406883357</v>
      </c>
      <c r="O85" s="14">
        <f t="shared" ref="O85:O148" si="65">LN(F145)</f>
        <v>3.7062280924485496</v>
      </c>
      <c r="P85" s="14">
        <f t="shared" ref="P85:P148" si="66">100*LN(D145/D133)</f>
        <v>4.2881727483265761</v>
      </c>
      <c r="Q85" s="14">
        <f t="shared" ref="Q85:Q148" si="67">100*LN(E145/E133)</f>
        <v>4.6180745063360309</v>
      </c>
      <c r="R85" s="14">
        <f t="shared" ref="R85:R148" si="68">100*LN(F145/F133)</f>
        <v>2.7398974188114562</v>
      </c>
      <c r="S85" s="14">
        <f t="shared" ref="S85:T85" si="69">G145</f>
        <v>4.91</v>
      </c>
      <c r="T85" s="14">
        <f t="shared" si="69"/>
        <v>108.7</v>
      </c>
      <c r="U85" s="20">
        <v>0.34296372233700001</v>
      </c>
      <c r="V85" s="24">
        <f t="shared" si="50"/>
        <v>-1.2214524160910001</v>
      </c>
    </row>
    <row r="86" spans="1:22">
      <c r="A86" s="4">
        <v>24289</v>
      </c>
      <c r="B86" s="10">
        <v>38.6541</v>
      </c>
      <c r="C86" s="11">
        <v>3.8</v>
      </c>
      <c r="D86" s="12">
        <v>32.450000000000003</v>
      </c>
      <c r="E86" s="49">
        <v>34.299999999999997</v>
      </c>
      <c r="F86" s="11">
        <v>35.5</v>
      </c>
      <c r="G86" s="13">
        <v>5.3</v>
      </c>
      <c r="H86" s="5">
        <v>115.6</v>
      </c>
      <c r="J86" s="4">
        <v>26115</v>
      </c>
      <c r="K86" s="14">
        <f t="shared" si="61"/>
        <v>3.7452645134367977</v>
      </c>
      <c r="L86" s="14">
        <f t="shared" si="62"/>
        <v>6</v>
      </c>
      <c r="M86" s="14">
        <f t="shared" si="63"/>
        <v>3.7037680666076871</v>
      </c>
      <c r="N86" s="14">
        <f t="shared" si="64"/>
        <v>3.7424202210419661</v>
      </c>
      <c r="O86" s="14">
        <f t="shared" si="65"/>
        <v>3.7062280924485496</v>
      </c>
      <c r="P86" s="14">
        <f t="shared" si="66"/>
        <v>4.2773815983286445</v>
      </c>
      <c r="Q86" s="14">
        <f t="shared" si="67"/>
        <v>4.3590436074861776</v>
      </c>
      <c r="R86" s="14">
        <f t="shared" si="68"/>
        <v>2.7398974188114562</v>
      </c>
      <c r="S86" s="14">
        <f t="shared" ref="S86:T86" si="70">G146</f>
        <v>5.31</v>
      </c>
      <c r="T86" s="14">
        <f t="shared" si="70"/>
        <v>108.3</v>
      </c>
      <c r="U86" s="20">
        <v>-0.117032651367</v>
      </c>
      <c r="V86" s="24">
        <f t="shared" si="50"/>
        <v>-1.338485067458</v>
      </c>
    </row>
    <row r="87" spans="1:22">
      <c r="A87" s="4">
        <v>24320</v>
      </c>
      <c r="B87" s="10">
        <v>38.684199999999997</v>
      </c>
      <c r="C87" s="11">
        <v>3.8</v>
      </c>
      <c r="D87" s="12">
        <v>32.65</v>
      </c>
      <c r="E87" s="49">
        <v>34.5</v>
      </c>
      <c r="F87" s="11">
        <v>35.5</v>
      </c>
      <c r="G87" s="13">
        <v>5.53</v>
      </c>
      <c r="H87" s="5">
        <v>111.2</v>
      </c>
      <c r="J87" s="4">
        <v>26146</v>
      </c>
      <c r="K87" s="14">
        <f t="shared" si="61"/>
        <v>3.7394442331986433</v>
      </c>
      <c r="L87" s="14">
        <f t="shared" si="62"/>
        <v>6.1</v>
      </c>
      <c r="M87" s="14">
        <f t="shared" si="63"/>
        <v>3.7062280924485496</v>
      </c>
      <c r="N87" s="14">
        <f t="shared" si="64"/>
        <v>3.7447870860522321</v>
      </c>
      <c r="O87" s="14">
        <f t="shared" si="65"/>
        <v>3.708682081410116</v>
      </c>
      <c r="P87" s="14">
        <f t="shared" si="66"/>
        <v>4.2666446318902942</v>
      </c>
      <c r="Q87" s="14">
        <f t="shared" si="67"/>
        <v>4.595730108512794</v>
      </c>
      <c r="R87" s="14">
        <f t="shared" si="68"/>
        <v>2.4815169119723994</v>
      </c>
      <c r="S87" s="14">
        <f t="shared" ref="S87:T87" si="71">G147</f>
        <v>5.56</v>
      </c>
      <c r="T87" s="14">
        <f t="shared" si="71"/>
        <v>108.1</v>
      </c>
      <c r="U87" s="20">
        <v>0</v>
      </c>
      <c r="V87" s="24">
        <f t="shared" si="50"/>
        <v>-1.338485067458</v>
      </c>
    </row>
    <row r="88" spans="1:22">
      <c r="A88" s="4">
        <v>24351</v>
      </c>
      <c r="B88" s="10">
        <v>39.044899999999998</v>
      </c>
      <c r="C88" s="11">
        <v>3.7</v>
      </c>
      <c r="D88" s="12">
        <v>32.75</v>
      </c>
      <c r="E88" s="49">
        <v>34.6</v>
      </c>
      <c r="F88" s="11">
        <v>35.4</v>
      </c>
      <c r="G88" s="13">
        <v>5.4</v>
      </c>
      <c r="H88" s="5">
        <v>108.4</v>
      </c>
      <c r="J88" s="4">
        <v>26177</v>
      </c>
      <c r="K88" s="14">
        <f t="shared" si="61"/>
        <v>3.7555656673089666</v>
      </c>
      <c r="L88" s="14">
        <f t="shared" si="62"/>
        <v>6</v>
      </c>
      <c r="M88" s="14">
        <f t="shared" si="63"/>
        <v>3.708682081410116</v>
      </c>
      <c r="N88" s="14">
        <f t="shared" si="64"/>
        <v>3.7447870860522321</v>
      </c>
      <c r="O88" s="14">
        <f t="shared" si="65"/>
        <v>3.7160081215021892</v>
      </c>
      <c r="P88" s="14">
        <f t="shared" si="66"/>
        <v>4.0005334613698995</v>
      </c>
      <c r="Q88" s="14">
        <f t="shared" si="67"/>
        <v>4.1019019444545339</v>
      </c>
      <c r="R88" s="14">
        <f t="shared" si="68"/>
        <v>3.2141209211796986</v>
      </c>
      <c r="S88" s="14">
        <f t="shared" ref="S88:T88" si="72">G148</f>
        <v>5.55</v>
      </c>
      <c r="T88" s="14">
        <f t="shared" si="72"/>
        <v>106.8</v>
      </c>
      <c r="U88" s="20">
        <v>0</v>
      </c>
      <c r="V88" s="24">
        <f t="shared" si="50"/>
        <v>-1.338485067458</v>
      </c>
    </row>
    <row r="89" spans="1:22">
      <c r="A89" s="4">
        <v>24381</v>
      </c>
      <c r="B89" s="10">
        <v>39.315399999999997</v>
      </c>
      <c r="C89" s="11">
        <v>3.7</v>
      </c>
      <c r="D89" s="12">
        <v>32.85</v>
      </c>
      <c r="E89" s="49">
        <v>34.700000000000003</v>
      </c>
      <c r="F89" s="11">
        <v>35.4</v>
      </c>
      <c r="G89" s="13">
        <v>5.53</v>
      </c>
      <c r="H89" s="5">
        <v>105</v>
      </c>
      <c r="J89" s="4">
        <v>26207</v>
      </c>
      <c r="K89" s="14">
        <f t="shared" si="61"/>
        <v>3.7630217113942024</v>
      </c>
      <c r="L89" s="14">
        <f t="shared" si="62"/>
        <v>5.8</v>
      </c>
      <c r="M89" s="14">
        <f t="shared" si="63"/>
        <v>3.7111300630487558</v>
      </c>
      <c r="N89" s="14">
        <f t="shared" si="64"/>
        <v>3.7471483622379123</v>
      </c>
      <c r="O89" s="14">
        <f t="shared" si="65"/>
        <v>3.713572066704308</v>
      </c>
      <c r="P89" s="14">
        <f t="shared" si="66"/>
        <v>3.7364246744867984</v>
      </c>
      <c r="Q89" s="14">
        <f t="shared" si="67"/>
        <v>3.8466280827796142</v>
      </c>
      <c r="R89" s="14">
        <f t="shared" si="68"/>
        <v>2.7195742808490082</v>
      </c>
      <c r="S89" s="14">
        <f t="shared" ref="S89:T89" si="73">G149</f>
        <v>5.2</v>
      </c>
      <c r="T89" s="14">
        <f t="shared" si="73"/>
        <v>106.5</v>
      </c>
      <c r="U89" s="20">
        <v>-0.321616714473</v>
      </c>
      <c r="V89" s="24">
        <f t="shared" si="50"/>
        <v>-1.660101781931</v>
      </c>
    </row>
    <row r="90" spans="1:22">
      <c r="A90" s="4">
        <v>24412</v>
      </c>
      <c r="B90" s="10">
        <v>39.044899999999998</v>
      </c>
      <c r="C90" s="11">
        <v>3.6</v>
      </c>
      <c r="D90" s="12">
        <v>32.880000000000003</v>
      </c>
      <c r="E90" s="49">
        <v>34.700000000000003</v>
      </c>
      <c r="F90" s="11">
        <v>35.299999999999997</v>
      </c>
      <c r="G90" s="13">
        <v>5.76</v>
      </c>
      <c r="H90" s="5">
        <v>104.7</v>
      </c>
      <c r="J90" s="4">
        <v>26238</v>
      </c>
      <c r="K90" s="14">
        <f t="shared" si="61"/>
        <v>3.7672584709286885</v>
      </c>
      <c r="L90" s="14">
        <f t="shared" si="62"/>
        <v>6</v>
      </c>
      <c r="M90" s="14">
        <f t="shared" si="63"/>
        <v>3.713572066704308</v>
      </c>
      <c r="N90" s="14">
        <f t="shared" si="64"/>
        <v>3.7471483622379123</v>
      </c>
      <c r="O90" s="14">
        <f t="shared" si="65"/>
        <v>3.7208624999669868</v>
      </c>
      <c r="P90" s="14">
        <f t="shared" si="66"/>
        <v>3.4742948443872836</v>
      </c>
      <c r="Q90" s="14">
        <f t="shared" si="67"/>
        <v>3.3576295533604306</v>
      </c>
      <c r="R90" s="14">
        <f t="shared" si="68"/>
        <v>2.9486165654463483</v>
      </c>
      <c r="S90" s="14">
        <f t="shared" ref="S90:T90" si="74">G150</f>
        <v>4.91</v>
      </c>
      <c r="T90" s="14">
        <f t="shared" si="74"/>
        <v>105.7</v>
      </c>
      <c r="U90" s="20">
        <v>-0.34161517430400001</v>
      </c>
      <c r="V90" s="24">
        <f t="shared" si="50"/>
        <v>-2.0017169562350001</v>
      </c>
    </row>
    <row r="91" spans="1:22">
      <c r="A91" s="4">
        <v>24442</v>
      </c>
      <c r="B91" s="10">
        <v>39.135100000000001</v>
      </c>
      <c r="C91" s="11">
        <v>3.8</v>
      </c>
      <c r="D91" s="12">
        <v>32.92</v>
      </c>
      <c r="E91" s="49">
        <v>34.700000000000003</v>
      </c>
      <c r="F91" s="11">
        <v>35.299999999999997</v>
      </c>
      <c r="G91" s="13">
        <v>5.4</v>
      </c>
      <c r="H91" s="5">
        <v>105</v>
      </c>
      <c r="J91" s="4">
        <v>26268</v>
      </c>
      <c r="K91" s="14">
        <f t="shared" si="61"/>
        <v>3.7787361543294784</v>
      </c>
      <c r="L91" s="14">
        <f t="shared" si="62"/>
        <v>6</v>
      </c>
      <c r="M91" s="14">
        <f t="shared" si="63"/>
        <v>3.7160081215021892</v>
      </c>
      <c r="N91" s="14">
        <f t="shared" si="64"/>
        <v>3.751854253275325</v>
      </c>
      <c r="O91" s="14">
        <f t="shared" si="65"/>
        <v>3.7208624999669868</v>
      </c>
      <c r="P91" s="14">
        <f t="shared" si="66"/>
        <v>3.2141209211796986</v>
      </c>
      <c r="Q91" s="14">
        <f t="shared" si="67"/>
        <v>3.3415996919844018</v>
      </c>
      <c r="R91" s="14">
        <f t="shared" si="68"/>
        <v>2.6995504342011518</v>
      </c>
      <c r="S91" s="14">
        <f t="shared" ref="S91:T91" si="75">G151</f>
        <v>4.1399999999999997</v>
      </c>
      <c r="T91" s="14">
        <f t="shared" si="75"/>
        <v>107.3</v>
      </c>
      <c r="U91" s="20">
        <v>-0.91993307828000004</v>
      </c>
      <c r="V91" s="24">
        <f t="shared" si="50"/>
        <v>-2.9216500345150003</v>
      </c>
    </row>
    <row r="92" spans="1:22">
      <c r="A92" s="4">
        <v>24473</v>
      </c>
      <c r="B92" s="10">
        <v>39.319699999999997</v>
      </c>
      <c r="C92" s="11">
        <v>3.9</v>
      </c>
      <c r="D92" s="12">
        <v>32.9</v>
      </c>
      <c r="E92" s="49">
        <v>34.799999999999997</v>
      </c>
      <c r="F92" s="11">
        <v>35.299999999999997</v>
      </c>
      <c r="G92" s="13">
        <v>4.9400000000000004</v>
      </c>
      <c r="H92" s="5">
        <v>104.6</v>
      </c>
      <c r="J92" s="4">
        <v>26299</v>
      </c>
      <c r="K92" s="14">
        <f t="shared" si="61"/>
        <v>3.8023933901181124</v>
      </c>
      <c r="L92" s="14">
        <f t="shared" si="62"/>
        <v>5.8</v>
      </c>
      <c r="M92" s="14">
        <f t="shared" si="63"/>
        <v>3.7184382563554808</v>
      </c>
      <c r="N92" s="14">
        <f t="shared" si="64"/>
        <v>3.7541989202345789</v>
      </c>
      <c r="O92" s="14">
        <f t="shared" si="65"/>
        <v>3.7208624999669868</v>
      </c>
      <c r="P92" s="14">
        <f t="shared" si="66"/>
        <v>3.2061932459663094</v>
      </c>
      <c r="Q92" s="14">
        <f t="shared" si="67"/>
        <v>3.3336420267591924</v>
      </c>
      <c r="R92" s="14">
        <f t="shared" si="68"/>
        <v>2.4511031014349784</v>
      </c>
      <c r="S92" s="14">
        <f t="shared" ref="S92:T92" si="76">G152</f>
        <v>3.5</v>
      </c>
      <c r="T92" s="14">
        <f t="shared" si="76"/>
        <v>111.5</v>
      </c>
      <c r="U92" s="20">
        <v>-0.234178188521</v>
      </c>
      <c r="V92" s="24">
        <f t="shared" si="50"/>
        <v>-3.1558282230360004</v>
      </c>
    </row>
    <row r="93" spans="1:22">
      <c r="A93" s="4">
        <v>24504</v>
      </c>
      <c r="B93" s="10">
        <v>38.873699999999999</v>
      </c>
      <c r="C93" s="11">
        <v>3.8</v>
      </c>
      <c r="D93" s="12">
        <v>33</v>
      </c>
      <c r="E93" s="49">
        <v>34.799999999999997</v>
      </c>
      <c r="F93" s="11">
        <v>35.4</v>
      </c>
      <c r="G93" s="13">
        <v>5</v>
      </c>
      <c r="H93" s="5">
        <v>103.5</v>
      </c>
      <c r="J93" s="4">
        <v>26330</v>
      </c>
      <c r="K93" s="14">
        <f t="shared" si="61"/>
        <v>3.8117030978666691</v>
      </c>
      <c r="L93" s="14">
        <f t="shared" si="62"/>
        <v>5.7</v>
      </c>
      <c r="M93" s="14">
        <f t="shared" si="63"/>
        <v>3.7232808808312687</v>
      </c>
      <c r="N93" s="14">
        <f t="shared" si="64"/>
        <v>3.7588718259339711</v>
      </c>
      <c r="O93" s="14">
        <f t="shared" si="65"/>
        <v>3.7256934272366524</v>
      </c>
      <c r="P93" s="14">
        <f t="shared" si="66"/>
        <v>3.6904556935450978</v>
      </c>
      <c r="Q93" s="14">
        <f t="shared" si="67"/>
        <v>3.5590945102702531</v>
      </c>
      <c r="R93" s="14">
        <f t="shared" si="68"/>
        <v>2.4391453124159264</v>
      </c>
      <c r="S93" s="14">
        <f t="shared" ref="S93:T93" si="77">G153</f>
        <v>3.29</v>
      </c>
      <c r="T93" s="14">
        <f t="shared" si="77"/>
        <v>112.7</v>
      </c>
      <c r="U93" s="20">
        <v>-8.5532531994999994E-2</v>
      </c>
      <c r="V93" s="24">
        <f t="shared" si="50"/>
        <v>-3.2413607550310006</v>
      </c>
    </row>
    <row r="94" spans="1:22">
      <c r="A94" s="4">
        <v>24532</v>
      </c>
      <c r="B94" s="10">
        <v>38.654600000000002</v>
      </c>
      <c r="C94" s="11">
        <v>3.8</v>
      </c>
      <c r="D94" s="12">
        <v>33</v>
      </c>
      <c r="E94" s="49">
        <v>34.9</v>
      </c>
      <c r="F94" s="11">
        <v>35.700000000000003</v>
      </c>
      <c r="G94" s="13">
        <v>4.53</v>
      </c>
      <c r="H94" s="5">
        <v>100.8</v>
      </c>
      <c r="J94" s="4">
        <v>26359</v>
      </c>
      <c r="K94" s="14">
        <f t="shared" si="61"/>
        <v>3.8189928244499822</v>
      </c>
      <c r="L94" s="14">
        <f t="shared" si="62"/>
        <v>5.8</v>
      </c>
      <c r="M94" s="14">
        <f t="shared" si="63"/>
        <v>3.7232808808312687</v>
      </c>
      <c r="N94" s="14">
        <f t="shared" si="64"/>
        <v>3.7588718259339711</v>
      </c>
      <c r="O94" s="14">
        <f t="shared" si="65"/>
        <v>3.730501128804756</v>
      </c>
      <c r="P94" s="14">
        <f t="shared" si="66"/>
        <v>3.4401426717332315</v>
      </c>
      <c r="Q94" s="14">
        <f t="shared" si="67"/>
        <v>3.0771658666753687</v>
      </c>
      <c r="R94" s="14">
        <f t="shared" si="68"/>
        <v>2.6733062197068937</v>
      </c>
      <c r="S94" s="14">
        <f t="shared" ref="S94:T94" si="78">G154</f>
        <v>3.83</v>
      </c>
      <c r="T94" s="14">
        <f t="shared" si="78"/>
        <v>114.9</v>
      </c>
      <c r="U94" s="20">
        <v>0.25152344536799998</v>
      </c>
      <c r="V94" s="24">
        <f t="shared" si="50"/>
        <v>-2.9898373096630007</v>
      </c>
    </row>
    <row r="95" spans="1:22">
      <c r="A95" s="4">
        <v>24563</v>
      </c>
      <c r="B95" s="10">
        <v>39.019100000000002</v>
      </c>
      <c r="C95" s="11">
        <v>3.8</v>
      </c>
      <c r="D95" s="12">
        <v>33.1</v>
      </c>
      <c r="E95" s="49">
        <v>34.9</v>
      </c>
      <c r="F95" s="11">
        <v>35.700000000000003</v>
      </c>
      <c r="G95" s="13">
        <v>4.05</v>
      </c>
      <c r="H95" s="5">
        <v>100.1</v>
      </c>
      <c r="J95" s="4">
        <v>26390</v>
      </c>
      <c r="K95" s="14">
        <f t="shared" si="61"/>
        <v>3.8289804694321496</v>
      </c>
      <c r="L95" s="14">
        <f t="shared" si="62"/>
        <v>5.7</v>
      </c>
      <c r="M95" s="14">
        <f t="shared" si="63"/>
        <v>3.7256934272366524</v>
      </c>
      <c r="N95" s="14">
        <f t="shared" si="64"/>
        <v>3.7612001156935624</v>
      </c>
      <c r="O95" s="14">
        <f t="shared" si="65"/>
        <v>3.7328963395307104</v>
      </c>
      <c r="P95" s="14">
        <f t="shared" si="66"/>
        <v>3.4317092924129158</v>
      </c>
      <c r="Q95" s="14">
        <f t="shared" si="67"/>
        <v>3.0698986888806687</v>
      </c>
      <c r="R95" s="14">
        <f t="shared" si="68"/>
        <v>3.4066554563606273</v>
      </c>
      <c r="S95" s="14">
        <f t="shared" ref="S95:T95" si="79">G155</f>
        <v>4.17</v>
      </c>
      <c r="T95" s="14">
        <f t="shared" si="79"/>
        <v>115.7</v>
      </c>
      <c r="U95" s="20">
        <v>-0.104209811357</v>
      </c>
      <c r="V95" s="24">
        <f t="shared" si="50"/>
        <v>-3.0940471210200005</v>
      </c>
    </row>
    <row r="96" spans="1:22">
      <c r="A96" s="4">
        <v>24593</v>
      </c>
      <c r="B96" s="10">
        <v>38.678699999999999</v>
      </c>
      <c r="C96" s="11">
        <v>3.8</v>
      </c>
      <c r="D96" s="12">
        <v>33.1</v>
      </c>
      <c r="E96" s="49">
        <v>34.9</v>
      </c>
      <c r="F96" s="11">
        <v>35.799999999999997</v>
      </c>
      <c r="G96" s="13">
        <v>3.94</v>
      </c>
      <c r="H96" s="5">
        <v>101.8</v>
      </c>
      <c r="J96" s="4">
        <v>26420</v>
      </c>
      <c r="K96" s="14">
        <f t="shared" si="61"/>
        <v>3.8292955303229883</v>
      </c>
      <c r="L96" s="14">
        <f t="shared" si="62"/>
        <v>5.7</v>
      </c>
      <c r="M96" s="14">
        <f t="shared" si="63"/>
        <v>3.7281001672672178</v>
      </c>
      <c r="N96" s="14">
        <f t="shared" si="64"/>
        <v>3.763522997109702</v>
      </c>
      <c r="O96" s="14">
        <f t="shared" si="65"/>
        <v>3.7376696182833684</v>
      </c>
      <c r="P96" s="14">
        <f t="shared" si="66"/>
        <v>3.1748698314580484</v>
      </c>
      <c r="Q96" s="14">
        <f t="shared" si="67"/>
        <v>2.8237170181610201</v>
      </c>
      <c r="R96" s="14">
        <f t="shared" si="68"/>
        <v>3.1441525834818878</v>
      </c>
      <c r="S96" s="14">
        <f t="shared" ref="S96:T96" si="80">G156</f>
        <v>4.2699999999999996</v>
      </c>
      <c r="T96" s="14">
        <f t="shared" si="80"/>
        <v>119.5</v>
      </c>
      <c r="U96" s="20">
        <v>-0.114926070918</v>
      </c>
      <c r="V96" s="24">
        <f t="shared" si="50"/>
        <v>-3.2089731919380005</v>
      </c>
    </row>
    <row r="97" spans="1:22">
      <c r="A97" s="4">
        <v>24624</v>
      </c>
      <c r="B97" s="10">
        <v>38.673900000000003</v>
      </c>
      <c r="C97" s="11">
        <v>3.9</v>
      </c>
      <c r="D97" s="12">
        <v>33.299999999999997</v>
      </c>
      <c r="E97" s="49">
        <v>35.1</v>
      </c>
      <c r="F97" s="11">
        <v>35.799999999999997</v>
      </c>
      <c r="G97" s="13">
        <v>3.98</v>
      </c>
      <c r="H97" s="5">
        <v>100.3</v>
      </c>
      <c r="J97" s="4">
        <v>26451</v>
      </c>
      <c r="K97" s="14">
        <f t="shared" si="61"/>
        <v>3.8321894425489789</v>
      </c>
      <c r="L97" s="14">
        <f t="shared" si="62"/>
        <v>5.7</v>
      </c>
      <c r="M97" s="14">
        <f t="shared" si="63"/>
        <v>3.730501128804756</v>
      </c>
      <c r="N97" s="14">
        <f t="shared" si="64"/>
        <v>3.763522997109702</v>
      </c>
      <c r="O97" s="14">
        <f t="shared" si="65"/>
        <v>3.7424202210419661</v>
      </c>
      <c r="P97" s="14">
        <f t="shared" si="66"/>
        <v>2.9199154692262348</v>
      </c>
      <c r="Q97" s="14">
        <f t="shared" si="67"/>
        <v>2.3475256421366448</v>
      </c>
      <c r="R97" s="14">
        <f t="shared" si="68"/>
        <v>3.6192128593416841</v>
      </c>
      <c r="S97" s="14">
        <f t="shared" ref="S97:T97" si="81">G157</f>
        <v>4.46</v>
      </c>
      <c r="T97" s="14">
        <f t="shared" si="81"/>
        <v>118.8</v>
      </c>
      <c r="U97" s="20">
        <v>-4.9854126961999999E-2</v>
      </c>
      <c r="V97" s="24">
        <f t="shared" si="50"/>
        <v>-3.2588273189000003</v>
      </c>
    </row>
    <row r="98" spans="1:22">
      <c r="A98" s="4">
        <v>24654</v>
      </c>
      <c r="B98" s="10">
        <v>38.585900000000002</v>
      </c>
      <c r="C98" s="11">
        <v>3.8</v>
      </c>
      <c r="D98" s="12">
        <v>33.4</v>
      </c>
      <c r="E98" s="49">
        <v>35.200000000000003</v>
      </c>
      <c r="F98" s="11">
        <v>35.9</v>
      </c>
      <c r="G98" s="13">
        <v>3.79</v>
      </c>
      <c r="H98" s="5">
        <v>98.9</v>
      </c>
      <c r="J98" s="4">
        <v>26481</v>
      </c>
      <c r="K98" s="14">
        <f t="shared" si="61"/>
        <v>3.8319814644205956</v>
      </c>
      <c r="L98" s="14">
        <f t="shared" si="62"/>
        <v>5.6</v>
      </c>
      <c r="M98" s="14">
        <f t="shared" si="63"/>
        <v>3.7328963395307104</v>
      </c>
      <c r="N98" s="14">
        <f t="shared" si="64"/>
        <v>3.7681526350084442</v>
      </c>
      <c r="O98" s="14">
        <f t="shared" si="65"/>
        <v>3.7376696182833684</v>
      </c>
      <c r="P98" s="14">
        <f t="shared" si="66"/>
        <v>2.9128272923023637</v>
      </c>
      <c r="Q98" s="14">
        <f t="shared" si="67"/>
        <v>2.5732413966477816</v>
      </c>
      <c r="R98" s="14">
        <f t="shared" si="68"/>
        <v>3.1441525834818878</v>
      </c>
      <c r="S98" s="14">
        <f t="shared" ref="S98:T98" si="82">G158</f>
        <v>4.55</v>
      </c>
      <c r="T98" s="14">
        <f t="shared" si="82"/>
        <v>119.7</v>
      </c>
      <c r="U98" s="20">
        <v>0</v>
      </c>
      <c r="V98" s="24">
        <f t="shared" si="50"/>
        <v>-3.2588273189000003</v>
      </c>
    </row>
    <row r="99" spans="1:22">
      <c r="A99" s="4">
        <v>24685</v>
      </c>
      <c r="B99" s="10">
        <v>39.325099999999999</v>
      </c>
      <c r="C99" s="11">
        <v>3.8</v>
      </c>
      <c r="D99" s="12">
        <v>33.5</v>
      </c>
      <c r="E99" s="49">
        <v>35.4</v>
      </c>
      <c r="F99" s="11">
        <v>35.9</v>
      </c>
      <c r="G99" s="13">
        <v>3.9</v>
      </c>
      <c r="H99" s="5">
        <v>98.3</v>
      </c>
      <c r="J99" s="4">
        <v>26512</v>
      </c>
      <c r="K99" s="14">
        <f t="shared" si="61"/>
        <v>3.8451821025092774</v>
      </c>
      <c r="L99" s="14">
        <f t="shared" si="62"/>
        <v>5.6</v>
      </c>
      <c r="M99" s="14">
        <f t="shared" si="63"/>
        <v>3.735285826928092</v>
      </c>
      <c r="N99" s="14">
        <f t="shared" si="64"/>
        <v>3.7681526350084442</v>
      </c>
      <c r="O99" s="14">
        <f t="shared" si="65"/>
        <v>3.7447870860522321</v>
      </c>
      <c r="P99" s="14">
        <f t="shared" si="66"/>
        <v>2.905773447954255</v>
      </c>
      <c r="Q99" s="14">
        <f t="shared" si="67"/>
        <v>2.336554895621191</v>
      </c>
      <c r="R99" s="14">
        <f t="shared" si="68"/>
        <v>3.6105004642116354</v>
      </c>
      <c r="S99" s="14">
        <f t="shared" ref="S99:T99" si="83">G159</f>
        <v>4.8</v>
      </c>
      <c r="T99" s="14">
        <f t="shared" si="83"/>
        <v>122</v>
      </c>
      <c r="U99" s="20">
        <v>0</v>
      </c>
      <c r="V99" s="24">
        <f t="shared" si="50"/>
        <v>-3.2588273189000003</v>
      </c>
    </row>
    <row r="100" spans="1:22">
      <c r="A100" s="4">
        <v>24716</v>
      </c>
      <c r="B100" s="10">
        <v>39.261200000000002</v>
      </c>
      <c r="C100" s="11">
        <v>3.8</v>
      </c>
      <c r="D100" s="12">
        <v>33.6</v>
      </c>
      <c r="E100" s="49">
        <v>35.5</v>
      </c>
      <c r="F100" s="11">
        <v>36</v>
      </c>
      <c r="G100" s="13">
        <v>3.99</v>
      </c>
      <c r="H100" s="5">
        <v>97.9</v>
      </c>
      <c r="J100" s="4">
        <v>26543</v>
      </c>
      <c r="K100" s="14">
        <f t="shared" si="61"/>
        <v>3.852349431222529</v>
      </c>
      <c r="L100" s="14">
        <f t="shared" si="62"/>
        <v>5.5</v>
      </c>
      <c r="M100" s="14">
        <f t="shared" si="63"/>
        <v>3.7400477406883357</v>
      </c>
      <c r="N100" s="14">
        <f t="shared" si="64"/>
        <v>3.7750571503549888</v>
      </c>
      <c r="O100" s="14">
        <f t="shared" si="65"/>
        <v>3.7541989202345789</v>
      </c>
      <c r="P100" s="14">
        <f t="shared" si="66"/>
        <v>3.1365659278219828</v>
      </c>
      <c r="Q100" s="14">
        <f t="shared" si="67"/>
        <v>3.0270064302756499</v>
      </c>
      <c r="R100" s="14">
        <f t="shared" si="68"/>
        <v>3.8190798732389903</v>
      </c>
      <c r="S100" s="14">
        <f t="shared" ref="S100:T100" si="84">G160</f>
        <v>4.87</v>
      </c>
      <c r="T100" s="14">
        <f t="shared" si="84"/>
        <v>123</v>
      </c>
      <c r="U100" s="20">
        <v>0</v>
      </c>
      <c r="V100" s="24">
        <f t="shared" si="50"/>
        <v>-3.2588273189000003</v>
      </c>
    </row>
    <row r="101" spans="1:22">
      <c r="A101" s="4">
        <v>24746</v>
      </c>
      <c r="B101" s="10">
        <v>39.581000000000003</v>
      </c>
      <c r="C101" s="11">
        <v>4</v>
      </c>
      <c r="D101" s="12">
        <v>33.700000000000003</v>
      </c>
      <c r="E101" s="49">
        <v>35.6</v>
      </c>
      <c r="F101" s="11">
        <v>36.1</v>
      </c>
      <c r="G101" s="13">
        <v>3.88</v>
      </c>
      <c r="H101" s="5">
        <v>96.7</v>
      </c>
      <c r="J101" s="4">
        <v>26573</v>
      </c>
      <c r="K101" s="14">
        <f t="shared" si="61"/>
        <v>3.8653904120280429</v>
      </c>
      <c r="L101" s="14">
        <f t="shared" si="62"/>
        <v>5.6</v>
      </c>
      <c r="M101" s="14">
        <f t="shared" si="63"/>
        <v>3.7424202210419661</v>
      </c>
      <c r="N101" s="14">
        <f t="shared" si="64"/>
        <v>3.7773481021015445</v>
      </c>
      <c r="O101" s="14">
        <f t="shared" si="65"/>
        <v>3.7612001156935624</v>
      </c>
      <c r="P101" s="14">
        <f t="shared" si="66"/>
        <v>3.1290157993210257</v>
      </c>
      <c r="Q101" s="14">
        <f t="shared" si="67"/>
        <v>3.0199739863632407</v>
      </c>
      <c r="R101" s="14">
        <f t="shared" si="68"/>
        <v>4.7628048989254665</v>
      </c>
      <c r="S101" s="14">
        <f t="shared" ref="S101:T101" si="85">G161</f>
        <v>5.04</v>
      </c>
      <c r="T101" s="14">
        <f t="shared" si="85"/>
        <v>125.2</v>
      </c>
      <c r="U101" s="20">
        <v>0</v>
      </c>
      <c r="V101" s="24">
        <f t="shared" si="50"/>
        <v>-3.2588273189000003</v>
      </c>
    </row>
    <row r="102" spans="1:22">
      <c r="A102" s="4">
        <v>24777</v>
      </c>
      <c r="B102" s="10">
        <v>40.147100000000002</v>
      </c>
      <c r="C102" s="11">
        <v>3.9</v>
      </c>
      <c r="D102" s="12">
        <v>33.9</v>
      </c>
      <c r="E102" s="49">
        <v>35.700000000000003</v>
      </c>
      <c r="F102" s="11">
        <v>36.200000000000003</v>
      </c>
      <c r="G102" s="13">
        <v>4.13</v>
      </c>
      <c r="H102" s="5">
        <v>97.6</v>
      </c>
      <c r="J102" s="4">
        <v>26604</v>
      </c>
      <c r="K102" s="14">
        <f t="shared" si="61"/>
        <v>3.8771313085480354</v>
      </c>
      <c r="L102" s="14">
        <f t="shared" si="62"/>
        <v>5.3</v>
      </c>
      <c r="M102" s="14">
        <f t="shared" si="63"/>
        <v>3.7471483622379123</v>
      </c>
      <c r="N102" s="14">
        <f t="shared" si="64"/>
        <v>3.7819143200811256</v>
      </c>
      <c r="O102" s="14">
        <f t="shared" si="65"/>
        <v>3.7727609380946383</v>
      </c>
      <c r="P102" s="14">
        <f t="shared" si="66"/>
        <v>3.3576295533604306</v>
      </c>
      <c r="Q102" s="14">
        <f t="shared" si="67"/>
        <v>3.4765957843213657</v>
      </c>
      <c r="R102" s="14">
        <f t="shared" si="68"/>
        <v>5.1898438127651447</v>
      </c>
      <c r="S102" s="14">
        <f t="shared" ref="S102:T102" si="86">G162</f>
        <v>5.0599999999999996</v>
      </c>
      <c r="T102" s="14">
        <f t="shared" si="86"/>
        <v>127.9</v>
      </c>
      <c r="U102" s="20">
        <v>3.5804308254000002E-2</v>
      </c>
      <c r="V102" s="24">
        <f t="shared" si="50"/>
        <v>-3.2230230106460005</v>
      </c>
    </row>
    <row r="103" spans="1:22">
      <c r="A103" s="4">
        <v>24807</v>
      </c>
      <c r="B103" s="10">
        <v>40.579500000000003</v>
      </c>
      <c r="C103" s="11">
        <v>3.8</v>
      </c>
      <c r="D103" s="12">
        <v>34</v>
      </c>
      <c r="E103" s="49">
        <v>35.799999999999997</v>
      </c>
      <c r="F103" s="11">
        <v>36.299999999999997</v>
      </c>
      <c r="G103" s="13">
        <v>4.51</v>
      </c>
      <c r="H103" s="5">
        <v>98.3</v>
      </c>
      <c r="J103" s="4">
        <v>26634</v>
      </c>
      <c r="K103" s="14">
        <f t="shared" si="61"/>
        <v>3.8880560794635302</v>
      </c>
      <c r="L103" s="14">
        <f t="shared" si="62"/>
        <v>5.2</v>
      </c>
      <c r="M103" s="14">
        <f t="shared" si="63"/>
        <v>3.7495040759303713</v>
      </c>
      <c r="N103" s="14">
        <f t="shared" si="64"/>
        <v>3.784189633918261</v>
      </c>
      <c r="O103" s="14">
        <f t="shared" si="65"/>
        <v>3.7932394694381792</v>
      </c>
      <c r="P103" s="14">
        <f t="shared" si="66"/>
        <v>3.3495954428182184</v>
      </c>
      <c r="Q103" s="14">
        <f t="shared" si="67"/>
        <v>3.2335380642936453</v>
      </c>
      <c r="R103" s="14">
        <f t="shared" si="68"/>
        <v>7.2376969471192112</v>
      </c>
      <c r="S103" s="14">
        <f t="shared" ref="S103:T103" si="87">G163</f>
        <v>5.33</v>
      </c>
      <c r="T103" s="14">
        <f t="shared" si="87"/>
        <v>131.6</v>
      </c>
      <c r="U103" s="20">
        <v>-2.6534457976999999E-2</v>
      </c>
      <c r="V103" s="24">
        <f t="shared" si="50"/>
        <v>-3.2495574686230007</v>
      </c>
    </row>
    <row r="104" spans="1:22">
      <c r="A104" s="4">
        <v>24838</v>
      </c>
      <c r="B104" s="10">
        <v>40.535800000000002</v>
      </c>
      <c r="C104" s="11">
        <v>3.7</v>
      </c>
      <c r="D104" s="12">
        <v>34.1</v>
      </c>
      <c r="E104" s="49">
        <v>36</v>
      </c>
      <c r="F104" s="11">
        <v>36.5</v>
      </c>
      <c r="G104" s="13">
        <v>4.5999999999999996</v>
      </c>
      <c r="H104" s="5">
        <v>98.7</v>
      </c>
      <c r="J104" s="4">
        <v>26665</v>
      </c>
      <c r="K104" s="14">
        <f t="shared" si="61"/>
        <v>3.8954951701425267</v>
      </c>
      <c r="L104" s="14">
        <f t="shared" si="62"/>
        <v>4.9000000000000004</v>
      </c>
      <c r="M104" s="14">
        <f t="shared" si="63"/>
        <v>3.7541989202345789</v>
      </c>
      <c r="N104" s="14">
        <f t="shared" si="64"/>
        <v>3.7909846770510898</v>
      </c>
      <c r="O104" s="14">
        <f t="shared" si="65"/>
        <v>3.7999735016195233</v>
      </c>
      <c r="P104" s="14">
        <f t="shared" si="66"/>
        <v>3.5760663879098256</v>
      </c>
      <c r="Q104" s="14">
        <f t="shared" si="67"/>
        <v>3.6785756816510911</v>
      </c>
      <c r="R104" s="14">
        <f t="shared" si="68"/>
        <v>7.9111001652536261</v>
      </c>
      <c r="S104" s="14">
        <f t="shared" ref="S104:T104" si="88">G164</f>
        <v>5.94</v>
      </c>
      <c r="T104" s="14">
        <f t="shared" si="88"/>
        <v>136.1</v>
      </c>
      <c r="U104" s="20">
        <v>0.279469798692</v>
      </c>
      <c r="V104" s="24">
        <f t="shared" si="50"/>
        <v>-2.9700876699310008</v>
      </c>
    </row>
    <row r="105" spans="1:22">
      <c r="A105" s="4">
        <v>24869</v>
      </c>
      <c r="B105" s="10">
        <v>40.681100000000001</v>
      </c>
      <c r="C105" s="11">
        <v>3.8</v>
      </c>
      <c r="D105" s="12">
        <v>34.200000000000003</v>
      </c>
      <c r="E105" s="49">
        <v>36.1</v>
      </c>
      <c r="F105" s="11">
        <v>36.5</v>
      </c>
      <c r="G105" s="13">
        <v>4.71</v>
      </c>
      <c r="H105" s="5">
        <v>98.4</v>
      </c>
      <c r="J105" s="4">
        <v>26696</v>
      </c>
      <c r="K105" s="14">
        <f t="shared" si="61"/>
        <v>3.9102434229100562</v>
      </c>
      <c r="L105" s="14">
        <f t="shared" si="62"/>
        <v>5</v>
      </c>
      <c r="M105" s="14">
        <f t="shared" si="63"/>
        <v>3.7612001156935624</v>
      </c>
      <c r="N105" s="14">
        <f t="shared" si="64"/>
        <v>3.7977338590260183</v>
      </c>
      <c r="O105" s="14">
        <f t="shared" si="65"/>
        <v>3.8066624897703196</v>
      </c>
      <c r="P105" s="14">
        <f t="shared" si="66"/>
        <v>3.7919234862293676</v>
      </c>
      <c r="Q105" s="14">
        <f t="shared" si="67"/>
        <v>3.8862033092047192</v>
      </c>
      <c r="R105" s="14">
        <f t="shared" si="68"/>
        <v>8.0969062533667095</v>
      </c>
      <c r="S105" s="14">
        <f t="shared" ref="S105:T105" si="89">G165</f>
        <v>6.58</v>
      </c>
      <c r="T105" s="14">
        <f t="shared" si="89"/>
        <v>146.1</v>
      </c>
      <c r="U105" s="20">
        <v>0.225360840029</v>
      </c>
      <c r="V105" s="24">
        <f t="shared" si="50"/>
        <v>-2.7447268299020009</v>
      </c>
    </row>
    <row r="106" spans="1:22">
      <c r="A106" s="4">
        <v>24898</v>
      </c>
      <c r="B106" s="10">
        <v>40.808</v>
      </c>
      <c r="C106" s="11">
        <v>3.7</v>
      </c>
      <c r="D106" s="12">
        <v>34.299999999999997</v>
      </c>
      <c r="E106" s="49">
        <v>36.200000000000003</v>
      </c>
      <c r="F106" s="11">
        <v>36.6</v>
      </c>
      <c r="G106" s="13">
        <v>5.05</v>
      </c>
      <c r="H106" s="5">
        <v>98.7</v>
      </c>
      <c r="J106" s="4">
        <v>26724</v>
      </c>
      <c r="K106" s="14">
        <f t="shared" si="61"/>
        <v>3.9101752994703571</v>
      </c>
      <c r="L106" s="14">
        <f t="shared" si="62"/>
        <v>4.9000000000000004</v>
      </c>
      <c r="M106" s="14">
        <f t="shared" si="63"/>
        <v>3.7704594411063592</v>
      </c>
      <c r="N106" s="14">
        <f t="shared" si="64"/>
        <v>3.8066624897703196</v>
      </c>
      <c r="O106" s="14">
        <f t="shared" si="65"/>
        <v>3.8177123259569048</v>
      </c>
      <c r="P106" s="14">
        <f t="shared" si="66"/>
        <v>4.7178560275090469</v>
      </c>
      <c r="Q106" s="14">
        <f t="shared" si="67"/>
        <v>4.7790663836348477</v>
      </c>
      <c r="R106" s="14">
        <f t="shared" si="68"/>
        <v>8.7211197152148845</v>
      </c>
      <c r="S106" s="14">
        <f t="shared" ref="S106:T106" si="90">G166</f>
        <v>7.09</v>
      </c>
      <c r="T106" s="14">
        <f t="shared" si="90"/>
        <v>148.80000000000001</v>
      </c>
      <c r="U106" s="20">
        <v>6.4438209735000002E-2</v>
      </c>
      <c r="V106" s="24">
        <f t="shared" si="50"/>
        <v>-2.6802886201670009</v>
      </c>
    </row>
    <row r="107" spans="1:22">
      <c r="A107" s="4">
        <v>24929</v>
      </c>
      <c r="B107" s="10">
        <v>40.867100000000001</v>
      </c>
      <c r="C107" s="11">
        <v>3.5</v>
      </c>
      <c r="D107" s="12">
        <v>34.4</v>
      </c>
      <c r="E107" s="49">
        <v>36.299999999999997</v>
      </c>
      <c r="F107" s="11">
        <v>36.700000000000003</v>
      </c>
      <c r="G107" s="13">
        <v>5.76</v>
      </c>
      <c r="H107" s="5">
        <v>96.9</v>
      </c>
      <c r="J107" s="4">
        <v>26755</v>
      </c>
      <c r="K107" s="14">
        <f t="shared" si="61"/>
        <v>3.9081756136992523</v>
      </c>
      <c r="L107" s="14">
        <f t="shared" si="62"/>
        <v>5</v>
      </c>
      <c r="M107" s="14">
        <f t="shared" si="63"/>
        <v>3.7773481021015445</v>
      </c>
      <c r="N107" s="14">
        <f t="shared" si="64"/>
        <v>3.8155121050473024</v>
      </c>
      <c r="O107" s="14">
        <f t="shared" si="65"/>
        <v>3.8155121050473024</v>
      </c>
      <c r="P107" s="14">
        <f t="shared" si="66"/>
        <v>5.1654674864891934</v>
      </c>
      <c r="Q107" s="14">
        <f t="shared" si="67"/>
        <v>5.4311989353739936</v>
      </c>
      <c r="R107" s="14">
        <f t="shared" si="68"/>
        <v>8.2615765516591679</v>
      </c>
      <c r="S107" s="14">
        <f t="shared" ref="S107:T107" si="91">G167</f>
        <v>7.12</v>
      </c>
      <c r="T107" s="14">
        <f t="shared" si="91"/>
        <v>153.80000000000001</v>
      </c>
      <c r="U107" s="20">
        <v>-6.2870983574999997E-2</v>
      </c>
      <c r="V107" s="24">
        <f t="shared" si="50"/>
        <v>-2.7431596037420007</v>
      </c>
    </row>
    <row r="108" spans="1:22">
      <c r="A108" s="4">
        <v>24959</v>
      </c>
      <c r="B108" s="10">
        <v>41.325499999999998</v>
      </c>
      <c r="C108" s="11">
        <v>3.5</v>
      </c>
      <c r="D108" s="12">
        <v>34.5</v>
      </c>
      <c r="E108" s="49">
        <v>36.4</v>
      </c>
      <c r="F108" s="11">
        <v>36.799999999999997</v>
      </c>
      <c r="G108" s="13">
        <v>6.11</v>
      </c>
      <c r="H108" s="5">
        <v>96.8</v>
      </c>
      <c r="J108" s="4">
        <v>26785</v>
      </c>
      <c r="K108" s="14">
        <f t="shared" si="61"/>
        <v>3.9151381483282912</v>
      </c>
      <c r="L108" s="14">
        <f t="shared" si="62"/>
        <v>4.9000000000000004</v>
      </c>
      <c r="M108" s="14">
        <f t="shared" si="63"/>
        <v>3.7819143200811256</v>
      </c>
      <c r="N108" s="14">
        <f t="shared" si="64"/>
        <v>3.8220982979001592</v>
      </c>
      <c r="O108" s="14">
        <f t="shared" si="65"/>
        <v>3.8501476017100584</v>
      </c>
      <c r="P108" s="14">
        <f t="shared" si="66"/>
        <v>5.3814152813907983</v>
      </c>
      <c r="Q108" s="14">
        <f t="shared" si="67"/>
        <v>5.8575300790456932</v>
      </c>
      <c r="R108" s="14">
        <f t="shared" si="68"/>
        <v>11.24779834266903</v>
      </c>
      <c r="S108" s="14">
        <f t="shared" ref="S108:T108" si="92">G168</f>
        <v>7.84</v>
      </c>
      <c r="T108" s="14">
        <f t="shared" si="92"/>
        <v>166.3</v>
      </c>
      <c r="U108" s="20">
        <v>0.316968397688</v>
      </c>
      <c r="V108" s="24">
        <f t="shared" si="50"/>
        <v>-2.4261912060540007</v>
      </c>
    </row>
    <row r="109" spans="1:22">
      <c r="A109" s="4">
        <v>24990</v>
      </c>
      <c r="B109" s="10">
        <v>41.4773</v>
      </c>
      <c r="C109" s="11">
        <v>3.7</v>
      </c>
      <c r="D109" s="12">
        <v>34.700000000000003</v>
      </c>
      <c r="E109" s="49">
        <v>36.6</v>
      </c>
      <c r="F109" s="11">
        <v>37</v>
      </c>
      <c r="G109" s="13">
        <v>6.07</v>
      </c>
      <c r="H109" s="5">
        <v>96.3</v>
      </c>
      <c r="J109" s="4">
        <v>26816</v>
      </c>
      <c r="K109" s="14">
        <f t="shared" si="61"/>
        <v>3.9158994821740665</v>
      </c>
      <c r="L109" s="14">
        <f t="shared" si="62"/>
        <v>4.9000000000000004</v>
      </c>
      <c r="M109" s="14">
        <f t="shared" si="63"/>
        <v>3.7887247890836524</v>
      </c>
      <c r="N109" s="14">
        <f t="shared" si="64"/>
        <v>3.8286413964890951</v>
      </c>
      <c r="O109" s="14">
        <f t="shared" si="65"/>
        <v>3.8480176754522337</v>
      </c>
      <c r="P109" s="14">
        <f t="shared" si="66"/>
        <v>5.8223660278896743</v>
      </c>
      <c r="Q109" s="14">
        <f t="shared" si="67"/>
        <v>6.5118399379392802</v>
      </c>
      <c r="R109" s="14">
        <f t="shared" si="68"/>
        <v>10.559745441026754</v>
      </c>
      <c r="S109" s="14">
        <f t="shared" ref="S109:T109" si="93">G169</f>
        <v>8.49</v>
      </c>
      <c r="T109" s="14">
        <f t="shared" si="93"/>
        <v>171.9</v>
      </c>
      <c r="U109" s="20">
        <v>0.40937235138700001</v>
      </c>
      <c r="V109" s="24">
        <f t="shared" si="50"/>
        <v>-2.0168188546670009</v>
      </c>
    </row>
    <row r="110" spans="1:22">
      <c r="A110" s="4">
        <v>25020</v>
      </c>
      <c r="B110" s="10">
        <v>41.413699999999999</v>
      </c>
      <c r="C110" s="11">
        <v>3.7</v>
      </c>
      <c r="D110" s="12">
        <v>34.9</v>
      </c>
      <c r="E110" s="49">
        <v>36.700000000000003</v>
      </c>
      <c r="F110" s="11">
        <v>37</v>
      </c>
      <c r="G110" s="13">
        <v>6.02</v>
      </c>
      <c r="H110" s="5">
        <v>95.2</v>
      </c>
      <c r="J110" s="4">
        <v>26846</v>
      </c>
      <c r="K110" s="14">
        <f t="shared" si="61"/>
        <v>3.9203066015156494</v>
      </c>
      <c r="L110" s="14">
        <f t="shared" si="62"/>
        <v>4.8</v>
      </c>
      <c r="M110" s="14">
        <f t="shared" si="63"/>
        <v>3.7887247890836524</v>
      </c>
      <c r="N110" s="14">
        <f t="shared" si="64"/>
        <v>3.8286413964890951</v>
      </c>
      <c r="O110" s="14">
        <f t="shared" si="65"/>
        <v>3.8458832029236012</v>
      </c>
      <c r="P110" s="14">
        <f t="shared" si="66"/>
        <v>5.5828449552941892</v>
      </c>
      <c r="Q110" s="14">
        <f t="shared" si="67"/>
        <v>6.0488761480650952</v>
      </c>
      <c r="R110" s="14">
        <f t="shared" si="68"/>
        <v>10.821358464023279</v>
      </c>
      <c r="S110" s="14">
        <f t="shared" ref="S110:T110" si="94">G170</f>
        <v>10.4</v>
      </c>
      <c r="T110" s="14">
        <f t="shared" si="94"/>
        <v>195.1</v>
      </c>
      <c r="U110" s="20">
        <v>0.115145981163</v>
      </c>
      <c r="V110" s="24">
        <f t="shared" si="50"/>
        <v>-1.9016728735040009</v>
      </c>
    </row>
    <row r="111" spans="1:22">
      <c r="A111" s="4">
        <v>25051</v>
      </c>
      <c r="B111" s="10">
        <v>41.529299999999999</v>
      </c>
      <c r="C111" s="11">
        <v>3.5</v>
      </c>
      <c r="D111" s="12">
        <v>35</v>
      </c>
      <c r="E111" s="49">
        <v>36.799999999999997</v>
      </c>
      <c r="F111" s="11">
        <v>37.1</v>
      </c>
      <c r="G111" s="13">
        <v>6.03</v>
      </c>
      <c r="H111" s="5">
        <v>96</v>
      </c>
      <c r="J111" s="4">
        <v>26877</v>
      </c>
      <c r="K111" s="14">
        <f t="shared" si="61"/>
        <v>3.9184880618414359</v>
      </c>
      <c r="L111" s="14">
        <f t="shared" si="62"/>
        <v>4.8</v>
      </c>
      <c r="M111" s="14">
        <f t="shared" si="63"/>
        <v>3.8066624897703196</v>
      </c>
      <c r="N111" s="14">
        <f t="shared" si="64"/>
        <v>3.8480176754522337</v>
      </c>
      <c r="O111" s="14">
        <f t="shared" si="65"/>
        <v>3.8543938925915096</v>
      </c>
      <c r="P111" s="14">
        <f t="shared" si="66"/>
        <v>7.1376662842227798</v>
      </c>
      <c r="Q111" s="14">
        <f t="shared" si="67"/>
        <v>7.9865040443789459</v>
      </c>
      <c r="R111" s="14">
        <f t="shared" si="68"/>
        <v>10.960680653927746</v>
      </c>
      <c r="S111" s="14">
        <f t="shared" ref="S111:T111" si="95">G171</f>
        <v>10.5</v>
      </c>
      <c r="T111" s="14">
        <f t="shared" si="95"/>
        <v>202</v>
      </c>
      <c r="U111" s="20">
        <v>0.31761233574499997</v>
      </c>
      <c r="V111" s="24">
        <f t="shared" si="50"/>
        <v>-1.5840605377590009</v>
      </c>
    </row>
    <row r="112" spans="1:22">
      <c r="A112" s="4">
        <v>25082</v>
      </c>
      <c r="B112" s="10">
        <v>41.686599999999999</v>
      </c>
      <c r="C112" s="11">
        <v>3.4</v>
      </c>
      <c r="D112" s="12">
        <v>35.1</v>
      </c>
      <c r="E112" s="49">
        <v>36.9</v>
      </c>
      <c r="F112" s="11">
        <v>37.1</v>
      </c>
      <c r="G112" s="13">
        <v>5.78</v>
      </c>
      <c r="H112" s="5">
        <v>97</v>
      </c>
      <c r="J112" s="4">
        <v>26908</v>
      </c>
      <c r="K112" s="14">
        <f t="shared" si="61"/>
        <v>3.9271381932369929</v>
      </c>
      <c r="L112" s="14">
        <f t="shared" si="62"/>
        <v>4.8</v>
      </c>
      <c r="M112" s="14">
        <f t="shared" si="63"/>
        <v>3.8110970868381857</v>
      </c>
      <c r="N112" s="14">
        <f t="shared" si="64"/>
        <v>3.8501476017100584</v>
      </c>
      <c r="O112" s="14">
        <f t="shared" si="65"/>
        <v>3.8628327612373745</v>
      </c>
      <c r="P112" s="14">
        <f t="shared" si="66"/>
        <v>7.1049346149849786</v>
      </c>
      <c r="Q112" s="14">
        <f t="shared" si="67"/>
        <v>7.509045135506982</v>
      </c>
      <c r="R112" s="14">
        <f t="shared" si="68"/>
        <v>10.863384100279537</v>
      </c>
      <c r="S112" s="14">
        <f t="shared" ref="S112:T112" si="96">G172</f>
        <v>10.78</v>
      </c>
      <c r="T112" s="14">
        <f t="shared" si="96"/>
        <v>195</v>
      </c>
      <c r="U112" s="20">
        <v>-0.57074652024299999</v>
      </c>
      <c r="V112" s="24">
        <f t="shared" si="50"/>
        <v>-2.1548070580020009</v>
      </c>
    </row>
    <row r="113" spans="1:22">
      <c r="A113" s="4">
        <v>25112</v>
      </c>
      <c r="B113" s="10">
        <v>41.769300000000001</v>
      </c>
      <c r="C113" s="11">
        <v>3.4</v>
      </c>
      <c r="D113" s="12">
        <v>35.299999999999997</v>
      </c>
      <c r="E113" s="49">
        <v>37.1</v>
      </c>
      <c r="F113" s="11">
        <v>37.200000000000003</v>
      </c>
      <c r="G113" s="13">
        <v>5.91</v>
      </c>
      <c r="H113" s="5">
        <v>98.8</v>
      </c>
      <c r="J113" s="4">
        <v>26938</v>
      </c>
      <c r="K113" s="14">
        <f t="shared" si="61"/>
        <v>3.9341229917730094</v>
      </c>
      <c r="L113" s="14">
        <f t="shared" si="62"/>
        <v>4.5999999999999996</v>
      </c>
      <c r="M113" s="14">
        <f t="shared" si="63"/>
        <v>3.8199077165203406</v>
      </c>
      <c r="N113" s="14">
        <f t="shared" si="64"/>
        <v>3.8565102954978872</v>
      </c>
      <c r="O113" s="14">
        <f t="shared" si="65"/>
        <v>3.8877303128591016</v>
      </c>
      <c r="P113" s="14">
        <f t="shared" si="66"/>
        <v>7.7487495478374333</v>
      </c>
      <c r="Q113" s="14">
        <f t="shared" si="67"/>
        <v>7.9162193396342779</v>
      </c>
      <c r="R113" s="14">
        <f t="shared" si="68"/>
        <v>12.653019716553901</v>
      </c>
      <c r="S113" s="14">
        <f t="shared" ref="S113:T113" si="97">G173</f>
        <v>10.01</v>
      </c>
      <c r="T113" s="14">
        <f t="shared" si="97"/>
        <v>187.5</v>
      </c>
      <c r="U113" s="20">
        <v>-0.84802678084399996</v>
      </c>
      <c r="V113" s="24">
        <f t="shared" si="50"/>
        <v>-3.002833838846001</v>
      </c>
    </row>
    <row r="114" spans="1:22">
      <c r="A114" s="4">
        <v>25143</v>
      </c>
      <c r="B114" s="10">
        <v>42.309600000000003</v>
      </c>
      <c r="C114" s="11">
        <v>3.4</v>
      </c>
      <c r="D114" s="12">
        <v>35.4</v>
      </c>
      <c r="E114" s="49">
        <v>37.299999999999997</v>
      </c>
      <c r="F114" s="11">
        <v>37.200000000000003</v>
      </c>
      <c r="G114" s="13">
        <v>5.82</v>
      </c>
      <c r="H114" s="5">
        <v>99.6</v>
      </c>
      <c r="J114" s="4">
        <v>26969</v>
      </c>
      <c r="K114" s="14">
        <f t="shared" si="61"/>
        <v>3.9392295286663317</v>
      </c>
      <c r="L114" s="14">
        <f t="shared" si="62"/>
        <v>4.8</v>
      </c>
      <c r="M114" s="14">
        <f t="shared" si="63"/>
        <v>3.8264651170664994</v>
      </c>
      <c r="N114" s="14">
        <f t="shared" si="64"/>
        <v>3.8649313978942956</v>
      </c>
      <c r="O114" s="14">
        <f t="shared" si="65"/>
        <v>3.906004933102583</v>
      </c>
      <c r="P114" s="14">
        <f t="shared" si="66"/>
        <v>7.9316754828587355</v>
      </c>
      <c r="Q114" s="14">
        <f t="shared" si="67"/>
        <v>8.301707781316999</v>
      </c>
      <c r="R114" s="14">
        <f t="shared" si="68"/>
        <v>13.324399500794476</v>
      </c>
      <c r="S114" s="14">
        <f t="shared" ref="S114:T114" si="98">G174</f>
        <v>10.029999999999999</v>
      </c>
      <c r="T114" s="14">
        <f t="shared" si="98"/>
        <v>192.1</v>
      </c>
      <c r="U114" s="20">
        <v>-9.4972367953E-2</v>
      </c>
      <c r="V114" s="24">
        <f t="shared" si="50"/>
        <v>-3.0978062067990009</v>
      </c>
    </row>
    <row r="115" spans="1:22">
      <c r="A115" s="4">
        <v>25173</v>
      </c>
      <c r="B115" s="10">
        <v>42.443199999999997</v>
      </c>
      <c r="C115" s="11">
        <v>3.4</v>
      </c>
      <c r="D115" s="12">
        <v>35.6</v>
      </c>
      <c r="E115" s="49">
        <v>37.299999999999997</v>
      </c>
      <c r="F115" s="11">
        <v>37.4</v>
      </c>
      <c r="G115" s="13">
        <v>6.02</v>
      </c>
      <c r="H115" s="5">
        <v>100.8</v>
      </c>
      <c r="J115" s="4">
        <v>26999</v>
      </c>
      <c r="K115" s="14">
        <f t="shared" si="61"/>
        <v>3.9368287823469008</v>
      </c>
      <c r="L115" s="14">
        <f t="shared" si="62"/>
        <v>4.9000000000000004</v>
      </c>
      <c r="M115" s="14">
        <f t="shared" si="63"/>
        <v>3.8351419610921882</v>
      </c>
      <c r="N115" s="14">
        <f t="shared" si="64"/>
        <v>3.8732821771117156</v>
      </c>
      <c r="O115" s="14">
        <f t="shared" si="65"/>
        <v>3.9160150266976834</v>
      </c>
      <c r="P115" s="14">
        <f t="shared" si="66"/>
        <v>8.5637885161817202</v>
      </c>
      <c r="Q115" s="14">
        <f t="shared" si="67"/>
        <v>8.9092543193454397</v>
      </c>
      <c r="R115" s="14">
        <f t="shared" si="68"/>
        <v>12.277555725950444</v>
      </c>
      <c r="S115" s="14">
        <f t="shared" ref="S115:T115" si="99">G175</f>
        <v>9.9499999999999993</v>
      </c>
      <c r="T115" s="14">
        <f t="shared" si="99"/>
        <v>206</v>
      </c>
      <c r="U115" s="20">
        <v>-0.165076595544</v>
      </c>
      <c r="V115" s="24">
        <f t="shared" si="50"/>
        <v>-3.2628828023430008</v>
      </c>
    </row>
    <row r="116" spans="1:22">
      <c r="A116" s="4">
        <v>25204</v>
      </c>
      <c r="B116" s="10">
        <v>42.7</v>
      </c>
      <c r="C116" s="11">
        <v>3.4</v>
      </c>
      <c r="D116" s="12">
        <v>35.700000000000003</v>
      </c>
      <c r="E116" s="49">
        <v>37.4</v>
      </c>
      <c r="F116" s="11">
        <v>37.6</v>
      </c>
      <c r="G116" s="13">
        <v>6.3</v>
      </c>
      <c r="H116" s="5">
        <v>103.9</v>
      </c>
      <c r="J116" s="4">
        <v>27030</v>
      </c>
      <c r="K116" s="14">
        <f t="shared" si="61"/>
        <v>3.9298255947654637</v>
      </c>
      <c r="L116" s="14">
        <f t="shared" si="62"/>
        <v>5.0999999999999996</v>
      </c>
      <c r="M116" s="14">
        <f t="shared" si="63"/>
        <v>3.8458832029236012</v>
      </c>
      <c r="N116" s="14">
        <f t="shared" si="64"/>
        <v>3.8856790300885442</v>
      </c>
      <c r="O116" s="14">
        <f t="shared" si="65"/>
        <v>3.9259259105971376</v>
      </c>
      <c r="P116" s="14">
        <f t="shared" si="66"/>
        <v>9.1684282689022076</v>
      </c>
      <c r="Q116" s="14">
        <f t="shared" si="67"/>
        <v>9.4694353037454224</v>
      </c>
      <c r="R116" s="14">
        <f t="shared" si="68"/>
        <v>12.595240897761437</v>
      </c>
      <c r="S116" s="14">
        <f t="shared" ref="S116:T116" si="100">G176</f>
        <v>9.65</v>
      </c>
      <c r="T116" s="14">
        <f t="shared" si="100"/>
        <v>217.5</v>
      </c>
      <c r="U116" s="20">
        <v>-0.20640514429199999</v>
      </c>
      <c r="V116" s="24">
        <f t="shared" si="50"/>
        <v>-3.4692879466350006</v>
      </c>
    </row>
    <row r="117" spans="1:22">
      <c r="A117" s="4">
        <v>25235</v>
      </c>
      <c r="B117" s="10">
        <v>42.973300000000002</v>
      </c>
      <c r="C117" s="11">
        <v>3.4</v>
      </c>
      <c r="D117" s="12">
        <v>35.799999999999997</v>
      </c>
      <c r="E117" s="49">
        <v>37.6</v>
      </c>
      <c r="F117" s="11">
        <v>37.799999999999997</v>
      </c>
      <c r="G117" s="13">
        <v>6.61</v>
      </c>
      <c r="H117" s="5">
        <v>105.8</v>
      </c>
      <c r="J117" s="4">
        <v>27061</v>
      </c>
      <c r="K117" s="14">
        <f t="shared" si="61"/>
        <v>3.9263419975909568</v>
      </c>
      <c r="L117" s="14">
        <f t="shared" si="62"/>
        <v>5.2</v>
      </c>
      <c r="M117" s="14">
        <f t="shared" si="63"/>
        <v>3.8565102954978872</v>
      </c>
      <c r="N117" s="14">
        <f t="shared" si="64"/>
        <v>3.8979240810486444</v>
      </c>
      <c r="O117" s="14">
        <f t="shared" si="65"/>
        <v>3.9376907521767239</v>
      </c>
      <c r="P117" s="14">
        <f t="shared" si="66"/>
        <v>9.5310179804324733</v>
      </c>
      <c r="Q117" s="14">
        <f t="shared" si="67"/>
        <v>10.019022202262601</v>
      </c>
      <c r="R117" s="14">
        <f t="shared" si="68"/>
        <v>13.1028262406404</v>
      </c>
      <c r="S117" s="14">
        <f t="shared" ref="S117:T117" si="101">G177</f>
        <v>8.9700000000000006</v>
      </c>
      <c r="T117" s="14">
        <f t="shared" si="101"/>
        <v>239.3</v>
      </c>
      <c r="U117" s="20">
        <v>0.20120050952599999</v>
      </c>
      <c r="V117" s="24">
        <f t="shared" si="50"/>
        <v>-3.2680874371090005</v>
      </c>
    </row>
    <row r="118" spans="1:22">
      <c r="A118" s="4">
        <v>25263</v>
      </c>
      <c r="B118" s="10">
        <v>43.310299999999998</v>
      </c>
      <c r="C118" s="11">
        <v>3.4</v>
      </c>
      <c r="D118" s="12">
        <v>36.1</v>
      </c>
      <c r="E118" s="49">
        <v>37.799999999999997</v>
      </c>
      <c r="F118" s="11">
        <v>38</v>
      </c>
      <c r="G118" s="13">
        <v>6.79</v>
      </c>
      <c r="H118" s="5">
        <v>106.5</v>
      </c>
      <c r="J118" s="4">
        <v>27089</v>
      </c>
      <c r="K118" s="14">
        <f t="shared" si="61"/>
        <v>3.9266298048172987</v>
      </c>
      <c r="L118" s="14">
        <f t="shared" si="62"/>
        <v>5.0999999999999996</v>
      </c>
      <c r="M118" s="14">
        <f t="shared" si="63"/>
        <v>3.8670256394974101</v>
      </c>
      <c r="N118" s="14">
        <f t="shared" si="64"/>
        <v>3.9100210027574729</v>
      </c>
      <c r="O118" s="14">
        <f t="shared" si="65"/>
        <v>3.9376907521767239</v>
      </c>
      <c r="P118" s="14">
        <f t="shared" si="66"/>
        <v>9.6566198391051117</v>
      </c>
      <c r="Q118" s="14">
        <f t="shared" si="67"/>
        <v>10.335851298715315</v>
      </c>
      <c r="R118" s="14">
        <f t="shared" si="68"/>
        <v>11.99784262198191</v>
      </c>
      <c r="S118" s="14">
        <f t="shared" ref="S118:T118" si="102">G178</f>
        <v>9.35</v>
      </c>
      <c r="T118" s="14">
        <f t="shared" si="102"/>
        <v>233</v>
      </c>
      <c r="U118" s="20">
        <v>0.73286023823799995</v>
      </c>
      <c r="V118" s="24">
        <f t="shared" si="50"/>
        <v>-2.5352271988710005</v>
      </c>
    </row>
    <row r="119" spans="1:22">
      <c r="A119" s="4">
        <v>25294</v>
      </c>
      <c r="B119" s="10">
        <v>43.1509</v>
      </c>
      <c r="C119" s="11">
        <v>3.4</v>
      </c>
      <c r="D119" s="12">
        <v>36.299999999999997</v>
      </c>
      <c r="E119" s="49">
        <v>38</v>
      </c>
      <c r="F119" s="11">
        <v>38.1</v>
      </c>
      <c r="G119" s="13">
        <v>7.41</v>
      </c>
      <c r="H119" s="5">
        <v>108.7</v>
      </c>
      <c r="J119" s="4">
        <v>27120</v>
      </c>
      <c r="K119" s="14">
        <f t="shared" si="61"/>
        <v>3.9243447796112734</v>
      </c>
      <c r="L119" s="14">
        <f t="shared" si="62"/>
        <v>5.0999999999999996</v>
      </c>
      <c r="M119" s="14">
        <f t="shared" si="63"/>
        <v>3.8732821771117156</v>
      </c>
      <c r="N119" s="14">
        <f t="shared" si="64"/>
        <v>3.9140210080908191</v>
      </c>
      <c r="O119" s="14">
        <f t="shared" si="65"/>
        <v>3.9646154555473165</v>
      </c>
      <c r="P119" s="14">
        <f t="shared" si="66"/>
        <v>9.5934075010170936</v>
      </c>
      <c r="Q119" s="14">
        <f t="shared" si="67"/>
        <v>9.8508903043516831</v>
      </c>
      <c r="R119" s="14">
        <f t="shared" si="68"/>
        <v>14.910335050001436</v>
      </c>
      <c r="S119" s="14">
        <f t="shared" ref="S119:T119" si="103">G179</f>
        <v>10.51</v>
      </c>
      <c r="T119" s="14">
        <f t="shared" si="103"/>
        <v>229.4</v>
      </c>
      <c r="U119" s="20">
        <v>0.38679092266199999</v>
      </c>
      <c r="V119" s="24">
        <f t="shared" si="50"/>
        <v>-2.1484362762090004</v>
      </c>
    </row>
    <row r="120" spans="1:22">
      <c r="A120" s="4">
        <v>25324</v>
      </c>
      <c r="B120" s="10">
        <v>42.9878</v>
      </c>
      <c r="C120" s="11">
        <v>3.4</v>
      </c>
      <c r="D120" s="12">
        <v>36.4</v>
      </c>
      <c r="E120" s="49">
        <v>38.1</v>
      </c>
      <c r="F120" s="11">
        <v>38.200000000000003</v>
      </c>
      <c r="G120" s="13">
        <v>8.67</v>
      </c>
      <c r="H120" s="5">
        <v>110.4</v>
      </c>
      <c r="J120" s="4">
        <v>27150</v>
      </c>
      <c r="K120" s="14">
        <f t="shared" si="61"/>
        <v>3.9311665920753249</v>
      </c>
      <c r="L120" s="14">
        <f t="shared" si="62"/>
        <v>5.0999999999999996</v>
      </c>
      <c r="M120" s="14">
        <f t="shared" si="63"/>
        <v>3.8836235309064482</v>
      </c>
      <c r="N120" s="14">
        <f t="shared" si="64"/>
        <v>3.9259259105971376</v>
      </c>
      <c r="O120" s="14">
        <f t="shared" si="65"/>
        <v>3.983413001514819</v>
      </c>
      <c r="P120" s="14">
        <f t="shared" si="66"/>
        <v>10.170921082532242</v>
      </c>
      <c r="Q120" s="14">
        <f t="shared" si="67"/>
        <v>10.382761269697838</v>
      </c>
      <c r="R120" s="14">
        <f t="shared" si="68"/>
        <v>13.326539980476054</v>
      </c>
      <c r="S120" s="14">
        <f t="shared" ref="S120:T120" si="104">G180</f>
        <v>11.31</v>
      </c>
      <c r="T120" s="14">
        <f t="shared" si="104"/>
        <v>216.9</v>
      </c>
      <c r="U120" s="20">
        <v>0.391730702509</v>
      </c>
      <c r="V120" s="24">
        <f t="shared" si="50"/>
        <v>-1.7567055737000004</v>
      </c>
    </row>
    <row r="121" spans="1:22">
      <c r="A121" s="4">
        <v>25355</v>
      </c>
      <c r="B121" s="10">
        <v>43.407800000000002</v>
      </c>
      <c r="C121" s="11">
        <v>3.5</v>
      </c>
      <c r="D121" s="12">
        <v>36.6</v>
      </c>
      <c r="E121" s="49">
        <v>38.299999999999997</v>
      </c>
      <c r="F121" s="11">
        <v>38.299999999999997</v>
      </c>
      <c r="G121" s="13">
        <v>8.9</v>
      </c>
      <c r="H121" s="5">
        <v>111.3</v>
      </c>
      <c r="J121" s="4">
        <v>27181</v>
      </c>
      <c r="K121" s="14">
        <f t="shared" si="61"/>
        <v>3.9302557736892059</v>
      </c>
      <c r="L121" s="14">
        <f t="shared" si="62"/>
        <v>5.4</v>
      </c>
      <c r="M121" s="14">
        <f t="shared" si="63"/>
        <v>3.8918202981106265</v>
      </c>
      <c r="N121" s="14">
        <f t="shared" si="64"/>
        <v>3.9337844972096589</v>
      </c>
      <c r="O121" s="14">
        <f t="shared" si="65"/>
        <v>3.9945242269398897</v>
      </c>
      <c r="P121" s="14">
        <f t="shared" si="66"/>
        <v>10.309550902697403</v>
      </c>
      <c r="Q121" s="14">
        <f t="shared" si="67"/>
        <v>10.514310072056388</v>
      </c>
      <c r="R121" s="14">
        <f t="shared" si="68"/>
        <v>14.650655148765606</v>
      </c>
      <c r="S121" s="14">
        <f t="shared" ref="S121:T121" si="105">G181</f>
        <v>11.93</v>
      </c>
      <c r="T121" s="14">
        <f t="shared" si="105"/>
        <v>226.9</v>
      </c>
      <c r="U121" s="20">
        <v>0.27971117686699998</v>
      </c>
      <c r="V121" s="24">
        <f t="shared" si="50"/>
        <v>-1.4769943968330004</v>
      </c>
    </row>
    <row r="122" spans="1:22">
      <c r="A122" s="4">
        <v>25385</v>
      </c>
      <c r="B122" s="10">
        <v>43.636899999999997</v>
      </c>
      <c r="C122" s="11">
        <v>3.5</v>
      </c>
      <c r="D122" s="12">
        <v>36.799999999999997</v>
      </c>
      <c r="E122" s="49">
        <v>38.5</v>
      </c>
      <c r="F122" s="11">
        <v>38.5</v>
      </c>
      <c r="G122" s="13">
        <v>8.61</v>
      </c>
      <c r="H122" s="5">
        <v>111.4</v>
      </c>
      <c r="J122" s="4">
        <v>27211</v>
      </c>
      <c r="K122" s="14">
        <f t="shared" si="61"/>
        <v>3.9302754121452308</v>
      </c>
      <c r="L122" s="14">
        <f t="shared" si="62"/>
        <v>5.5</v>
      </c>
      <c r="M122" s="14">
        <f t="shared" si="63"/>
        <v>3.8979240810486444</v>
      </c>
      <c r="N122" s="14">
        <f t="shared" si="64"/>
        <v>3.9396381724611196</v>
      </c>
      <c r="O122" s="14">
        <f t="shared" si="65"/>
        <v>4.0127729085282891</v>
      </c>
      <c r="P122" s="14">
        <f t="shared" si="66"/>
        <v>10.919929196499181</v>
      </c>
      <c r="Q122" s="14">
        <f t="shared" si="67"/>
        <v>11.099677597202442</v>
      </c>
      <c r="R122" s="14">
        <f t="shared" si="68"/>
        <v>16.688970560468807</v>
      </c>
      <c r="S122" s="14">
        <f t="shared" ref="S122:T122" si="106">G182</f>
        <v>12.92</v>
      </c>
      <c r="T122" s="14">
        <f t="shared" si="106"/>
        <v>249.9</v>
      </c>
      <c r="U122" s="20">
        <v>-9.1264056371000005E-2</v>
      </c>
      <c r="V122" s="24">
        <f t="shared" si="50"/>
        <v>-1.5682584532040005</v>
      </c>
    </row>
    <row r="123" spans="1:22">
      <c r="A123" s="4">
        <v>25416</v>
      </c>
      <c r="B123" s="10">
        <v>43.737200000000001</v>
      </c>
      <c r="C123" s="11">
        <v>3.5</v>
      </c>
      <c r="D123" s="12">
        <v>36.9</v>
      </c>
      <c r="E123" s="49">
        <v>38.6</v>
      </c>
      <c r="F123" s="11">
        <v>38.799999999999997</v>
      </c>
      <c r="G123" s="13">
        <v>9.19</v>
      </c>
      <c r="H123" s="5">
        <v>113.1</v>
      </c>
      <c r="J123" s="4">
        <v>27242</v>
      </c>
      <c r="K123" s="14">
        <f t="shared" si="61"/>
        <v>3.9209629249976174</v>
      </c>
      <c r="L123" s="14">
        <f t="shared" si="62"/>
        <v>5.5</v>
      </c>
      <c r="M123" s="14">
        <f t="shared" si="63"/>
        <v>3.9100210027574729</v>
      </c>
      <c r="N123" s="14">
        <f t="shared" si="64"/>
        <v>3.9531649487593215</v>
      </c>
      <c r="O123" s="14">
        <f t="shared" si="65"/>
        <v>4.0324691585040133</v>
      </c>
      <c r="P123" s="14">
        <f t="shared" si="66"/>
        <v>10.335851298715315</v>
      </c>
      <c r="Q123" s="14">
        <f t="shared" si="67"/>
        <v>10.514727330708768</v>
      </c>
      <c r="R123" s="14">
        <f t="shared" si="68"/>
        <v>17.807526591250344</v>
      </c>
      <c r="S123" s="14">
        <f t="shared" ref="S123:T123" si="107">G183</f>
        <v>12.01</v>
      </c>
      <c r="T123" s="14">
        <f t="shared" si="107"/>
        <v>236.3</v>
      </c>
      <c r="U123" s="20">
        <v>-2.1514542532999999E-2</v>
      </c>
      <c r="V123" s="24">
        <f t="shared" si="50"/>
        <v>-1.5897729957370004</v>
      </c>
    </row>
    <row r="124" spans="1:22">
      <c r="A124" s="4">
        <v>25447</v>
      </c>
      <c r="B124" s="10">
        <v>43.727400000000003</v>
      </c>
      <c r="C124" s="11">
        <v>3.7</v>
      </c>
      <c r="D124" s="12">
        <v>37.1</v>
      </c>
      <c r="E124" s="49">
        <v>38.799999999999997</v>
      </c>
      <c r="F124" s="11">
        <v>38.9</v>
      </c>
      <c r="G124" s="13">
        <v>9.15</v>
      </c>
      <c r="H124" s="5">
        <v>114.1</v>
      </c>
      <c r="J124" s="4">
        <v>27273</v>
      </c>
      <c r="K124" s="14">
        <f t="shared" si="61"/>
        <v>3.9218347128121387</v>
      </c>
      <c r="L124" s="14">
        <f t="shared" si="62"/>
        <v>5.9</v>
      </c>
      <c r="M124" s="14">
        <f t="shared" si="63"/>
        <v>3.9239515762934198</v>
      </c>
      <c r="N124" s="14">
        <f t="shared" si="64"/>
        <v>3.9665111907122159</v>
      </c>
      <c r="O124" s="14">
        <f t="shared" si="65"/>
        <v>4.0324691585040133</v>
      </c>
      <c r="P124" s="14">
        <f t="shared" si="66"/>
        <v>11.285448945523422</v>
      </c>
      <c r="Q124" s="14">
        <f t="shared" si="67"/>
        <v>11.636358900215708</v>
      </c>
      <c r="R124" s="14">
        <f t="shared" si="68"/>
        <v>16.963639726663889</v>
      </c>
      <c r="S124" s="14">
        <f t="shared" ref="S124:T124" si="108">G184</f>
        <v>11.34</v>
      </c>
      <c r="T124" s="14">
        <f t="shared" si="108"/>
        <v>229.6</v>
      </c>
      <c r="U124" s="20">
        <v>-0.42973776376099998</v>
      </c>
      <c r="V124" s="24">
        <f t="shared" si="50"/>
        <v>-2.0195107594980004</v>
      </c>
    </row>
    <row r="125" spans="1:22">
      <c r="A125" s="4">
        <v>25477</v>
      </c>
      <c r="B125" s="10">
        <v>43.740200000000002</v>
      </c>
      <c r="C125" s="11">
        <v>3.7</v>
      </c>
      <c r="D125" s="12">
        <v>37.299999999999997</v>
      </c>
      <c r="E125" s="49">
        <v>38.9</v>
      </c>
      <c r="F125" s="11">
        <v>39.1</v>
      </c>
      <c r="G125" s="13">
        <v>9</v>
      </c>
      <c r="H125" s="5">
        <v>113.7</v>
      </c>
      <c r="J125" s="4">
        <v>27303</v>
      </c>
      <c r="K125" s="14">
        <f t="shared" si="61"/>
        <v>3.9182118151772456</v>
      </c>
      <c r="L125" s="14">
        <f t="shared" si="62"/>
        <v>6</v>
      </c>
      <c r="M125" s="14">
        <f t="shared" si="63"/>
        <v>3.9318256327243257</v>
      </c>
      <c r="N125" s="14">
        <f t="shared" si="64"/>
        <v>3.9740583963475986</v>
      </c>
      <c r="O125" s="14">
        <f t="shared" si="65"/>
        <v>4.0377742107337067</v>
      </c>
      <c r="P125" s="14">
        <f t="shared" si="66"/>
        <v>11.19179162039854</v>
      </c>
      <c r="Q125" s="14">
        <f t="shared" si="67"/>
        <v>11.754810084971149</v>
      </c>
      <c r="R125" s="14">
        <f t="shared" si="68"/>
        <v>15.004389787460507</v>
      </c>
      <c r="S125" s="14">
        <f t="shared" ref="S125:T125" si="109">G185</f>
        <v>10.06</v>
      </c>
      <c r="T125" s="14">
        <f t="shared" si="109"/>
        <v>228.6</v>
      </c>
      <c r="U125" s="20">
        <v>-0.28397470926000001</v>
      </c>
      <c r="V125" s="24">
        <f t="shared" si="50"/>
        <v>-2.3034854687580006</v>
      </c>
    </row>
    <row r="126" spans="1:22">
      <c r="A126" s="4">
        <v>25508</v>
      </c>
      <c r="B126" s="10">
        <v>43.3279</v>
      </c>
      <c r="C126" s="11">
        <v>3.5</v>
      </c>
      <c r="D126" s="12">
        <v>37.5</v>
      </c>
      <c r="E126" s="49">
        <v>39.1</v>
      </c>
      <c r="F126" s="11">
        <v>39</v>
      </c>
      <c r="G126" s="13">
        <v>8.85</v>
      </c>
      <c r="H126" s="5">
        <v>113.9</v>
      </c>
      <c r="J126" s="4">
        <v>27334</v>
      </c>
      <c r="K126" s="14">
        <f t="shared" si="61"/>
        <v>3.8851840410719172</v>
      </c>
      <c r="L126" s="14">
        <f t="shared" si="62"/>
        <v>6.6</v>
      </c>
      <c r="M126" s="14">
        <f t="shared" si="63"/>
        <v>3.9415818076696905</v>
      </c>
      <c r="N126" s="14">
        <f t="shared" si="64"/>
        <v>3.983413001514819</v>
      </c>
      <c r="O126" s="14">
        <f t="shared" si="65"/>
        <v>4.0360089852091372</v>
      </c>
      <c r="P126" s="14">
        <f t="shared" si="66"/>
        <v>11.511669060319106</v>
      </c>
      <c r="Q126" s="14">
        <f t="shared" si="67"/>
        <v>11.848160362052344</v>
      </c>
      <c r="R126" s="14">
        <f t="shared" si="68"/>
        <v>13.000405210655414</v>
      </c>
      <c r="S126" s="14">
        <f t="shared" ref="S126:T126" si="110">G186</f>
        <v>9.4499999999999993</v>
      </c>
      <c r="T126" s="14">
        <f t="shared" si="110"/>
        <v>223.3</v>
      </c>
      <c r="U126" s="20">
        <v>0.33647607063599999</v>
      </c>
      <c r="V126" s="24">
        <f t="shared" si="50"/>
        <v>-1.9670093981220007</v>
      </c>
    </row>
    <row r="127" spans="1:22">
      <c r="A127" s="4">
        <v>25538</v>
      </c>
      <c r="B127" s="10">
        <v>43.211599999999997</v>
      </c>
      <c r="C127" s="11">
        <v>3.5</v>
      </c>
      <c r="D127" s="12">
        <v>37.700000000000003</v>
      </c>
      <c r="E127" s="49">
        <v>39.4</v>
      </c>
      <c r="F127" s="11">
        <v>39.1</v>
      </c>
      <c r="G127" s="13">
        <v>8.9700000000000006</v>
      </c>
      <c r="H127" s="5">
        <v>114.9</v>
      </c>
      <c r="J127" s="4">
        <v>27364</v>
      </c>
      <c r="K127" s="14">
        <f t="shared" si="61"/>
        <v>3.8490193058491444</v>
      </c>
      <c r="L127" s="14">
        <f t="shared" si="62"/>
        <v>7.2</v>
      </c>
      <c r="M127" s="14">
        <f t="shared" si="63"/>
        <v>3.949318790171843</v>
      </c>
      <c r="N127" s="14">
        <f t="shared" si="64"/>
        <v>3.9926809084456005</v>
      </c>
      <c r="O127" s="14">
        <f t="shared" si="65"/>
        <v>4.0360089852091372</v>
      </c>
      <c r="P127" s="14">
        <f t="shared" si="66"/>
        <v>11.41768290796546</v>
      </c>
      <c r="Q127" s="14">
        <f t="shared" si="67"/>
        <v>11.939873133388499</v>
      </c>
      <c r="R127" s="14">
        <f t="shared" si="68"/>
        <v>11.999395851145364</v>
      </c>
      <c r="S127" s="14">
        <f t="shared" ref="S127:T127" si="111">G187</f>
        <v>8.5299999999999994</v>
      </c>
      <c r="T127" s="14">
        <f t="shared" si="111"/>
        <v>207.9</v>
      </c>
      <c r="U127" s="20">
        <v>-0.22851303499799999</v>
      </c>
      <c r="V127" s="24">
        <f t="shared" si="50"/>
        <v>-2.1955224331200007</v>
      </c>
    </row>
    <row r="128" spans="1:22">
      <c r="A128" s="4">
        <v>25569</v>
      </c>
      <c r="B128" s="10">
        <v>42.4114</v>
      </c>
      <c r="C128" s="11">
        <v>3.9</v>
      </c>
      <c r="D128" s="12">
        <v>37.9</v>
      </c>
      <c r="E128" s="49">
        <v>39.5</v>
      </c>
      <c r="F128" s="11">
        <v>39.1</v>
      </c>
      <c r="G128" s="13">
        <v>8.98</v>
      </c>
      <c r="H128" s="5">
        <v>115.9</v>
      </c>
      <c r="J128" s="4">
        <v>27395</v>
      </c>
      <c r="K128" s="14">
        <f t="shared" si="61"/>
        <v>3.8356537091764742</v>
      </c>
      <c r="L128" s="14">
        <f t="shared" si="62"/>
        <v>8.1</v>
      </c>
      <c r="M128" s="14">
        <f t="shared" si="63"/>
        <v>3.9569963710708773</v>
      </c>
      <c r="N128" s="14">
        <f t="shared" si="64"/>
        <v>3.9982007016691985</v>
      </c>
      <c r="O128" s="14">
        <f t="shared" si="65"/>
        <v>4.0448041166619646</v>
      </c>
      <c r="P128" s="14">
        <f t="shared" si="66"/>
        <v>11.111316814727619</v>
      </c>
      <c r="Q128" s="14">
        <f t="shared" si="67"/>
        <v>11.252167158065419</v>
      </c>
      <c r="R128" s="14">
        <f t="shared" si="68"/>
        <v>11.887820606482704</v>
      </c>
      <c r="S128" s="14">
        <f t="shared" ref="S128:T128" si="112">G188</f>
        <v>7.13</v>
      </c>
      <c r="T128" s="14">
        <f t="shared" si="112"/>
        <v>203</v>
      </c>
      <c r="U128" s="20">
        <v>-0.35386211615099999</v>
      </c>
      <c r="V128" s="24">
        <f t="shared" si="50"/>
        <v>-2.5493845492710006</v>
      </c>
    </row>
    <row r="129" spans="1:22">
      <c r="A129" s="4">
        <v>25600</v>
      </c>
      <c r="B129" s="10">
        <v>42.383499999999998</v>
      </c>
      <c r="C129" s="11">
        <v>4.2</v>
      </c>
      <c r="D129" s="12">
        <v>38.1</v>
      </c>
      <c r="E129" s="49">
        <v>39.700000000000003</v>
      </c>
      <c r="F129" s="11">
        <v>39.1</v>
      </c>
      <c r="G129" s="13">
        <v>8.98</v>
      </c>
      <c r="H129" s="5">
        <v>116.4</v>
      </c>
      <c r="J129" s="4">
        <v>27426</v>
      </c>
      <c r="K129" s="14">
        <f t="shared" si="61"/>
        <v>3.8118622807283171</v>
      </c>
      <c r="L129" s="14">
        <f t="shared" si="62"/>
        <v>8.1</v>
      </c>
      <c r="M129" s="14">
        <f t="shared" si="63"/>
        <v>3.9627161197436642</v>
      </c>
      <c r="N129" s="14">
        <f t="shared" si="64"/>
        <v>4.0018637094279352</v>
      </c>
      <c r="O129" s="14">
        <f t="shared" si="65"/>
        <v>4.0500443033255209</v>
      </c>
      <c r="P129" s="14">
        <f t="shared" si="66"/>
        <v>10.620582424577703</v>
      </c>
      <c r="Q129" s="14">
        <f t="shared" si="67"/>
        <v>10.393962837929127</v>
      </c>
      <c r="R129" s="14">
        <f t="shared" si="68"/>
        <v>11.235355114879694</v>
      </c>
      <c r="S129" s="14">
        <f t="shared" ref="S129:T129" si="113">G189</f>
        <v>6.24</v>
      </c>
      <c r="T129" s="14">
        <f t="shared" si="113"/>
        <v>199</v>
      </c>
      <c r="U129" s="20">
        <v>0.242914555167</v>
      </c>
      <c r="V129" s="24">
        <f t="shared" si="50"/>
        <v>-2.3064699941040008</v>
      </c>
    </row>
    <row r="130" spans="1:22">
      <c r="A130" s="4">
        <v>25628</v>
      </c>
      <c r="B130" s="10">
        <v>42.328400000000002</v>
      </c>
      <c r="C130" s="11">
        <v>4.4000000000000004</v>
      </c>
      <c r="D130" s="12">
        <v>38.299999999999997</v>
      </c>
      <c r="E130" s="49">
        <v>39.799999999999997</v>
      </c>
      <c r="F130" s="11">
        <v>39.200000000000003</v>
      </c>
      <c r="G130" s="13">
        <v>7.76</v>
      </c>
      <c r="H130" s="5">
        <v>116.2</v>
      </c>
      <c r="J130" s="4">
        <v>27454</v>
      </c>
      <c r="K130" s="14">
        <f t="shared" si="61"/>
        <v>3.8011227291477026</v>
      </c>
      <c r="L130" s="14">
        <f t="shared" si="62"/>
        <v>8.6</v>
      </c>
      <c r="M130" s="14">
        <f t="shared" si="63"/>
        <v>3.9665111907122159</v>
      </c>
      <c r="N130" s="14">
        <f t="shared" si="64"/>
        <v>4.0055133485154846</v>
      </c>
      <c r="O130" s="14">
        <f t="shared" si="65"/>
        <v>4.0587173845789497</v>
      </c>
      <c r="P130" s="14">
        <f t="shared" si="66"/>
        <v>9.948555121480549</v>
      </c>
      <c r="Q130" s="14">
        <f t="shared" si="67"/>
        <v>9.549234575801206</v>
      </c>
      <c r="R130" s="14">
        <f t="shared" si="68"/>
        <v>12.102663240222581</v>
      </c>
      <c r="S130" s="14">
        <f t="shared" ref="S130:T130" si="114">G190</f>
        <v>5.54</v>
      </c>
      <c r="T130" s="14">
        <f t="shared" si="114"/>
        <v>200.8</v>
      </c>
      <c r="U130" s="20">
        <v>-0.49850615140400001</v>
      </c>
      <c r="V130" s="24">
        <f t="shared" si="50"/>
        <v>-2.8049761455080007</v>
      </c>
    </row>
    <row r="131" spans="1:22">
      <c r="A131" s="4">
        <v>25659</v>
      </c>
      <c r="B131" s="10">
        <v>42.2196</v>
      </c>
      <c r="C131" s="11">
        <v>4.5999999999999996</v>
      </c>
      <c r="D131" s="12">
        <v>38.5</v>
      </c>
      <c r="E131" s="49">
        <v>40</v>
      </c>
      <c r="F131" s="11">
        <v>39.200000000000003</v>
      </c>
      <c r="G131" s="13">
        <v>8.1</v>
      </c>
      <c r="H131" s="5">
        <v>116.4</v>
      </c>
      <c r="J131" s="4">
        <v>27485</v>
      </c>
      <c r="K131" s="14">
        <f t="shared" si="61"/>
        <v>3.801844233929653</v>
      </c>
      <c r="L131" s="14">
        <f t="shared" si="62"/>
        <v>8.8000000000000007</v>
      </c>
      <c r="M131" s="14">
        <f t="shared" si="63"/>
        <v>3.970291913552122</v>
      </c>
      <c r="N131" s="14">
        <f t="shared" si="64"/>
        <v>4.0091497161588689</v>
      </c>
      <c r="O131" s="14">
        <f t="shared" si="65"/>
        <v>4.0673158898341812</v>
      </c>
      <c r="P131" s="14">
        <f t="shared" si="66"/>
        <v>9.70097364404063</v>
      </c>
      <c r="Q131" s="14">
        <f t="shared" si="67"/>
        <v>9.5128708068049672</v>
      </c>
      <c r="R131" s="14">
        <f t="shared" si="68"/>
        <v>10.270043428686474</v>
      </c>
      <c r="S131" s="14">
        <f t="shared" ref="S131:T131" si="115">G191</f>
        <v>5.49</v>
      </c>
      <c r="T131" s="14">
        <f t="shared" si="115"/>
        <v>198.9</v>
      </c>
      <c r="U131" s="20">
        <v>-0.63717063980300004</v>
      </c>
      <c r="V131" s="24">
        <f t="shared" si="50"/>
        <v>-3.4421467853110008</v>
      </c>
    </row>
    <row r="132" spans="1:22">
      <c r="A132" s="4">
        <v>25689</v>
      </c>
      <c r="B132" s="10">
        <v>42.170400000000001</v>
      </c>
      <c r="C132" s="11">
        <v>4.8</v>
      </c>
      <c r="D132" s="12">
        <v>38.6</v>
      </c>
      <c r="E132" s="49">
        <v>40.1</v>
      </c>
      <c r="F132" s="11">
        <v>39.200000000000003</v>
      </c>
      <c r="G132" s="13">
        <v>7.94</v>
      </c>
      <c r="H132" s="5">
        <v>113.9</v>
      </c>
      <c r="J132" s="4">
        <v>27515</v>
      </c>
      <c r="K132" s="14">
        <f t="shared" si="61"/>
        <v>3.7997520005799119</v>
      </c>
      <c r="L132" s="14">
        <f t="shared" si="62"/>
        <v>9</v>
      </c>
      <c r="M132" s="14">
        <f t="shared" si="63"/>
        <v>3.9721769282478934</v>
      </c>
      <c r="N132" s="14">
        <f t="shared" si="64"/>
        <v>4.0127729085282891</v>
      </c>
      <c r="O132" s="14">
        <f t="shared" si="65"/>
        <v>4.0758410906575406</v>
      </c>
      <c r="P132" s="14">
        <f t="shared" si="66"/>
        <v>8.8553397341445024</v>
      </c>
      <c r="Q132" s="14">
        <f t="shared" si="67"/>
        <v>8.6846997931151453</v>
      </c>
      <c r="R132" s="14">
        <f t="shared" si="68"/>
        <v>9.2428089142721923</v>
      </c>
      <c r="S132" s="14">
        <f t="shared" ref="S132:T132" si="116">G192</f>
        <v>5.22</v>
      </c>
      <c r="T132" s="14">
        <f t="shared" si="116"/>
        <v>192.5</v>
      </c>
      <c r="U132" s="20">
        <v>0.135583607454</v>
      </c>
      <c r="V132" s="24">
        <f t="shared" si="50"/>
        <v>-3.3065631778570008</v>
      </c>
    </row>
    <row r="133" spans="1:22">
      <c r="A133" s="4">
        <v>25720</v>
      </c>
      <c r="B133" s="10">
        <v>42.033999999999999</v>
      </c>
      <c r="C133" s="11">
        <v>4.9000000000000004</v>
      </c>
      <c r="D133" s="12">
        <v>38.799999999999997</v>
      </c>
      <c r="E133" s="49">
        <v>40.200000000000003</v>
      </c>
      <c r="F133" s="11">
        <v>39.6</v>
      </c>
      <c r="G133" s="13">
        <v>7.6</v>
      </c>
      <c r="H133" s="5">
        <v>113.6</v>
      </c>
      <c r="J133" s="4">
        <v>27546</v>
      </c>
      <c r="K133" s="14">
        <f t="shared" si="61"/>
        <v>3.8066202666567146</v>
      </c>
      <c r="L133" s="14">
        <f t="shared" si="62"/>
        <v>8.8000000000000007</v>
      </c>
      <c r="M133" s="14">
        <f t="shared" si="63"/>
        <v>3.9796816539019608</v>
      </c>
      <c r="N133" s="14">
        <f t="shared" si="64"/>
        <v>4.0181832012565364</v>
      </c>
      <c r="O133" s="14">
        <f t="shared" si="65"/>
        <v>4.0826093060036799</v>
      </c>
      <c r="P133" s="14">
        <f t="shared" si="66"/>
        <v>8.7861355791334255</v>
      </c>
      <c r="Q133" s="14">
        <f t="shared" si="67"/>
        <v>8.4398704046877882</v>
      </c>
      <c r="R133" s="14">
        <f t="shared" si="68"/>
        <v>8.8085079063789991</v>
      </c>
      <c r="S133" s="14">
        <f t="shared" ref="S133:T133" si="117">G193</f>
        <v>5.55</v>
      </c>
      <c r="T133" s="14">
        <f t="shared" si="117"/>
        <v>189.9</v>
      </c>
      <c r="U133" s="20">
        <v>0.17042174617299999</v>
      </c>
      <c r="V133" s="24">
        <f t="shared" si="50"/>
        <v>-3.1361414316840008</v>
      </c>
    </row>
    <row r="134" spans="1:22">
      <c r="A134" s="4">
        <v>25750</v>
      </c>
      <c r="B134" s="10">
        <v>42.1372</v>
      </c>
      <c r="C134" s="11">
        <v>5</v>
      </c>
      <c r="D134" s="12">
        <v>38.9</v>
      </c>
      <c r="E134" s="49">
        <v>40.4</v>
      </c>
      <c r="F134" s="11">
        <v>39.6</v>
      </c>
      <c r="G134" s="13">
        <v>7.21</v>
      </c>
      <c r="H134" s="5">
        <v>112.9</v>
      </c>
      <c r="J134" s="4">
        <v>27576</v>
      </c>
      <c r="K134" s="14">
        <f t="shared" si="61"/>
        <v>3.8166260218564831</v>
      </c>
      <c r="L134" s="14">
        <f t="shared" si="62"/>
        <v>8.6</v>
      </c>
      <c r="M134" s="14">
        <f t="shared" si="63"/>
        <v>3.9889840465642745</v>
      </c>
      <c r="N134" s="14">
        <f t="shared" si="64"/>
        <v>4.0306945351456447</v>
      </c>
      <c r="O134" s="14">
        <f t="shared" si="65"/>
        <v>4.0910056609565864</v>
      </c>
      <c r="P134" s="14">
        <f t="shared" si="66"/>
        <v>9.1059965515630097</v>
      </c>
      <c r="Q134" s="14">
        <f t="shared" si="67"/>
        <v>9.1056362684525176</v>
      </c>
      <c r="R134" s="14">
        <f t="shared" si="68"/>
        <v>7.823275242829701</v>
      </c>
      <c r="S134" s="14">
        <f t="shared" ref="S134:T134" si="118">G194</f>
        <v>6.1</v>
      </c>
      <c r="T134" s="14">
        <f t="shared" si="118"/>
        <v>201.3</v>
      </c>
      <c r="U134" s="20">
        <v>6.9957599521999994E-2</v>
      </c>
      <c r="V134" s="24">
        <f t="shared" si="50"/>
        <v>-3.0661838321620007</v>
      </c>
    </row>
    <row r="135" spans="1:22">
      <c r="A135" s="4">
        <v>25781</v>
      </c>
      <c r="B135" s="10">
        <v>42.062100000000001</v>
      </c>
      <c r="C135" s="11">
        <v>5.0999999999999996</v>
      </c>
      <c r="D135" s="12">
        <v>39</v>
      </c>
      <c r="E135" s="49">
        <v>40.4</v>
      </c>
      <c r="F135" s="11">
        <v>39.799999999999997</v>
      </c>
      <c r="G135" s="13">
        <v>6.61</v>
      </c>
      <c r="H135" s="5">
        <v>112.6</v>
      </c>
      <c r="J135" s="4">
        <v>27607</v>
      </c>
      <c r="K135" s="14">
        <f t="shared" si="61"/>
        <v>3.8263605364347373</v>
      </c>
      <c r="L135" s="14">
        <f t="shared" si="62"/>
        <v>8.4</v>
      </c>
      <c r="M135" s="14">
        <f t="shared" si="63"/>
        <v>3.9926809084456005</v>
      </c>
      <c r="N135" s="14">
        <f t="shared" si="64"/>
        <v>4.0324691585040133</v>
      </c>
      <c r="O135" s="14">
        <f t="shared" si="65"/>
        <v>4.0943445622221004</v>
      </c>
      <c r="P135" s="14">
        <f t="shared" si="66"/>
        <v>8.2659905688127733</v>
      </c>
      <c r="Q135" s="14">
        <f t="shared" si="67"/>
        <v>7.9304209744691834</v>
      </c>
      <c r="R135" s="14">
        <f t="shared" si="68"/>
        <v>6.1875403718087449</v>
      </c>
      <c r="S135" s="14">
        <f t="shared" ref="S135:T135" si="119">G195</f>
        <v>6.14</v>
      </c>
      <c r="T135" s="14">
        <f t="shared" si="119"/>
        <v>208.4</v>
      </c>
      <c r="U135" s="20">
        <v>-0.13645515954599999</v>
      </c>
      <c r="V135" s="24">
        <f t="shared" si="50"/>
        <v>-3.2026389917080009</v>
      </c>
    </row>
    <row r="136" spans="1:22">
      <c r="A136" s="4">
        <v>25812</v>
      </c>
      <c r="B136" s="10">
        <v>41.772100000000002</v>
      </c>
      <c r="C136" s="11">
        <v>5.4</v>
      </c>
      <c r="D136" s="12">
        <v>39.200000000000003</v>
      </c>
      <c r="E136" s="49">
        <v>40.6</v>
      </c>
      <c r="F136" s="11">
        <v>39.799999999999997</v>
      </c>
      <c r="G136" s="13">
        <v>6.29</v>
      </c>
      <c r="H136" s="5">
        <v>111</v>
      </c>
      <c r="J136" s="4">
        <v>27638</v>
      </c>
      <c r="K136" s="14">
        <f t="shared" si="61"/>
        <v>3.8391619478609065</v>
      </c>
      <c r="L136" s="14">
        <f t="shared" si="62"/>
        <v>8.4</v>
      </c>
      <c r="M136" s="14">
        <f t="shared" si="63"/>
        <v>4.0000338827508592</v>
      </c>
      <c r="N136" s="14">
        <f t="shared" si="64"/>
        <v>4.0412953411322849</v>
      </c>
      <c r="O136" s="14">
        <f t="shared" si="65"/>
        <v>4.0960098415411617</v>
      </c>
      <c r="P136" s="14">
        <f t="shared" si="66"/>
        <v>7.6082306457439488</v>
      </c>
      <c r="Q136" s="14">
        <f t="shared" si="67"/>
        <v>7.4784150420069428</v>
      </c>
      <c r="R136" s="14">
        <f t="shared" si="68"/>
        <v>6.3540683037148646</v>
      </c>
      <c r="S136" s="14">
        <f t="shared" ref="S136:T136" si="120">G196</f>
        <v>6.24</v>
      </c>
      <c r="T136" s="14">
        <f t="shared" si="120"/>
        <v>205.8</v>
      </c>
      <c r="U136" s="20">
        <v>-0.11375703909900001</v>
      </c>
      <c r="V136" s="24">
        <f t="shared" si="50"/>
        <v>-3.3163960308070011</v>
      </c>
    </row>
    <row r="137" spans="1:22">
      <c r="A137" s="4">
        <v>25842</v>
      </c>
      <c r="B137" s="10">
        <v>40.936500000000002</v>
      </c>
      <c r="C137" s="11">
        <v>5.5</v>
      </c>
      <c r="D137" s="12">
        <v>39.4</v>
      </c>
      <c r="E137" s="49">
        <v>40.799999999999997</v>
      </c>
      <c r="F137" s="11">
        <v>39.9</v>
      </c>
      <c r="G137" s="13">
        <v>6.2</v>
      </c>
      <c r="H137" s="5">
        <v>111.2</v>
      </c>
      <c r="J137" s="4">
        <v>27668</v>
      </c>
      <c r="K137" s="14">
        <f t="shared" si="61"/>
        <v>3.8429451303284901</v>
      </c>
      <c r="L137" s="14">
        <f t="shared" si="62"/>
        <v>8.4</v>
      </c>
      <c r="M137" s="14">
        <f t="shared" si="63"/>
        <v>4.0055133485154846</v>
      </c>
      <c r="N137" s="14">
        <f t="shared" si="64"/>
        <v>4.048300623720694</v>
      </c>
      <c r="O137" s="14">
        <f t="shared" si="65"/>
        <v>4.0943445622221004</v>
      </c>
      <c r="P137" s="14">
        <f t="shared" si="66"/>
        <v>7.3687715791159123</v>
      </c>
      <c r="Q137" s="14">
        <f t="shared" si="67"/>
        <v>7.4242227373095036</v>
      </c>
      <c r="R137" s="14">
        <f t="shared" si="68"/>
        <v>5.6570351488394239</v>
      </c>
      <c r="S137" s="14">
        <f t="shared" ref="S137:T137" si="121">G197</f>
        <v>5.82</v>
      </c>
      <c r="T137" s="14">
        <f t="shared" si="121"/>
        <v>197.3</v>
      </c>
      <c r="U137" s="20">
        <v>-0.199738131096</v>
      </c>
      <c r="V137" s="24">
        <f t="shared" si="50"/>
        <v>-3.5161341619030009</v>
      </c>
    </row>
    <row r="138" spans="1:22">
      <c r="A138" s="4">
        <v>25873</v>
      </c>
      <c r="B138" s="10">
        <v>40.688600000000001</v>
      </c>
      <c r="C138" s="11">
        <v>5.9</v>
      </c>
      <c r="D138" s="12">
        <v>39.6</v>
      </c>
      <c r="E138" s="49">
        <v>41</v>
      </c>
      <c r="F138" s="11">
        <v>40.1</v>
      </c>
      <c r="G138" s="13">
        <v>5.6</v>
      </c>
      <c r="H138" s="5">
        <v>108.7</v>
      </c>
      <c r="J138" s="4">
        <v>27699</v>
      </c>
      <c r="K138" s="14">
        <f t="shared" si="61"/>
        <v>3.8457656746499027</v>
      </c>
      <c r="L138" s="14">
        <f t="shared" si="62"/>
        <v>8.3000000000000007</v>
      </c>
      <c r="M138" s="14">
        <f t="shared" si="63"/>
        <v>4.0127729085282891</v>
      </c>
      <c r="N138" s="14">
        <f t="shared" si="64"/>
        <v>4.0535225677018456</v>
      </c>
      <c r="O138" s="14">
        <f t="shared" si="65"/>
        <v>4.0926765051214034</v>
      </c>
      <c r="P138" s="14">
        <f t="shared" si="66"/>
        <v>7.1191100858598668</v>
      </c>
      <c r="Q138" s="14">
        <f t="shared" si="67"/>
        <v>7.0109566187026529</v>
      </c>
      <c r="R138" s="14">
        <f t="shared" si="68"/>
        <v>5.6667519912266391</v>
      </c>
      <c r="S138" s="14">
        <f t="shared" ref="S138:T138" si="122">G198</f>
        <v>5.22</v>
      </c>
      <c r="T138" s="14">
        <f t="shared" si="122"/>
        <v>190.8</v>
      </c>
      <c r="U138" s="20">
        <v>-0.28141091785599998</v>
      </c>
      <c r="V138" s="24">
        <f t="shared" ref="V138:V201" si="123">V137+U138</f>
        <v>-3.7975450797590007</v>
      </c>
    </row>
    <row r="139" spans="1:22">
      <c r="A139" s="4">
        <v>25903</v>
      </c>
      <c r="B139" s="10">
        <v>41.622999999999998</v>
      </c>
      <c r="C139" s="11">
        <v>6.1</v>
      </c>
      <c r="D139" s="12">
        <v>39.799999999999997</v>
      </c>
      <c r="E139" s="49">
        <v>41.2</v>
      </c>
      <c r="F139" s="11">
        <v>40.200000000000003</v>
      </c>
      <c r="G139" s="13">
        <v>4.9000000000000004</v>
      </c>
      <c r="H139" s="5">
        <v>106.2</v>
      </c>
      <c r="J139" s="4">
        <v>27729</v>
      </c>
      <c r="K139" s="14">
        <f t="shared" si="61"/>
        <v>3.8581389895969513</v>
      </c>
      <c r="L139" s="14">
        <f t="shared" si="62"/>
        <v>8.1999999999999993</v>
      </c>
      <c r="M139" s="14">
        <f t="shared" si="63"/>
        <v>4.0181832012565364</v>
      </c>
      <c r="N139" s="14">
        <f t="shared" si="64"/>
        <v>4.0587173845789497</v>
      </c>
      <c r="O139" s="14">
        <f t="shared" si="65"/>
        <v>4.0943445622221004</v>
      </c>
      <c r="P139" s="14">
        <f t="shared" si="66"/>
        <v>6.8864411084693726</v>
      </c>
      <c r="Q139" s="14">
        <f t="shared" si="67"/>
        <v>6.60364761333489</v>
      </c>
      <c r="R139" s="14">
        <f t="shared" si="68"/>
        <v>5.8335577012963418</v>
      </c>
      <c r="S139" s="14">
        <f t="shared" ref="S139:T139" si="124">G199</f>
        <v>5.2</v>
      </c>
      <c r="T139" s="14">
        <f t="shared" si="124"/>
        <v>188.3</v>
      </c>
      <c r="U139" s="20">
        <v>0.280342527457</v>
      </c>
      <c r="V139" s="24">
        <f t="shared" si="123"/>
        <v>-3.5172025523020007</v>
      </c>
    </row>
    <row r="140" spans="1:22">
      <c r="A140" s="4">
        <v>25934</v>
      </c>
      <c r="B140" s="10">
        <v>41.943199999999997</v>
      </c>
      <c r="C140" s="11">
        <v>5.9</v>
      </c>
      <c r="D140" s="12">
        <v>39.9</v>
      </c>
      <c r="E140" s="49">
        <v>41.3</v>
      </c>
      <c r="F140" s="11">
        <v>40.299999999999997</v>
      </c>
      <c r="G140" s="13">
        <v>4.1399999999999997</v>
      </c>
      <c r="H140" s="5">
        <v>108.1</v>
      </c>
      <c r="J140" s="4">
        <v>27760</v>
      </c>
      <c r="K140" s="14">
        <f t="shared" si="61"/>
        <v>3.8729307640220165</v>
      </c>
      <c r="L140" s="14">
        <f t="shared" si="62"/>
        <v>7.9</v>
      </c>
      <c r="M140" s="14">
        <f t="shared" si="63"/>
        <v>4.0217738693872649</v>
      </c>
      <c r="N140" s="14">
        <f t="shared" si="64"/>
        <v>4.0621656638578658</v>
      </c>
      <c r="O140" s="14">
        <f t="shared" si="65"/>
        <v>4.0993321037331398</v>
      </c>
      <c r="P140" s="14">
        <f t="shared" si="66"/>
        <v>6.4777498316388096</v>
      </c>
      <c r="Q140" s="14">
        <f t="shared" si="67"/>
        <v>6.3964962188667149</v>
      </c>
      <c r="R140" s="14">
        <f t="shared" si="68"/>
        <v>5.4527987071175223</v>
      </c>
      <c r="S140" s="14">
        <f t="shared" ref="S140:T140" si="125">G200</f>
        <v>4.87</v>
      </c>
      <c r="T140" s="14">
        <f t="shared" si="125"/>
        <v>188.7</v>
      </c>
      <c r="U140" s="20">
        <v>-9.0654503429E-2</v>
      </c>
      <c r="V140" s="24">
        <f t="shared" si="123"/>
        <v>-3.6078570557310008</v>
      </c>
    </row>
    <row r="141" spans="1:22">
      <c r="A141" s="4">
        <v>25965</v>
      </c>
      <c r="B141" s="10">
        <v>41.863199999999999</v>
      </c>
      <c r="C141" s="11">
        <v>5.9</v>
      </c>
      <c r="D141" s="12">
        <v>39.9</v>
      </c>
      <c r="E141" s="49">
        <v>41.4</v>
      </c>
      <c r="F141" s="11">
        <v>40.5</v>
      </c>
      <c r="G141" s="13">
        <v>3.72</v>
      </c>
      <c r="H141" s="5">
        <v>110</v>
      </c>
      <c r="J141" s="4">
        <v>27791</v>
      </c>
      <c r="K141" s="14">
        <f t="shared" si="61"/>
        <v>3.882110040478393</v>
      </c>
      <c r="L141" s="14">
        <f t="shared" si="62"/>
        <v>7.7</v>
      </c>
      <c r="M141" s="14">
        <f t="shared" si="63"/>
        <v>4.0235643801610532</v>
      </c>
      <c r="N141" s="14">
        <f t="shared" si="64"/>
        <v>4.0638853547373923</v>
      </c>
      <c r="O141" s="14">
        <f t="shared" si="65"/>
        <v>4.1009891049407692</v>
      </c>
      <c r="P141" s="14">
        <f t="shared" si="66"/>
        <v>6.0848260417389231</v>
      </c>
      <c r="Q141" s="14">
        <f t="shared" si="67"/>
        <v>6.2021645309456517</v>
      </c>
      <c r="R141" s="14">
        <f t="shared" si="68"/>
        <v>5.0944801615248547</v>
      </c>
      <c r="S141" s="14">
        <f t="shared" ref="S141:T141" si="126">G201</f>
        <v>4.7699999999999996</v>
      </c>
      <c r="T141" s="14">
        <f t="shared" si="126"/>
        <v>193.7</v>
      </c>
      <c r="U141" s="20">
        <v>-0.46912145301199998</v>
      </c>
      <c r="V141" s="24">
        <f t="shared" si="123"/>
        <v>-4.0769785087430011</v>
      </c>
    </row>
    <row r="142" spans="1:22">
      <c r="A142" s="4">
        <v>25993</v>
      </c>
      <c r="B142" s="10">
        <v>41.817900000000002</v>
      </c>
      <c r="C142" s="11">
        <v>6</v>
      </c>
      <c r="D142" s="12">
        <v>40</v>
      </c>
      <c r="E142" s="49">
        <v>41.6</v>
      </c>
      <c r="F142" s="11">
        <v>40.6</v>
      </c>
      <c r="G142" s="13">
        <v>3.71</v>
      </c>
      <c r="H142" s="5">
        <v>109.5</v>
      </c>
      <c r="J142" s="4">
        <v>27820</v>
      </c>
      <c r="K142" s="14">
        <f t="shared" si="61"/>
        <v>3.8829957618842412</v>
      </c>
      <c r="L142" s="14">
        <f t="shared" si="62"/>
        <v>7.6</v>
      </c>
      <c r="M142" s="14">
        <f t="shared" si="63"/>
        <v>4.0253516907351496</v>
      </c>
      <c r="N142" s="14">
        <f t="shared" si="64"/>
        <v>4.0656020933564463</v>
      </c>
      <c r="O142" s="14">
        <f t="shared" si="65"/>
        <v>4.1026433650367959</v>
      </c>
      <c r="P142" s="14">
        <f t="shared" si="66"/>
        <v>5.8840500022933391</v>
      </c>
      <c r="Q142" s="14">
        <f t="shared" si="67"/>
        <v>6.0088744840961743</v>
      </c>
      <c r="R142" s="14">
        <f t="shared" si="68"/>
        <v>4.3925980457846299</v>
      </c>
      <c r="S142" s="14">
        <f t="shared" ref="S142:T142" si="127">G202</f>
        <v>4.84</v>
      </c>
      <c r="T142" s="14">
        <f t="shared" si="127"/>
        <v>197.3</v>
      </c>
      <c r="U142" s="20">
        <v>-0.238927196634</v>
      </c>
      <c r="V142" s="24">
        <f t="shared" si="123"/>
        <v>-4.3159057053770011</v>
      </c>
    </row>
    <row r="143" spans="1:22">
      <c r="A143" s="4">
        <v>26024</v>
      </c>
      <c r="B143" s="10">
        <v>42.052700000000002</v>
      </c>
      <c r="C143" s="11">
        <v>5.9</v>
      </c>
      <c r="D143" s="12">
        <v>40.1</v>
      </c>
      <c r="E143" s="49">
        <v>41.7</v>
      </c>
      <c r="F143" s="11">
        <v>40.4</v>
      </c>
      <c r="G143" s="13">
        <v>4.1500000000000004</v>
      </c>
      <c r="H143" s="5">
        <v>108.6</v>
      </c>
      <c r="J143" s="4">
        <v>27851</v>
      </c>
      <c r="K143" s="14">
        <f t="shared" si="61"/>
        <v>3.8891575725278007</v>
      </c>
      <c r="L143" s="14">
        <f t="shared" si="62"/>
        <v>7.7</v>
      </c>
      <c r="M143" s="14">
        <f t="shared" si="63"/>
        <v>4.0271358125286509</v>
      </c>
      <c r="N143" s="14">
        <f t="shared" si="64"/>
        <v>4.0690267542378109</v>
      </c>
      <c r="O143" s="14">
        <f t="shared" si="65"/>
        <v>4.1059436980654525</v>
      </c>
      <c r="P143" s="14">
        <f t="shared" si="66"/>
        <v>5.6843898976528893</v>
      </c>
      <c r="Q143" s="14">
        <f t="shared" si="67"/>
        <v>5.9877038078941887</v>
      </c>
      <c r="R143" s="14">
        <f t="shared" si="68"/>
        <v>3.8627808231271197</v>
      </c>
      <c r="S143" s="14">
        <f t="shared" ref="S143:T143" si="128">G203</f>
        <v>4.82</v>
      </c>
      <c r="T143" s="14">
        <f t="shared" si="128"/>
        <v>203.2</v>
      </c>
      <c r="U143" s="20">
        <v>0.138867693766</v>
      </c>
      <c r="V143" s="24">
        <f t="shared" si="123"/>
        <v>-4.1770380116110015</v>
      </c>
    </row>
    <row r="144" spans="1:22">
      <c r="A144" s="4">
        <v>26054</v>
      </c>
      <c r="B144" s="10">
        <v>42.266100000000002</v>
      </c>
      <c r="C144" s="11">
        <v>5.9</v>
      </c>
      <c r="D144" s="12">
        <v>40.299999999999997</v>
      </c>
      <c r="E144" s="49">
        <v>41.9</v>
      </c>
      <c r="F144" s="11">
        <v>40.700000000000003</v>
      </c>
      <c r="G144" s="13">
        <v>4.63</v>
      </c>
      <c r="H144" s="5">
        <v>108.4</v>
      </c>
      <c r="J144" s="4">
        <v>27881</v>
      </c>
      <c r="K144" s="14">
        <f t="shared" si="61"/>
        <v>3.8935351534359977</v>
      </c>
      <c r="L144" s="14">
        <f t="shared" si="62"/>
        <v>7.4</v>
      </c>
      <c r="M144" s="14">
        <f t="shared" si="63"/>
        <v>4.0324691585040133</v>
      </c>
      <c r="N144" s="14">
        <f t="shared" si="64"/>
        <v>4.0724397268340509</v>
      </c>
      <c r="O144" s="14">
        <f t="shared" si="65"/>
        <v>4.1092331747158513</v>
      </c>
      <c r="P144" s="14">
        <f t="shared" si="66"/>
        <v>6.0292230256120041</v>
      </c>
      <c r="Q144" s="14">
        <f t="shared" si="67"/>
        <v>5.9666818305761717</v>
      </c>
      <c r="R144" s="14">
        <f t="shared" si="68"/>
        <v>3.3392084058310414</v>
      </c>
      <c r="S144" s="14">
        <f t="shared" ref="S144:T144" si="129">G204</f>
        <v>5.29</v>
      </c>
      <c r="T144" s="14">
        <f t="shared" si="129"/>
        <v>202.6</v>
      </c>
      <c r="U144" s="20">
        <v>-0.29763866700500002</v>
      </c>
      <c r="V144" s="24">
        <f t="shared" si="123"/>
        <v>-4.4746766786160013</v>
      </c>
    </row>
    <row r="145" spans="1:22">
      <c r="A145" s="4">
        <v>26085</v>
      </c>
      <c r="B145" s="10">
        <v>42.443399999999997</v>
      </c>
      <c r="C145" s="11">
        <v>5.9</v>
      </c>
      <c r="D145" s="12">
        <v>40.5</v>
      </c>
      <c r="E145" s="49">
        <v>42.1</v>
      </c>
      <c r="F145" s="11">
        <v>40.700000000000003</v>
      </c>
      <c r="G145" s="13">
        <v>4.91</v>
      </c>
      <c r="H145" s="5">
        <v>108.7</v>
      </c>
      <c r="J145" s="4">
        <v>27912</v>
      </c>
      <c r="K145" s="14">
        <f t="shared" si="61"/>
        <v>3.8930277321339979</v>
      </c>
      <c r="L145" s="14">
        <f t="shared" si="62"/>
        <v>7.6</v>
      </c>
      <c r="M145" s="14">
        <f t="shared" si="63"/>
        <v>4.0377742107337067</v>
      </c>
      <c r="N145" s="14">
        <f t="shared" si="64"/>
        <v>4.0775374439057197</v>
      </c>
      <c r="O145" s="14">
        <f t="shared" si="65"/>
        <v>4.1125118661775497</v>
      </c>
      <c r="P145" s="14">
        <f t="shared" si="66"/>
        <v>5.8092556831745572</v>
      </c>
      <c r="Q145" s="14">
        <f t="shared" si="67"/>
        <v>5.9354242649182822</v>
      </c>
      <c r="R145" s="14">
        <f t="shared" si="68"/>
        <v>2.9902560173869999</v>
      </c>
      <c r="S145" s="14">
        <f t="shared" ref="S145:T145" si="130">G205</f>
        <v>5.48</v>
      </c>
      <c r="T145" s="14">
        <f t="shared" si="130"/>
        <v>210.9</v>
      </c>
      <c r="U145" s="20">
        <v>-3.7513364313000001E-2</v>
      </c>
      <c r="V145" s="24">
        <f t="shared" si="123"/>
        <v>-4.5121900429290012</v>
      </c>
    </row>
    <row r="146" spans="1:22">
      <c r="A146" s="4">
        <v>26115</v>
      </c>
      <c r="B146" s="10">
        <v>42.3202</v>
      </c>
      <c r="C146" s="11">
        <v>6</v>
      </c>
      <c r="D146" s="12">
        <v>40.6</v>
      </c>
      <c r="E146" s="49">
        <v>42.2</v>
      </c>
      <c r="F146" s="11">
        <v>40.700000000000003</v>
      </c>
      <c r="G146" s="13">
        <v>5.31</v>
      </c>
      <c r="H146" s="5">
        <v>108.3</v>
      </c>
      <c r="J146" s="4">
        <v>27942</v>
      </c>
      <c r="K146" s="14">
        <f t="shared" si="61"/>
        <v>3.8988567088963872</v>
      </c>
      <c r="L146" s="14">
        <f t="shared" si="62"/>
        <v>7.8</v>
      </c>
      <c r="M146" s="14">
        <f t="shared" si="63"/>
        <v>4.0430512678345503</v>
      </c>
      <c r="N146" s="14">
        <f t="shared" si="64"/>
        <v>4.0826093060036799</v>
      </c>
      <c r="O146" s="14">
        <f t="shared" si="65"/>
        <v>4.1174098351530963</v>
      </c>
      <c r="P146" s="14">
        <f t="shared" si="66"/>
        <v>5.4067221270275789</v>
      </c>
      <c r="Q146" s="14">
        <f t="shared" si="67"/>
        <v>5.1914770858035117</v>
      </c>
      <c r="R146" s="14">
        <f t="shared" si="68"/>
        <v>2.640417419651071</v>
      </c>
      <c r="S146" s="14">
        <f t="shared" ref="S146:T146" si="131">G206</f>
        <v>5.31</v>
      </c>
      <c r="T146" s="14">
        <f t="shared" si="131"/>
        <v>212.8</v>
      </c>
      <c r="U146" s="20">
        <v>-0.13910303151299999</v>
      </c>
      <c r="V146" s="24">
        <f t="shared" si="123"/>
        <v>-4.6512930744420009</v>
      </c>
    </row>
    <row r="147" spans="1:22">
      <c r="A147" s="4">
        <v>26146</v>
      </c>
      <c r="B147" s="10">
        <v>42.074599999999997</v>
      </c>
      <c r="C147" s="11">
        <v>6.1</v>
      </c>
      <c r="D147" s="12">
        <v>40.700000000000003</v>
      </c>
      <c r="E147" s="49">
        <v>42.3</v>
      </c>
      <c r="F147" s="11">
        <v>40.799999999999997</v>
      </c>
      <c r="G147" s="13">
        <v>5.56</v>
      </c>
      <c r="H147" s="5">
        <v>108.1</v>
      </c>
      <c r="J147" s="4">
        <v>27973</v>
      </c>
      <c r="K147" s="14">
        <f t="shared" si="61"/>
        <v>3.9058741398412677</v>
      </c>
      <c r="L147" s="14">
        <f t="shared" si="62"/>
        <v>7.8</v>
      </c>
      <c r="M147" s="14">
        <f t="shared" si="63"/>
        <v>4.048300623720694</v>
      </c>
      <c r="N147" s="14">
        <f t="shared" si="64"/>
        <v>4.0876555740713041</v>
      </c>
      <c r="O147" s="14">
        <f t="shared" si="65"/>
        <v>4.1255201796905503</v>
      </c>
      <c r="P147" s="14">
        <f t="shared" si="66"/>
        <v>5.5619715275093355</v>
      </c>
      <c r="Q147" s="14">
        <f t="shared" si="67"/>
        <v>5.5186415567290936</v>
      </c>
      <c r="R147" s="14">
        <f t="shared" si="68"/>
        <v>3.1175617468449794</v>
      </c>
      <c r="S147" s="14">
        <f t="shared" ref="S147:T147" si="132">G207</f>
        <v>5.29</v>
      </c>
      <c r="T147" s="14">
        <f t="shared" si="132"/>
        <v>204.9</v>
      </c>
      <c r="U147" s="20">
        <v>-4.3825117650000002E-2</v>
      </c>
      <c r="V147" s="24">
        <f t="shared" si="123"/>
        <v>-4.6951181920920009</v>
      </c>
    </row>
    <row r="148" spans="1:22">
      <c r="A148" s="4">
        <v>26177</v>
      </c>
      <c r="B148" s="10">
        <v>42.758400000000002</v>
      </c>
      <c r="C148" s="11">
        <v>6</v>
      </c>
      <c r="D148" s="12">
        <v>40.799999999999997</v>
      </c>
      <c r="E148" s="49">
        <v>42.3</v>
      </c>
      <c r="F148" s="11">
        <v>41.1</v>
      </c>
      <c r="G148" s="13">
        <v>5.55</v>
      </c>
      <c r="H148" s="5">
        <v>106.8</v>
      </c>
      <c r="J148" s="4">
        <v>28004</v>
      </c>
      <c r="K148" s="14">
        <f t="shared" si="61"/>
        <v>3.9083201583437233</v>
      </c>
      <c r="L148" s="14">
        <f t="shared" si="62"/>
        <v>7.6</v>
      </c>
      <c r="M148" s="14">
        <f t="shared" si="63"/>
        <v>4.0535225677018456</v>
      </c>
      <c r="N148" s="14">
        <f t="shared" si="64"/>
        <v>4.0926765051214034</v>
      </c>
      <c r="O148" s="14">
        <f t="shared" si="65"/>
        <v>4.133565275375382</v>
      </c>
      <c r="P148" s="14">
        <f t="shared" si="66"/>
        <v>5.3488684950986221</v>
      </c>
      <c r="Q148" s="14">
        <f t="shared" si="67"/>
        <v>5.1381163989118486</v>
      </c>
      <c r="R148" s="14">
        <f t="shared" si="68"/>
        <v>3.7555433834220056</v>
      </c>
      <c r="S148" s="14">
        <f t="shared" ref="S148:T148" si="133">G208</f>
        <v>5.25</v>
      </c>
      <c r="T148" s="14">
        <f t="shared" si="133"/>
        <v>199.8</v>
      </c>
      <c r="U148" s="20">
        <v>1.8862083086E-2</v>
      </c>
      <c r="V148" s="24">
        <f t="shared" si="123"/>
        <v>-4.6762561090060011</v>
      </c>
    </row>
    <row r="149" spans="1:22">
      <c r="A149" s="4">
        <v>26207</v>
      </c>
      <c r="B149" s="10">
        <v>43.078400000000002</v>
      </c>
      <c r="C149" s="11">
        <v>5.8</v>
      </c>
      <c r="D149" s="12">
        <v>40.9</v>
      </c>
      <c r="E149" s="49">
        <v>42.4</v>
      </c>
      <c r="F149" s="11">
        <v>41</v>
      </c>
      <c r="G149" s="13">
        <v>5.2</v>
      </c>
      <c r="H149" s="5">
        <v>106.5</v>
      </c>
      <c r="J149" s="4">
        <v>28034</v>
      </c>
      <c r="K149" s="14">
        <f t="shared" ref="K149:K212" si="134">LN(B209)</f>
        <v>3.9089021405916307</v>
      </c>
      <c r="L149" s="14">
        <f t="shared" ref="L149:L212" si="135">C209</f>
        <v>7.7</v>
      </c>
      <c r="M149" s="14">
        <f t="shared" ref="M149:M212" si="136">LN(D209)</f>
        <v>4.0587173845789497</v>
      </c>
      <c r="N149" s="14">
        <f t="shared" ref="N149:N212" si="137">LN(E209)</f>
        <v>4.0993321037331398</v>
      </c>
      <c r="O149" s="14">
        <f t="shared" ref="O149:O212" si="138">LN(F209)</f>
        <v>4.1351665567423561</v>
      </c>
      <c r="P149" s="14">
        <f t="shared" ref="P149:P212" si="139">100*LN(D209/D197)</f>
        <v>5.320403606346467</v>
      </c>
      <c r="Q149" s="14">
        <f t="shared" ref="Q149:Q212" si="140">100*LN(E209/E197)</f>
        <v>5.1031480012445822</v>
      </c>
      <c r="R149" s="14">
        <f t="shared" ref="R149:R212" si="141">100*LN(F209/F197)</f>
        <v>4.0821994520255203</v>
      </c>
      <c r="S149" s="14">
        <f t="shared" ref="S149:T149" si="142">G209</f>
        <v>5.0199999999999996</v>
      </c>
      <c r="T149" s="14">
        <f t="shared" si="142"/>
        <v>194.3</v>
      </c>
      <c r="U149" s="20">
        <v>-4.1394100404000003E-2</v>
      </c>
      <c r="V149" s="24">
        <f t="shared" si="123"/>
        <v>-4.7176502094100012</v>
      </c>
    </row>
    <row r="150" spans="1:22">
      <c r="A150" s="4">
        <v>26238</v>
      </c>
      <c r="B150" s="10">
        <v>43.261299999999999</v>
      </c>
      <c r="C150" s="11">
        <v>6</v>
      </c>
      <c r="D150" s="12">
        <v>41</v>
      </c>
      <c r="E150" s="49">
        <v>42.4</v>
      </c>
      <c r="F150" s="11">
        <v>41.3</v>
      </c>
      <c r="G150" s="13">
        <v>4.91</v>
      </c>
      <c r="H150" s="5">
        <v>105.7</v>
      </c>
      <c r="J150" s="4">
        <v>28065</v>
      </c>
      <c r="K150" s="14">
        <f t="shared" si="134"/>
        <v>3.9235839197832409</v>
      </c>
      <c r="L150" s="14">
        <f t="shared" si="135"/>
        <v>7.8</v>
      </c>
      <c r="M150" s="14">
        <f t="shared" si="136"/>
        <v>4.0621656638578658</v>
      </c>
      <c r="N150" s="14">
        <f t="shared" si="137"/>
        <v>4.1042948930752692</v>
      </c>
      <c r="O150" s="14">
        <f t="shared" si="138"/>
        <v>4.1463043011528118</v>
      </c>
      <c r="P150" s="14">
        <f t="shared" si="139"/>
        <v>4.9392755329576472</v>
      </c>
      <c r="Q150" s="14">
        <f t="shared" si="140"/>
        <v>5.0772325373423142</v>
      </c>
      <c r="R150" s="14">
        <f t="shared" si="141"/>
        <v>5.3627796031408073</v>
      </c>
      <c r="S150" s="14">
        <f t="shared" ref="S150:T150" si="143">G210</f>
        <v>4.95</v>
      </c>
      <c r="T150" s="14">
        <f t="shared" si="143"/>
        <v>197.3</v>
      </c>
      <c r="U150" s="20">
        <v>3.0113032562E-2</v>
      </c>
      <c r="V150" s="24">
        <f t="shared" si="123"/>
        <v>-4.687537176848001</v>
      </c>
    </row>
    <row r="151" spans="1:22">
      <c r="A151" s="4">
        <v>26268</v>
      </c>
      <c r="B151" s="10">
        <v>43.7607</v>
      </c>
      <c r="C151" s="11">
        <v>6</v>
      </c>
      <c r="D151" s="12">
        <v>41.1</v>
      </c>
      <c r="E151" s="49">
        <v>42.6</v>
      </c>
      <c r="F151" s="11">
        <v>41.3</v>
      </c>
      <c r="G151" s="13">
        <v>4.1399999999999997</v>
      </c>
      <c r="H151" s="5">
        <v>107.3</v>
      </c>
      <c r="J151" s="4">
        <v>28095</v>
      </c>
      <c r="K151" s="14">
        <f t="shared" si="134"/>
        <v>3.9340584322887584</v>
      </c>
      <c r="L151" s="14">
        <f t="shared" si="135"/>
        <v>7.8</v>
      </c>
      <c r="M151" s="14">
        <f t="shared" si="136"/>
        <v>4.0673158898341812</v>
      </c>
      <c r="N151" s="14">
        <f t="shared" si="137"/>
        <v>4.1075897889721213</v>
      </c>
      <c r="O151" s="14">
        <f t="shared" si="138"/>
        <v>4.1541845625781173</v>
      </c>
      <c r="P151" s="14">
        <f t="shared" si="139"/>
        <v>4.913268857764459</v>
      </c>
      <c r="Q151" s="14">
        <f t="shared" si="140"/>
        <v>4.8872404393171651</v>
      </c>
      <c r="R151" s="14">
        <f t="shared" si="141"/>
        <v>5.9840000356017065</v>
      </c>
      <c r="S151" s="14">
        <f t="shared" ref="S151:T151" si="144">G211</f>
        <v>4.6500000000000004</v>
      </c>
      <c r="T151" s="14">
        <f t="shared" si="144"/>
        <v>201.9</v>
      </c>
      <c r="U151" s="20">
        <v>-0.130775229415</v>
      </c>
      <c r="V151" s="24">
        <f t="shared" si="123"/>
        <v>-4.8183124062630007</v>
      </c>
    </row>
    <row r="152" spans="1:22">
      <c r="A152" s="4">
        <v>26299</v>
      </c>
      <c r="B152" s="10">
        <v>44.808300000000003</v>
      </c>
      <c r="C152" s="11">
        <v>5.8</v>
      </c>
      <c r="D152" s="12">
        <v>41.2</v>
      </c>
      <c r="E152" s="49">
        <v>42.7</v>
      </c>
      <c r="F152" s="11">
        <v>41.3</v>
      </c>
      <c r="G152" s="13">
        <v>3.5</v>
      </c>
      <c r="H152" s="5">
        <v>111.5</v>
      </c>
      <c r="J152" s="4">
        <v>28126</v>
      </c>
      <c r="K152" s="14">
        <f t="shared" si="134"/>
        <v>3.928760154630079</v>
      </c>
      <c r="L152" s="14">
        <f t="shared" si="135"/>
        <v>7.5</v>
      </c>
      <c r="M152" s="14">
        <f t="shared" si="136"/>
        <v>4.0724397268340509</v>
      </c>
      <c r="N152" s="14">
        <f t="shared" si="137"/>
        <v>4.1141471895182802</v>
      </c>
      <c r="O152" s="14">
        <f t="shared" si="138"/>
        <v>4.1588830833596715</v>
      </c>
      <c r="P152" s="14">
        <f t="shared" si="139"/>
        <v>5.0665857446785614</v>
      </c>
      <c r="Q152" s="14">
        <f t="shared" si="140"/>
        <v>5.1981525660414825</v>
      </c>
      <c r="R152" s="14">
        <f t="shared" si="141"/>
        <v>5.9550979626532152</v>
      </c>
      <c r="S152" s="14">
        <f t="shared" ref="S152:T152" si="145">G212</f>
        <v>4.6100000000000003</v>
      </c>
      <c r="T152" s="14">
        <f t="shared" si="145"/>
        <v>211.6</v>
      </c>
      <c r="U152" s="20">
        <v>-9.6514114708999996E-2</v>
      </c>
      <c r="V152" s="24">
        <f t="shared" si="123"/>
        <v>-4.9148265209720003</v>
      </c>
    </row>
    <row r="153" spans="1:22">
      <c r="A153" s="4">
        <v>26330</v>
      </c>
      <c r="B153" s="10">
        <v>45.227400000000003</v>
      </c>
      <c r="C153" s="11">
        <v>5.7</v>
      </c>
      <c r="D153" s="12">
        <v>41.4</v>
      </c>
      <c r="E153" s="49">
        <v>42.9</v>
      </c>
      <c r="F153" s="11">
        <v>41.5</v>
      </c>
      <c r="G153" s="13">
        <v>3.29</v>
      </c>
      <c r="H153" s="5">
        <v>112.7</v>
      </c>
      <c r="J153" s="4">
        <v>28157</v>
      </c>
      <c r="K153" s="14">
        <f t="shared" si="134"/>
        <v>3.9439188804117089</v>
      </c>
      <c r="L153" s="14">
        <f t="shared" si="135"/>
        <v>7.6</v>
      </c>
      <c r="M153" s="14">
        <f t="shared" si="136"/>
        <v>4.0826093060036799</v>
      </c>
      <c r="N153" s="14">
        <f t="shared" si="137"/>
        <v>4.1239033644636454</v>
      </c>
      <c r="O153" s="14">
        <f t="shared" si="138"/>
        <v>4.165113633110308</v>
      </c>
      <c r="P153" s="14">
        <f t="shared" si="139"/>
        <v>5.9044925842626252</v>
      </c>
      <c r="Q153" s="14">
        <f t="shared" si="140"/>
        <v>6.0018009726252952</v>
      </c>
      <c r="R153" s="14">
        <f t="shared" si="141"/>
        <v>6.412452816953877</v>
      </c>
      <c r="S153" s="14">
        <f t="shared" ref="S153:T153" si="146">G213</f>
        <v>4.68</v>
      </c>
      <c r="T153" s="14">
        <f t="shared" si="146"/>
        <v>212.5</v>
      </c>
      <c r="U153" s="20">
        <v>-8.4712720000000005E-2</v>
      </c>
      <c r="V153" s="24">
        <f t="shared" si="123"/>
        <v>-4.9995392409720001</v>
      </c>
    </row>
    <row r="154" spans="1:22">
      <c r="A154" s="4">
        <v>26359</v>
      </c>
      <c r="B154" s="10">
        <v>45.558300000000003</v>
      </c>
      <c r="C154" s="11">
        <v>5.8</v>
      </c>
      <c r="D154" s="12">
        <v>41.4</v>
      </c>
      <c r="E154" s="49">
        <v>42.9</v>
      </c>
      <c r="F154" s="11">
        <v>41.7</v>
      </c>
      <c r="G154" s="13">
        <v>3.83</v>
      </c>
      <c r="H154" s="5">
        <v>114.9</v>
      </c>
      <c r="J154" s="4">
        <v>28185</v>
      </c>
      <c r="K154" s="14">
        <f t="shared" si="134"/>
        <v>3.9559173953043705</v>
      </c>
      <c r="L154" s="14">
        <f t="shared" si="135"/>
        <v>7.4</v>
      </c>
      <c r="M154" s="14">
        <f t="shared" si="136"/>
        <v>4.0876555740713041</v>
      </c>
      <c r="N154" s="14">
        <f t="shared" si="137"/>
        <v>4.1287459889394329</v>
      </c>
      <c r="O154" s="14">
        <f t="shared" si="138"/>
        <v>4.1682144107885559</v>
      </c>
      <c r="P154" s="14">
        <f t="shared" si="139"/>
        <v>6.2303883336154842</v>
      </c>
      <c r="Q154" s="14">
        <f t="shared" si="140"/>
        <v>6.3143895582986413</v>
      </c>
      <c r="R154" s="14">
        <f t="shared" si="141"/>
        <v>6.5571045751760346</v>
      </c>
      <c r="S154" s="14">
        <f t="shared" ref="S154:T154" si="147">G214</f>
        <v>4.6900000000000004</v>
      </c>
      <c r="T154" s="14">
        <f t="shared" si="147"/>
        <v>219.2</v>
      </c>
      <c r="U154" s="20">
        <v>-0.22821799361799999</v>
      </c>
      <c r="V154" s="24">
        <f t="shared" si="123"/>
        <v>-5.2277572345900003</v>
      </c>
    </row>
    <row r="155" spans="1:22">
      <c r="A155" s="4">
        <v>26390</v>
      </c>
      <c r="B155" s="10">
        <v>46.015599999999999</v>
      </c>
      <c r="C155" s="11">
        <v>5.7</v>
      </c>
      <c r="D155" s="12">
        <v>41.5</v>
      </c>
      <c r="E155" s="49">
        <v>43</v>
      </c>
      <c r="F155" s="11">
        <v>41.8</v>
      </c>
      <c r="G155" s="13">
        <v>4.17</v>
      </c>
      <c r="H155" s="5">
        <v>115.7</v>
      </c>
      <c r="J155" s="4">
        <v>28216</v>
      </c>
      <c r="K155" s="14">
        <f t="shared" si="134"/>
        <v>3.9653874534953837</v>
      </c>
      <c r="L155" s="14">
        <f t="shared" si="135"/>
        <v>7.2</v>
      </c>
      <c r="M155" s="14">
        <f t="shared" si="136"/>
        <v>4.0943445622221004</v>
      </c>
      <c r="N155" s="14">
        <f t="shared" si="137"/>
        <v>4.1351665567423561</v>
      </c>
      <c r="O155" s="14">
        <f t="shared" si="138"/>
        <v>4.1713056033582285</v>
      </c>
      <c r="P155" s="14">
        <f t="shared" si="139"/>
        <v>6.7208749693450098</v>
      </c>
      <c r="Q155" s="14">
        <f t="shared" si="140"/>
        <v>6.6139802504544987</v>
      </c>
      <c r="R155" s="14">
        <f t="shared" si="141"/>
        <v>6.5361905292776381</v>
      </c>
      <c r="S155" s="14">
        <f t="shared" ref="S155:T155" si="148">G215</f>
        <v>4.7300000000000004</v>
      </c>
      <c r="T155" s="14">
        <f t="shared" si="148"/>
        <v>220.9</v>
      </c>
      <c r="U155" s="20">
        <v>-4.8979031407000002E-2</v>
      </c>
      <c r="V155" s="24">
        <f t="shared" si="123"/>
        <v>-5.2767362659970001</v>
      </c>
    </row>
    <row r="156" spans="1:22">
      <c r="A156" s="4">
        <v>26420</v>
      </c>
      <c r="B156" s="10">
        <v>46.030099999999997</v>
      </c>
      <c r="C156" s="11">
        <v>5.7</v>
      </c>
      <c r="D156" s="12">
        <v>41.6</v>
      </c>
      <c r="E156" s="49">
        <v>43.1</v>
      </c>
      <c r="F156" s="11">
        <v>42</v>
      </c>
      <c r="G156" s="13">
        <v>4.2699999999999996</v>
      </c>
      <c r="H156" s="5">
        <v>119.5</v>
      </c>
      <c r="J156" s="4">
        <v>28246</v>
      </c>
      <c r="K156" s="14">
        <f t="shared" si="134"/>
        <v>3.9729581672573335</v>
      </c>
      <c r="L156" s="14">
        <f t="shared" si="135"/>
        <v>7</v>
      </c>
      <c r="M156" s="14">
        <f t="shared" si="136"/>
        <v>4.0976723523147758</v>
      </c>
      <c r="N156" s="14">
        <f t="shared" si="137"/>
        <v>4.1399550734741526</v>
      </c>
      <c r="O156" s="14">
        <f t="shared" si="138"/>
        <v>4.1774594689326072</v>
      </c>
      <c r="P156" s="14">
        <f t="shared" si="139"/>
        <v>6.5203193810762281</v>
      </c>
      <c r="Q156" s="14">
        <f t="shared" si="140"/>
        <v>6.751534664010217</v>
      </c>
      <c r="R156" s="14">
        <f t="shared" si="141"/>
        <v>6.8226294216755949</v>
      </c>
      <c r="S156" s="14">
        <f t="shared" ref="S156:T156" si="149">G216</f>
        <v>5.35</v>
      </c>
      <c r="T156" s="14">
        <f t="shared" si="149"/>
        <v>215.5</v>
      </c>
      <c r="U156" s="20">
        <v>-5.0660541891999998E-2</v>
      </c>
      <c r="V156" s="24">
        <f t="shared" si="123"/>
        <v>-5.3273968078890004</v>
      </c>
    </row>
    <row r="157" spans="1:22">
      <c r="A157" s="4">
        <v>26451</v>
      </c>
      <c r="B157" s="10">
        <v>46.163499999999999</v>
      </c>
      <c r="C157" s="11">
        <v>5.7</v>
      </c>
      <c r="D157" s="12">
        <v>41.7</v>
      </c>
      <c r="E157" s="49">
        <v>43.1</v>
      </c>
      <c r="F157" s="11">
        <v>42.2</v>
      </c>
      <c r="G157" s="13">
        <v>4.46</v>
      </c>
      <c r="H157" s="5">
        <v>118.8</v>
      </c>
      <c r="J157" s="4">
        <v>28277</v>
      </c>
      <c r="K157" s="14">
        <f t="shared" si="134"/>
        <v>3.9800236514888852</v>
      </c>
      <c r="L157" s="14">
        <f t="shared" si="135"/>
        <v>7.2</v>
      </c>
      <c r="M157" s="14">
        <f t="shared" si="136"/>
        <v>4.1026433650367959</v>
      </c>
      <c r="N157" s="14">
        <f t="shared" si="137"/>
        <v>4.1447207695471677</v>
      </c>
      <c r="O157" s="14">
        <f t="shared" si="138"/>
        <v>4.1820501426412067</v>
      </c>
      <c r="P157" s="14">
        <f t="shared" si="139"/>
        <v>6.4869154303089287</v>
      </c>
      <c r="Q157" s="14">
        <f t="shared" si="140"/>
        <v>6.7183325641448146</v>
      </c>
      <c r="R157" s="14">
        <f t="shared" si="141"/>
        <v>6.9538276463656539</v>
      </c>
      <c r="S157" s="14">
        <f t="shared" ref="S157:T157" si="150">G217</f>
        <v>5.39</v>
      </c>
      <c r="T157" s="14">
        <f t="shared" si="150"/>
        <v>206.7</v>
      </c>
      <c r="U157" s="20">
        <v>-0.14558370434000001</v>
      </c>
      <c r="V157" s="24">
        <f t="shared" si="123"/>
        <v>-5.4729805122290003</v>
      </c>
    </row>
    <row r="158" spans="1:22">
      <c r="A158" s="4">
        <v>26481</v>
      </c>
      <c r="B158" s="10">
        <v>46.1539</v>
      </c>
      <c r="C158" s="11">
        <v>5.6</v>
      </c>
      <c r="D158" s="12">
        <v>41.8</v>
      </c>
      <c r="E158" s="49">
        <v>43.3</v>
      </c>
      <c r="F158" s="11">
        <v>42</v>
      </c>
      <c r="G158" s="13">
        <v>4.55</v>
      </c>
      <c r="H158" s="5">
        <v>119.7</v>
      </c>
      <c r="J158" s="4">
        <v>28307</v>
      </c>
      <c r="K158" s="14">
        <f t="shared" si="134"/>
        <v>3.9819090778923112</v>
      </c>
      <c r="L158" s="14">
        <f t="shared" si="135"/>
        <v>6.9</v>
      </c>
      <c r="M158" s="14">
        <f t="shared" si="136"/>
        <v>4.1075897889721213</v>
      </c>
      <c r="N158" s="14">
        <f t="shared" si="137"/>
        <v>4.1478853291501308</v>
      </c>
      <c r="O158" s="14">
        <f t="shared" si="138"/>
        <v>4.1881384415084613</v>
      </c>
      <c r="P158" s="14">
        <f t="shared" si="139"/>
        <v>6.4538521137571161</v>
      </c>
      <c r="Q158" s="14">
        <f t="shared" si="140"/>
        <v>6.5276023146450664</v>
      </c>
      <c r="R158" s="14">
        <f t="shared" si="141"/>
        <v>7.0728606355364789</v>
      </c>
      <c r="S158" s="14">
        <f t="shared" ref="S158:T158" si="151">G218</f>
        <v>5.42</v>
      </c>
      <c r="T158" s="14">
        <f t="shared" si="151"/>
        <v>203.5</v>
      </c>
      <c r="U158" s="20">
        <v>-0.23964891952100001</v>
      </c>
      <c r="V158" s="24">
        <f t="shared" si="123"/>
        <v>-5.7126294317499999</v>
      </c>
    </row>
    <row r="159" spans="1:22">
      <c r="A159" s="4">
        <v>26512</v>
      </c>
      <c r="B159" s="10">
        <v>46.767200000000003</v>
      </c>
      <c r="C159" s="11">
        <v>5.6</v>
      </c>
      <c r="D159" s="12">
        <v>41.9</v>
      </c>
      <c r="E159" s="49">
        <v>43.3</v>
      </c>
      <c r="F159" s="11">
        <v>42.3</v>
      </c>
      <c r="G159" s="13">
        <v>4.8</v>
      </c>
      <c r="H159" s="5">
        <v>122</v>
      </c>
      <c r="J159" s="4">
        <v>28338</v>
      </c>
      <c r="K159" s="14">
        <f t="shared" si="134"/>
        <v>3.9832118639695833</v>
      </c>
      <c r="L159" s="14">
        <f t="shared" si="135"/>
        <v>7</v>
      </c>
      <c r="M159" s="14">
        <f t="shared" si="136"/>
        <v>4.1125118661775497</v>
      </c>
      <c r="N159" s="14">
        <f t="shared" si="137"/>
        <v>4.1510399058986458</v>
      </c>
      <c r="O159" s="14">
        <f t="shared" si="138"/>
        <v>4.1956970564823886</v>
      </c>
      <c r="P159" s="14">
        <f t="shared" si="139"/>
        <v>6.4211242456855793</v>
      </c>
      <c r="Q159" s="14">
        <f t="shared" si="140"/>
        <v>6.3384331827341764</v>
      </c>
      <c r="R159" s="14">
        <f t="shared" si="141"/>
        <v>7.0176876791837941</v>
      </c>
      <c r="S159" s="14">
        <f t="shared" ref="S159:T159" si="152">G219</f>
        <v>5.9</v>
      </c>
      <c r="T159" s="14">
        <f t="shared" si="152"/>
        <v>200.9</v>
      </c>
      <c r="U159" s="20">
        <v>3.0461662117999999E-2</v>
      </c>
      <c r="V159" s="24">
        <f t="shared" si="123"/>
        <v>-5.6821677696319997</v>
      </c>
    </row>
    <row r="160" spans="1:22">
      <c r="A160" s="4">
        <v>26543</v>
      </c>
      <c r="B160" s="10">
        <v>47.1036</v>
      </c>
      <c r="C160" s="11">
        <v>5.5</v>
      </c>
      <c r="D160" s="12">
        <v>42.1</v>
      </c>
      <c r="E160" s="49">
        <v>43.6</v>
      </c>
      <c r="F160" s="11">
        <v>42.7</v>
      </c>
      <c r="G160" s="13">
        <v>4.87</v>
      </c>
      <c r="H160" s="5">
        <v>123</v>
      </c>
      <c r="J160" s="4">
        <v>28369</v>
      </c>
      <c r="K160" s="14">
        <f t="shared" si="134"/>
        <v>3.9878852950096548</v>
      </c>
      <c r="L160" s="14">
        <f t="shared" si="135"/>
        <v>6.8</v>
      </c>
      <c r="M160" s="14">
        <f t="shared" si="136"/>
        <v>4.1157798429421657</v>
      </c>
      <c r="N160" s="14">
        <f t="shared" si="137"/>
        <v>4.1541845625781173</v>
      </c>
      <c r="O160" s="14">
        <f t="shared" si="138"/>
        <v>4.2002049529215784</v>
      </c>
      <c r="P160" s="14">
        <f t="shared" si="139"/>
        <v>6.225727524032</v>
      </c>
      <c r="Q160" s="14">
        <f t="shared" si="140"/>
        <v>6.1508057456713967</v>
      </c>
      <c r="R160" s="14">
        <f t="shared" si="141"/>
        <v>6.6639677546196028</v>
      </c>
      <c r="S160" s="14">
        <f t="shared" ref="S160:T160" si="153">G220</f>
        <v>6.14</v>
      </c>
      <c r="T160" s="14">
        <f t="shared" si="153"/>
        <v>201.9</v>
      </c>
      <c r="U160" s="20">
        <v>7.3246685130000003E-2</v>
      </c>
      <c r="V160" s="24">
        <f t="shared" si="123"/>
        <v>-5.6089210845019997</v>
      </c>
    </row>
    <row r="161" spans="1:22">
      <c r="A161" s="4">
        <v>26573</v>
      </c>
      <c r="B161" s="10">
        <v>47.721899999999998</v>
      </c>
      <c r="C161" s="11">
        <v>5.6</v>
      </c>
      <c r="D161" s="12">
        <v>42.2</v>
      </c>
      <c r="E161" s="49">
        <v>43.7</v>
      </c>
      <c r="F161" s="11">
        <v>43</v>
      </c>
      <c r="G161" s="13">
        <v>5.04</v>
      </c>
      <c r="H161" s="5">
        <v>125.2</v>
      </c>
      <c r="J161" s="4">
        <v>28399</v>
      </c>
      <c r="K161" s="14">
        <f t="shared" si="134"/>
        <v>3.9903442322033422</v>
      </c>
      <c r="L161" s="14">
        <f t="shared" si="135"/>
        <v>6.8</v>
      </c>
      <c r="M161" s="14">
        <f t="shared" si="136"/>
        <v>4.1206618705394744</v>
      </c>
      <c r="N161" s="14">
        <f t="shared" si="137"/>
        <v>4.1573193613834887</v>
      </c>
      <c r="O161" s="14">
        <f t="shared" si="138"/>
        <v>4.2046926193909657</v>
      </c>
      <c r="P161" s="14">
        <f t="shared" si="139"/>
        <v>6.1944485960524611</v>
      </c>
      <c r="Q161" s="14">
        <f t="shared" si="140"/>
        <v>5.7987257650349315</v>
      </c>
      <c r="R161" s="14">
        <f t="shared" si="141"/>
        <v>6.9526062648610303</v>
      </c>
      <c r="S161" s="14">
        <f t="shared" ref="S161:T161" si="154">G221</f>
        <v>6.47</v>
      </c>
      <c r="T161" s="14">
        <f t="shared" si="154"/>
        <v>201.9</v>
      </c>
      <c r="U161" s="20">
        <v>-2.5861244019000001E-2</v>
      </c>
      <c r="V161" s="24">
        <f t="shared" si="123"/>
        <v>-5.6347823285209993</v>
      </c>
    </row>
    <row r="162" spans="1:22">
      <c r="A162" s="4">
        <v>26604</v>
      </c>
      <c r="B162" s="10">
        <v>48.285499999999999</v>
      </c>
      <c r="C162" s="11">
        <v>5.3</v>
      </c>
      <c r="D162" s="12">
        <v>42.4</v>
      </c>
      <c r="E162" s="49">
        <v>43.9</v>
      </c>
      <c r="F162" s="11">
        <v>43.5</v>
      </c>
      <c r="G162" s="13">
        <v>5.0599999999999996</v>
      </c>
      <c r="H162" s="5">
        <v>127.9</v>
      </c>
      <c r="J162" s="4">
        <v>28430</v>
      </c>
      <c r="K162" s="14">
        <f t="shared" si="134"/>
        <v>3.9905254505830801</v>
      </c>
      <c r="L162" s="14">
        <f t="shared" si="135"/>
        <v>6.8</v>
      </c>
      <c r="M162" s="14">
        <f t="shared" si="136"/>
        <v>4.1271343850450917</v>
      </c>
      <c r="N162" s="14">
        <f t="shared" si="137"/>
        <v>4.165113633110308</v>
      </c>
      <c r="O162" s="14">
        <f t="shared" si="138"/>
        <v>4.2121275978784842</v>
      </c>
      <c r="P162" s="14">
        <f t="shared" si="139"/>
        <v>6.4968721187225995</v>
      </c>
      <c r="Q162" s="14">
        <f t="shared" si="140"/>
        <v>6.0818740035039145</v>
      </c>
      <c r="R162" s="14">
        <f t="shared" si="141"/>
        <v>6.5823296725672336</v>
      </c>
      <c r="S162" s="14">
        <f t="shared" ref="S162:T162" si="155">G222</f>
        <v>6.51</v>
      </c>
      <c r="T162" s="14">
        <f t="shared" si="155"/>
        <v>209.4</v>
      </c>
      <c r="U162" s="20">
        <v>-4.8292817432E-2</v>
      </c>
      <c r="V162" s="24">
        <f t="shared" si="123"/>
        <v>-5.6830751459529996</v>
      </c>
    </row>
    <row r="163" spans="1:22">
      <c r="A163" s="4">
        <v>26634</v>
      </c>
      <c r="B163" s="10">
        <v>48.815899999999999</v>
      </c>
      <c r="C163" s="11">
        <v>5.2</v>
      </c>
      <c r="D163" s="12">
        <v>42.5</v>
      </c>
      <c r="E163" s="49">
        <v>44</v>
      </c>
      <c r="F163" s="11">
        <v>44.4</v>
      </c>
      <c r="G163" s="13">
        <v>5.33</v>
      </c>
      <c r="H163" s="5">
        <v>131.6</v>
      </c>
      <c r="J163" s="4">
        <v>28460</v>
      </c>
      <c r="K163" s="14">
        <f t="shared" si="134"/>
        <v>3.9917505865314431</v>
      </c>
      <c r="L163" s="14">
        <f t="shared" si="135"/>
        <v>6.4</v>
      </c>
      <c r="M163" s="14">
        <f t="shared" si="136"/>
        <v>4.1319614257934072</v>
      </c>
      <c r="N163" s="14">
        <f t="shared" si="137"/>
        <v>4.169761201506855</v>
      </c>
      <c r="O163" s="14">
        <f t="shared" si="138"/>
        <v>4.2165621949463494</v>
      </c>
      <c r="P163" s="14">
        <f t="shared" si="139"/>
        <v>6.464553595922597</v>
      </c>
      <c r="Q163" s="14">
        <f t="shared" si="140"/>
        <v>6.2171412534733603</v>
      </c>
      <c r="R163" s="14">
        <f t="shared" si="141"/>
        <v>6.2377632368232101</v>
      </c>
      <c r="S163" s="14">
        <f t="shared" ref="S163:T163" si="156">G223</f>
        <v>6.56</v>
      </c>
      <c r="T163" s="14">
        <f t="shared" si="156"/>
        <v>213.2</v>
      </c>
      <c r="U163" s="20">
        <v>-0.12181897096700001</v>
      </c>
      <c r="V163" s="24">
        <f t="shared" si="123"/>
        <v>-5.8048941169199999</v>
      </c>
    </row>
    <row r="164" spans="1:22">
      <c r="A164" s="4">
        <v>26665</v>
      </c>
      <c r="B164" s="10">
        <v>49.180399999999999</v>
      </c>
      <c r="C164" s="11">
        <v>4.9000000000000004</v>
      </c>
      <c r="D164" s="12">
        <v>42.7</v>
      </c>
      <c r="E164" s="49">
        <v>44.3</v>
      </c>
      <c r="F164" s="11">
        <v>44.7</v>
      </c>
      <c r="G164" s="13">
        <v>5.94</v>
      </c>
      <c r="H164" s="5">
        <v>136.1</v>
      </c>
      <c r="J164" s="4">
        <v>28491</v>
      </c>
      <c r="K164" s="14">
        <f t="shared" si="134"/>
        <v>3.9785277173451523</v>
      </c>
      <c r="L164" s="14">
        <f t="shared" si="135"/>
        <v>6.4</v>
      </c>
      <c r="M164" s="14">
        <f t="shared" si="136"/>
        <v>4.138361447638875</v>
      </c>
      <c r="N164" s="14">
        <f t="shared" si="137"/>
        <v>4.1728476237100445</v>
      </c>
      <c r="O164" s="14">
        <f t="shared" si="138"/>
        <v>4.2282925347318399</v>
      </c>
      <c r="P164" s="14">
        <f t="shared" si="139"/>
        <v>6.5921720804824293</v>
      </c>
      <c r="Q164" s="14">
        <f t="shared" si="140"/>
        <v>5.8700434191763922</v>
      </c>
      <c r="R164" s="14">
        <f t="shared" si="141"/>
        <v>6.9409451372167599</v>
      </c>
      <c r="S164" s="14">
        <f t="shared" ref="S164:T164" si="157">G224</f>
        <v>6.7</v>
      </c>
      <c r="T164" s="14">
        <f t="shared" si="157"/>
        <v>219.1</v>
      </c>
      <c r="U164" s="20">
        <v>-0.205460587714</v>
      </c>
      <c r="V164" s="24">
        <f t="shared" si="123"/>
        <v>-6.0103547046339996</v>
      </c>
    </row>
    <row r="165" spans="1:22">
      <c r="A165" s="4">
        <v>26696</v>
      </c>
      <c r="B165" s="10">
        <v>49.911099999999998</v>
      </c>
      <c r="C165" s="11">
        <v>5</v>
      </c>
      <c r="D165" s="12">
        <v>43</v>
      </c>
      <c r="E165" s="49">
        <v>44.6</v>
      </c>
      <c r="F165" s="11">
        <v>45</v>
      </c>
      <c r="G165" s="13">
        <v>6.58</v>
      </c>
      <c r="H165" s="5">
        <v>146.1</v>
      </c>
      <c r="J165" s="4">
        <v>28522</v>
      </c>
      <c r="K165" s="14">
        <f t="shared" si="134"/>
        <v>3.9829846043654897</v>
      </c>
      <c r="L165" s="14">
        <f t="shared" si="135"/>
        <v>6.3</v>
      </c>
      <c r="M165" s="14">
        <f t="shared" si="136"/>
        <v>4.1431347263915326</v>
      </c>
      <c r="N165" s="14">
        <f t="shared" si="137"/>
        <v>4.1789920362823851</v>
      </c>
      <c r="O165" s="14">
        <f t="shared" si="138"/>
        <v>4.2355547307736243</v>
      </c>
      <c r="P165" s="14">
        <f t="shared" si="139"/>
        <v>6.0525420387852931</v>
      </c>
      <c r="Q165" s="14">
        <f t="shared" si="140"/>
        <v>5.5088671818740336</v>
      </c>
      <c r="R165" s="14">
        <f t="shared" si="141"/>
        <v>7.0441097663316024</v>
      </c>
      <c r="S165" s="14">
        <f t="shared" ref="S165:T165" si="158">G225</f>
        <v>6.78</v>
      </c>
      <c r="T165" s="14">
        <f t="shared" si="158"/>
        <v>220.1</v>
      </c>
      <c r="U165" s="20">
        <v>0.106016918345</v>
      </c>
      <c r="V165" s="24">
        <f t="shared" si="123"/>
        <v>-5.9043377862889992</v>
      </c>
    </row>
    <row r="166" spans="1:22">
      <c r="A166" s="4">
        <v>26724</v>
      </c>
      <c r="B166" s="10">
        <v>49.907699999999998</v>
      </c>
      <c r="C166" s="11">
        <v>4.9000000000000004</v>
      </c>
      <c r="D166" s="12">
        <v>43.4</v>
      </c>
      <c r="E166" s="49">
        <v>45</v>
      </c>
      <c r="F166" s="11">
        <v>45.5</v>
      </c>
      <c r="G166" s="13">
        <v>7.09</v>
      </c>
      <c r="H166" s="5">
        <v>148.80000000000001</v>
      </c>
      <c r="J166" s="4">
        <v>28550</v>
      </c>
      <c r="K166" s="14">
        <f t="shared" si="134"/>
        <v>4.0011687696585581</v>
      </c>
      <c r="L166" s="14">
        <f t="shared" si="135"/>
        <v>6.3</v>
      </c>
      <c r="M166" s="14">
        <f t="shared" si="136"/>
        <v>4.1494638614431798</v>
      </c>
      <c r="N166" s="14">
        <f t="shared" si="137"/>
        <v>4.1850989254905651</v>
      </c>
      <c r="O166" s="14">
        <f t="shared" si="138"/>
        <v>4.2442003177664782</v>
      </c>
      <c r="P166" s="14">
        <f t="shared" si="139"/>
        <v>6.1808287371876025</v>
      </c>
      <c r="Q166" s="14">
        <f t="shared" si="140"/>
        <v>5.6352936551131778</v>
      </c>
      <c r="R166" s="14">
        <f t="shared" si="141"/>
        <v>7.5985906977922264</v>
      </c>
      <c r="S166" s="14">
        <f t="shared" ref="S166:T166" si="159">G226</f>
        <v>6.79</v>
      </c>
      <c r="T166" s="14">
        <f t="shared" si="159"/>
        <v>228</v>
      </c>
      <c r="U166" s="20">
        <v>4.2212118642000002E-2</v>
      </c>
      <c r="V166" s="24">
        <f t="shared" si="123"/>
        <v>-5.8621256676469988</v>
      </c>
    </row>
    <row r="167" spans="1:22">
      <c r="A167" s="4">
        <v>26755</v>
      </c>
      <c r="B167" s="10">
        <v>49.808</v>
      </c>
      <c r="C167" s="11">
        <v>5</v>
      </c>
      <c r="D167" s="12">
        <v>43.7</v>
      </c>
      <c r="E167" s="49">
        <v>45.4</v>
      </c>
      <c r="F167" s="11">
        <v>45.4</v>
      </c>
      <c r="G167" s="13">
        <v>7.12</v>
      </c>
      <c r="H167" s="5">
        <v>153.80000000000001</v>
      </c>
      <c r="J167" s="4">
        <v>28581</v>
      </c>
      <c r="K167" s="14">
        <f t="shared" si="134"/>
        <v>4.0211822965931168</v>
      </c>
      <c r="L167" s="14">
        <f t="shared" si="135"/>
        <v>6.1</v>
      </c>
      <c r="M167" s="14">
        <f t="shared" si="136"/>
        <v>4.1573193613834887</v>
      </c>
      <c r="N167" s="14">
        <f t="shared" si="137"/>
        <v>4.1926804629429624</v>
      </c>
      <c r="O167" s="14">
        <f t="shared" si="138"/>
        <v>4.2527717988166192</v>
      </c>
      <c r="P167" s="14">
        <f t="shared" si="139"/>
        <v>6.2974799161388386</v>
      </c>
      <c r="Q167" s="14">
        <f t="shared" si="140"/>
        <v>5.7513906200606844</v>
      </c>
      <c r="R167" s="14">
        <f t="shared" si="141"/>
        <v>8.1466195458390249</v>
      </c>
      <c r="S167" s="14">
        <f t="shared" ref="S167:T167" si="160">G227</f>
        <v>6.89</v>
      </c>
      <c r="T167" s="14">
        <f t="shared" si="160"/>
        <v>225.5</v>
      </c>
      <c r="U167" s="20">
        <v>-6.8913774326000002E-2</v>
      </c>
      <c r="V167" s="24">
        <f t="shared" si="123"/>
        <v>-5.9310394419729988</v>
      </c>
    </row>
    <row r="168" spans="1:22">
      <c r="A168" s="4">
        <v>26785</v>
      </c>
      <c r="B168" s="10">
        <v>50.155999999999999</v>
      </c>
      <c r="C168" s="11">
        <v>4.9000000000000004</v>
      </c>
      <c r="D168" s="12">
        <v>43.9</v>
      </c>
      <c r="E168" s="49">
        <v>45.7</v>
      </c>
      <c r="F168" s="11">
        <v>47</v>
      </c>
      <c r="G168" s="13">
        <v>7.84</v>
      </c>
      <c r="H168" s="5">
        <v>166.3</v>
      </c>
      <c r="J168" s="4">
        <v>28611</v>
      </c>
      <c r="K168" s="14">
        <f t="shared" si="134"/>
        <v>4.0252552575141873</v>
      </c>
      <c r="L168" s="14">
        <f t="shared" si="135"/>
        <v>6</v>
      </c>
      <c r="M168" s="14">
        <f t="shared" si="136"/>
        <v>4.1666652238017265</v>
      </c>
      <c r="N168" s="14">
        <f t="shared" si="137"/>
        <v>4.2002049529215784</v>
      </c>
      <c r="O168" s="14">
        <f t="shared" si="138"/>
        <v>4.2541932631639972</v>
      </c>
      <c r="P168" s="14">
        <f t="shared" si="139"/>
        <v>6.8992871486951417</v>
      </c>
      <c r="Q168" s="14">
        <f t="shared" si="140"/>
        <v>6.0249879447425183</v>
      </c>
      <c r="R168" s="14">
        <f t="shared" si="141"/>
        <v>7.6733794231389432</v>
      </c>
      <c r="S168" s="14">
        <f t="shared" ref="S168:T168" si="161">G228</f>
        <v>7.36</v>
      </c>
      <c r="T168" s="14">
        <f t="shared" si="161"/>
        <v>232</v>
      </c>
      <c r="U168" s="20">
        <v>-0.21594559558099999</v>
      </c>
      <c r="V168" s="24">
        <f t="shared" si="123"/>
        <v>-6.1469850375539989</v>
      </c>
    </row>
    <row r="169" spans="1:22">
      <c r="A169" s="4">
        <v>26816</v>
      </c>
      <c r="B169" s="10">
        <v>50.194200000000002</v>
      </c>
      <c r="C169" s="11">
        <v>4.9000000000000004</v>
      </c>
      <c r="D169" s="12">
        <v>44.2</v>
      </c>
      <c r="E169" s="49">
        <v>46</v>
      </c>
      <c r="F169" s="11">
        <v>46.9</v>
      </c>
      <c r="G169" s="13">
        <v>8.49</v>
      </c>
      <c r="H169" s="5">
        <v>171.9</v>
      </c>
      <c r="J169" s="4">
        <v>28642</v>
      </c>
      <c r="K169" s="14">
        <f t="shared" si="134"/>
        <v>4.0327457160031432</v>
      </c>
      <c r="L169" s="14">
        <f t="shared" si="135"/>
        <v>5.9</v>
      </c>
      <c r="M169" s="14">
        <f t="shared" si="136"/>
        <v>4.1743872698956368</v>
      </c>
      <c r="N169" s="14">
        <f t="shared" si="137"/>
        <v>4.209160236650682</v>
      </c>
      <c r="O169" s="14">
        <f t="shared" si="138"/>
        <v>4.2640873368091947</v>
      </c>
      <c r="P169" s="14">
        <f t="shared" si="139"/>
        <v>7.1743904858841319</v>
      </c>
      <c r="Q169" s="14">
        <f t="shared" si="140"/>
        <v>6.4439467103514545</v>
      </c>
      <c r="R169" s="14">
        <f t="shared" si="141"/>
        <v>8.2037194167988847</v>
      </c>
      <c r="S169" s="14">
        <f t="shared" ref="S169:T169" si="162">G229</f>
        <v>7.6</v>
      </c>
      <c r="T169" s="14">
        <f t="shared" si="162"/>
        <v>230</v>
      </c>
      <c r="U169" s="20">
        <v>0.24337867672999999</v>
      </c>
      <c r="V169" s="24">
        <f t="shared" si="123"/>
        <v>-5.903606360823999</v>
      </c>
    </row>
    <row r="170" spans="1:22">
      <c r="A170" s="4">
        <v>26846</v>
      </c>
      <c r="B170" s="10">
        <v>50.415900000000001</v>
      </c>
      <c r="C170" s="11">
        <v>4.8</v>
      </c>
      <c r="D170" s="12">
        <v>44.2</v>
      </c>
      <c r="E170" s="49">
        <v>46</v>
      </c>
      <c r="F170" s="11">
        <v>46.8</v>
      </c>
      <c r="G170" s="13">
        <v>10.4</v>
      </c>
      <c r="H170" s="5">
        <v>195.1</v>
      </c>
      <c r="J170" s="4">
        <v>28672</v>
      </c>
      <c r="K170" s="14">
        <f t="shared" si="134"/>
        <v>4.0326358112833338</v>
      </c>
      <c r="L170" s="14">
        <f t="shared" si="135"/>
        <v>6.2</v>
      </c>
      <c r="M170" s="14">
        <f t="shared" si="136"/>
        <v>4.1820501426412067</v>
      </c>
      <c r="N170" s="14">
        <f t="shared" si="137"/>
        <v>4.2136079830489184</v>
      </c>
      <c r="O170" s="14">
        <f t="shared" si="138"/>
        <v>4.2682978693455391</v>
      </c>
      <c r="P170" s="14">
        <f t="shared" si="139"/>
        <v>7.4460353669084896</v>
      </c>
      <c r="Q170" s="14">
        <f t="shared" si="140"/>
        <v>6.5722653898787762</v>
      </c>
      <c r="R170" s="14">
        <f t="shared" si="141"/>
        <v>8.0159427837077075</v>
      </c>
      <c r="S170" s="14">
        <f t="shared" ref="S170:T170" si="163">G230</f>
        <v>7.81</v>
      </c>
      <c r="T170" s="14">
        <f t="shared" si="163"/>
        <v>229</v>
      </c>
      <c r="U170" s="20">
        <v>-0.142442885272</v>
      </c>
      <c r="V170" s="24">
        <f t="shared" si="123"/>
        <v>-6.0460492460959987</v>
      </c>
    </row>
    <row r="171" spans="1:22">
      <c r="A171" s="4">
        <v>26877</v>
      </c>
      <c r="B171" s="10">
        <v>50.324300000000001</v>
      </c>
      <c r="C171" s="11">
        <v>4.8</v>
      </c>
      <c r="D171" s="12">
        <v>45</v>
      </c>
      <c r="E171" s="49">
        <v>46.9</v>
      </c>
      <c r="F171" s="11">
        <v>47.2</v>
      </c>
      <c r="G171" s="13">
        <v>10.5</v>
      </c>
      <c r="H171" s="5">
        <v>202</v>
      </c>
      <c r="J171" s="4">
        <v>28703</v>
      </c>
      <c r="K171" s="14">
        <f t="shared" si="134"/>
        <v>4.0363428517309909</v>
      </c>
      <c r="L171" s="14">
        <f t="shared" si="135"/>
        <v>5.9</v>
      </c>
      <c r="M171" s="14">
        <f t="shared" si="136"/>
        <v>4.1881384415084613</v>
      </c>
      <c r="N171" s="14">
        <f t="shared" si="137"/>
        <v>4.219507705176107</v>
      </c>
      <c r="O171" s="14">
        <f t="shared" si="138"/>
        <v>4.2766661190160553</v>
      </c>
      <c r="P171" s="14">
        <f t="shared" si="139"/>
        <v>7.5626575330911923</v>
      </c>
      <c r="Q171" s="14">
        <f t="shared" si="140"/>
        <v>6.8467799277460824</v>
      </c>
      <c r="R171" s="14">
        <f t="shared" si="141"/>
        <v>8.0969062533667095</v>
      </c>
      <c r="S171" s="14">
        <f t="shared" ref="S171:T171" si="164">G231</f>
        <v>8.0399999999999991</v>
      </c>
      <c r="T171" s="14">
        <f t="shared" si="164"/>
        <v>239.6</v>
      </c>
      <c r="U171" s="20">
        <v>-6.3760798384999998E-2</v>
      </c>
      <c r="V171" s="24">
        <f t="shared" si="123"/>
        <v>-6.1098100444809988</v>
      </c>
    </row>
    <row r="172" spans="1:22">
      <c r="A172" s="4">
        <v>26908</v>
      </c>
      <c r="B172" s="10">
        <v>50.761499999999998</v>
      </c>
      <c r="C172" s="11">
        <v>4.8</v>
      </c>
      <c r="D172" s="12">
        <v>45.2</v>
      </c>
      <c r="E172" s="49">
        <v>47</v>
      </c>
      <c r="F172" s="11">
        <v>47.6</v>
      </c>
      <c r="G172" s="13">
        <v>10.78</v>
      </c>
      <c r="H172" s="5">
        <v>195</v>
      </c>
      <c r="J172" s="4">
        <v>28734</v>
      </c>
      <c r="K172" s="14">
        <f t="shared" si="134"/>
        <v>4.0387842824500559</v>
      </c>
      <c r="L172" s="14">
        <f t="shared" si="135"/>
        <v>6</v>
      </c>
      <c r="M172" s="14">
        <f t="shared" si="136"/>
        <v>4.1972019476618083</v>
      </c>
      <c r="N172" s="14">
        <f t="shared" si="137"/>
        <v>4.2253728246285052</v>
      </c>
      <c r="O172" s="14">
        <f t="shared" si="138"/>
        <v>4.28771595520264</v>
      </c>
      <c r="P172" s="14">
        <f t="shared" si="139"/>
        <v>8.1422104719642743</v>
      </c>
      <c r="Q172" s="14">
        <f t="shared" si="140"/>
        <v>7.118826205038725</v>
      </c>
      <c r="R172" s="14">
        <f t="shared" si="141"/>
        <v>8.7511002281062158</v>
      </c>
      <c r="S172" s="14">
        <f t="shared" ref="S172:T172" si="165">G232</f>
        <v>8.4499999999999993</v>
      </c>
      <c r="T172" s="14">
        <f t="shared" si="165"/>
        <v>244.1</v>
      </c>
      <c r="U172" s="20">
        <v>-0.15558358810600001</v>
      </c>
      <c r="V172" s="24">
        <f t="shared" si="123"/>
        <v>-6.2653936325869992</v>
      </c>
    </row>
    <row r="173" spans="1:22">
      <c r="A173" s="4">
        <v>26938</v>
      </c>
      <c r="B173" s="10">
        <v>51.1173</v>
      </c>
      <c r="C173" s="11">
        <v>4.5999999999999996</v>
      </c>
      <c r="D173" s="12">
        <v>45.6</v>
      </c>
      <c r="E173" s="49">
        <v>47.3</v>
      </c>
      <c r="F173" s="11">
        <v>48.8</v>
      </c>
      <c r="G173" s="13">
        <v>10.01</v>
      </c>
      <c r="H173" s="5">
        <v>187.5</v>
      </c>
      <c r="J173" s="4">
        <v>28764</v>
      </c>
      <c r="K173" s="14">
        <f t="shared" si="134"/>
        <v>4.0469996032403897</v>
      </c>
      <c r="L173" s="14">
        <f t="shared" si="135"/>
        <v>5.8</v>
      </c>
      <c r="M173" s="14">
        <f t="shared" si="136"/>
        <v>4.2061840439776361</v>
      </c>
      <c r="N173" s="14">
        <f t="shared" si="137"/>
        <v>4.2326561780196128</v>
      </c>
      <c r="O173" s="14">
        <f t="shared" si="138"/>
        <v>4.3000027991952914</v>
      </c>
      <c r="P173" s="14">
        <f t="shared" si="139"/>
        <v>8.5522173438161921</v>
      </c>
      <c r="Q173" s="14">
        <f t="shared" si="140"/>
        <v>7.533681663612378</v>
      </c>
      <c r="R173" s="14">
        <f t="shared" si="141"/>
        <v>9.5310179804324928</v>
      </c>
      <c r="S173" s="14">
        <f t="shared" ref="S173:T173" si="166">G233</f>
        <v>8.9600000000000009</v>
      </c>
      <c r="T173" s="14">
        <f t="shared" si="166"/>
        <v>256.5</v>
      </c>
      <c r="U173" s="20">
        <v>0.13336711658799999</v>
      </c>
      <c r="V173" s="24">
        <f t="shared" si="123"/>
        <v>-6.1320265159989988</v>
      </c>
    </row>
    <row r="174" spans="1:22">
      <c r="A174" s="4">
        <v>26969</v>
      </c>
      <c r="B174" s="10">
        <v>51.378999999999998</v>
      </c>
      <c r="C174" s="11">
        <v>4.8</v>
      </c>
      <c r="D174" s="12">
        <v>45.9</v>
      </c>
      <c r="E174" s="49">
        <v>47.7</v>
      </c>
      <c r="F174" s="11">
        <v>49.7</v>
      </c>
      <c r="G174" s="13">
        <v>10.029999999999999</v>
      </c>
      <c r="H174" s="5">
        <v>192.1</v>
      </c>
      <c r="J174" s="4">
        <v>28795</v>
      </c>
      <c r="K174" s="14">
        <f t="shared" si="134"/>
        <v>4.0542514686556563</v>
      </c>
      <c r="L174" s="14">
        <f t="shared" si="135"/>
        <v>5.9</v>
      </c>
      <c r="M174" s="14">
        <f t="shared" si="136"/>
        <v>4.2121275978784842</v>
      </c>
      <c r="N174" s="14">
        <f t="shared" si="137"/>
        <v>4.2398868675127588</v>
      </c>
      <c r="O174" s="14">
        <f t="shared" si="138"/>
        <v>4.3094559418390466</v>
      </c>
      <c r="P174" s="14">
        <f t="shared" si="139"/>
        <v>8.4993212833392509</v>
      </c>
      <c r="Q174" s="14">
        <f t="shared" si="140"/>
        <v>7.4773234402450965</v>
      </c>
      <c r="R174" s="14">
        <f t="shared" si="141"/>
        <v>9.7328343960562034</v>
      </c>
      <c r="S174" s="14">
        <f t="shared" ref="S174:T174" si="167">G234</f>
        <v>9.76</v>
      </c>
      <c r="T174" s="14">
        <f t="shared" si="167"/>
        <v>250.4</v>
      </c>
      <c r="U174" s="20">
        <v>0.16827009753800001</v>
      </c>
      <c r="V174" s="24">
        <f t="shared" si="123"/>
        <v>-5.9637564184609992</v>
      </c>
    </row>
    <row r="175" spans="1:22">
      <c r="A175" s="4">
        <v>26999</v>
      </c>
      <c r="B175" s="10">
        <v>51.255800000000001</v>
      </c>
      <c r="C175" s="11">
        <v>4.9000000000000004</v>
      </c>
      <c r="D175" s="12">
        <v>46.3</v>
      </c>
      <c r="E175" s="49">
        <v>48.1</v>
      </c>
      <c r="F175" s="11">
        <v>50.2</v>
      </c>
      <c r="G175" s="13">
        <v>9.9499999999999993</v>
      </c>
      <c r="H175" s="5">
        <v>206</v>
      </c>
      <c r="J175" s="4">
        <v>28825</v>
      </c>
      <c r="K175" s="14">
        <f t="shared" si="134"/>
        <v>4.0601170953728731</v>
      </c>
      <c r="L175" s="14">
        <f t="shared" si="135"/>
        <v>6</v>
      </c>
      <c r="M175" s="14">
        <f t="shared" si="136"/>
        <v>4.2180360345646504</v>
      </c>
      <c r="N175" s="14">
        <f t="shared" si="137"/>
        <v>4.2456340097683265</v>
      </c>
      <c r="O175" s="14">
        <f t="shared" si="138"/>
        <v>4.3174881135363101</v>
      </c>
      <c r="P175" s="14">
        <f t="shared" si="139"/>
        <v>8.6074608771243195</v>
      </c>
      <c r="Q175" s="14">
        <f t="shared" si="140"/>
        <v>7.5872808261471896</v>
      </c>
      <c r="R175" s="14">
        <f t="shared" si="141"/>
        <v>10.09259185899605</v>
      </c>
      <c r="S175" s="14">
        <f t="shared" ref="S175:T175" si="168">G235</f>
        <v>10.029999999999999</v>
      </c>
      <c r="T175" s="14">
        <f t="shared" si="168"/>
        <v>250.3</v>
      </c>
      <c r="U175" s="20">
        <v>-4.2498837955E-2</v>
      </c>
      <c r="V175" s="24">
        <f t="shared" si="123"/>
        <v>-6.006255256415999</v>
      </c>
    </row>
    <row r="176" spans="1:22">
      <c r="A176" s="4">
        <v>27030</v>
      </c>
      <c r="B176" s="10">
        <v>50.898099999999999</v>
      </c>
      <c r="C176" s="11">
        <v>5.0999999999999996</v>
      </c>
      <c r="D176" s="12">
        <v>46.8</v>
      </c>
      <c r="E176" s="49">
        <v>48.7</v>
      </c>
      <c r="F176" s="11">
        <v>50.7</v>
      </c>
      <c r="G176" s="13">
        <v>9.65</v>
      </c>
      <c r="H176" s="5">
        <v>217.5</v>
      </c>
      <c r="J176" s="4">
        <v>28856</v>
      </c>
      <c r="K176" s="14">
        <f t="shared" si="134"/>
        <v>4.0528765257283288</v>
      </c>
      <c r="L176" s="14">
        <f t="shared" si="135"/>
        <v>5.9</v>
      </c>
      <c r="M176" s="14">
        <f t="shared" si="136"/>
        <v>4.2268337452681797</v>
      </c>
      <c r="N176" s="14">
        <f t="shared" si="137"/>
        <v>4.2541932631639972</v>
      </c>
      <c r="O176" s="14">
        <f t="shared" si="138"/>
        <v>4.3280982926483258</v>
      </c>
      <c r="P176" s="14">
        <f t="shared" si="139"/>
        <v>8.8472297629304553</v>
      </c>
      <c r="Q176" s="14">
        <f t="shared" si="140"/>
        <v>8.1345639453952394</v>
      </c>
      <c r="R176" s="14">
        <f t="shared" si="141"/>
        <v>9.9805757916486417</v>
      </c>
      <c r="S176" s="14">
        <f t="shared" ref="S176:T176" si="169">G236</f>
        <v>10.07</v>
      </c>
      <c r="T176" s="14">
        <f t="shared" si="169"/>
        <v>259.5</v>
      </c>
      <c r="U176" s="20">
        <v>0</v>
      </c>
      <c r="V176" s="24">
        <f t="shared" si="123"/>
        <v>-6.006255256415999</v>
      </c>
    </row>
    <row r="177" spans="1:22">
      <c r="A177" s="4">
        <v>27061</v>
      </c>
      <c r="B177" s="10">
        <v>50.7211</v>
      </c>
      <c r="C177" s="11">
        <v>5.2</v>
      </c>
      <c r="D177" s="12">
        <v>47.3</v>
      </c>
      <c r="E177" s="49">
        <v>49.3</v>
      </c>
      <c r="F177" s="11">
        <v>51.3</v>
      </c>
      <c r="G177" s="13">
        <v>8.9700000000000006</v>
      </c>
      <c r="H177" s="5">
        <v>239.3</v>
      </c>
      <c r="J177" s="4">
        <v>28887</v>
      </c>
      <c r="K177" s="14">
        <f t="shared" si="134"/>
        <v>4.058912529612912</v>
      </c>
      <c r="L177" s="14">
        <f t="shared" si="135"/>
        <v>5.9</v>
      </c>
      <c r="M177" s="14">
        <f t="shared" si="136"/>
        <v>4.2370008626236242</v>
      </c>
      <c r="N177" s="14">
        <f t="shared" si="137"/>
        <v>4.2640873368091947</v>
      </c>
      <c r="O177" s="14">
        <f t="shared" si="138"/>
        <v>4.3333614626926007</v>
      </c>
      <c r="P177" s="14">
        <f t="shared" si="139"/>
        <v>9.3866136232091275</v>
      </c>
      <c r="Q177" s="14">
        <f t="shared" si="140"/>
        <v>8.5095300526809812</v>
      </c>
      <c r="R177" s="14">
        <f t="shared" si="141"/>
        <v>9.7806731918976411</v>
      </c>
      <c r="S177" s="14">
        <f t="shared" ref="S177:T177" si="170">G237</f>
        <v>10.06</v>
      </c>
      <c r="T177" s="14">
        <f t="shared" si="170"/>
        <v>270.89999999999998</v>
      </c>
      <c r="U177" s="20">
        <v>-0.15183845899100001</v>
      </c>
      <c r="V177" s="24">
        <f t="shared" si="123"/>
        <v>-6.1580937154069986</v>
      </c>
    </row>
    <row r="178" spans="1:22">
      <c r="A178" s="4">
        <v>27089</v>
      </c>
      <c r="B178" s="10">
        <v>50.735700000000001</v>
      </c>
      <c r="C178" s="11">
        <v>5.0999999999999996</v>
      </c>
      <c r="D178" s="12">
        <v>47.8</v>
      </c>
      <c r="E178" s="49">
        <v>49.9</v>
      </c>
      <c r="F178" s="11">
        <v>51.3</v>
      </c>
      <c r="G178" s="13">
        <v>9.35</v>
      </c>
      <c r="H178" s="5">
        <v>233</v>
      </c>
      <c r="J178" s="4">
        <v>28915</v>
      </c>
      <c r="K178" s="14">
        <f t="shared" si="134"/>
        <v>4.0619487728688357</v>
      </c>
      <c r="L178" s="14">
        <f t="shared" si="135"/>
        <v>5.8</v>
      </c>
      <c r="M178" s="14">
        <f t="shared" si="136"/>
        <v>4.2470656492397643</v>
      </c>
      <c r="N178" s="14">
        <f t="shared" si="137"/>
        <v>4.2738844760541781</v>
      </c>
      <c r="O178" s="14">
        <f t="shared" si="138"/>
        <v>4.3385970767465452</v>
      </c>
      <c r="P178" s="14">
        <f t="shared" si="139"/>
        <v>9.7601787796584372</v>
      </c>
      <c r="Q178" s="14">
        <f t="shared" si="140"/>
        <v>8.8785550563613516</v>
      </c>
      <c r="R178" s="14">
        <f t="shared" si="141"/>
        <v>9.4396758980067315</v>
      </c>
      <c r="S178" s="14">
        <f t="shared" ref="S178:T178" si="171">G238</f>
        <v>10.09</v>
      </c>
      <c r="T178" s="14">
        <f t="shared" si="171"/>
        <v>277.7</v>
      </c>
      <c r="U178" s="20">
        <v>0.132936284939</v>
      </c>
      <c r="V178" s="24">
        <f t="shared" si="123"/>
        <v>-6.0251574304679982</v>
      </c>
    </row>
    <row r="179" spans="1:22">
      <c r="A179" s="4">
        <v>27120</v>
      </c>
      <c r="B179" s="10">
        <v>50.619900000000001</v>
      </c>
      <c r="C179" s="11">
        <v>5.0999999999999996</v>
      </c>
      <c r="D179" s="12">
        <v>48.1</v>
      </c>
      <c r="E179" s="49">
        <v>50.1</v>
      </c>
      <c r="F179" s="11">
        <v>52.7</v>
      </c>
      <c r="G179" s="13">
        <v>10.51</v>
      </c>
      <c r="H179" s="5">
        <v>229.4</v>
      </c>
      <c r="J179" s="4">
        <v>28946</v>
      </c>
      <c r="K179" s="14">
        <f t="shared" si="134"/>
        <v>4.0512387116869961</v>
      </c>
      <c r="L179" s="14">
        <f t="shared" si="135"/>
        <v>5.8</v>
      </c>
      <c r="M179" s="14">
        <f t="shared" si="136"/>
        <v>4.257030144499196</v>
      </c>
      <c r="N179" s="14">
        <f t="shared" si="137"/>
        <v>4.2835865618606288</v>
      </c>
      <c r="O179" s="14">
        <f t="shared" si="138"/>
        <v>4.3489867805956814</v>
      </c>
      <c r="P179" s="14">
        <f t="shared" si="139"/>
        <v>9.9710783115707233</v>
      </c>
      <c r="Q179" s="14">
        <f t="shared" si="140"/>
        <v>9.0906098917666593</v>
      </c>
      <c r="R179" s="14">
        <f t="shared" si="141"/>
        <v>9.6214981779062239</v>
      </c>
      <c r="S179" s="14">
        <f t="shared" ref="S179:T179" si="172">G239</f>
        <v>10.01</v>
      </c>
      <c r="T179" s="14">
        <f t="shared" si="172"/>
        <v>276.89999999999998</v>
      </c>
      <c r="U179" s="20">
        <v>-6.4314582716000004E-2</v>
      </c>
      <c r="V179" s="24">
        <f t="shared" si="123"/>
        <v>-6.0894720131839986</v>
      </c>
    </row>
    <row r="180" spans="1:22">
      <c r="A180" s="4">
        <v>27150</v>
      </c>
      <c r="B180" s="10">
        <v>50.9664</v>
      </c>
      <c r="C180" s="11">
        <v>5.0999999999999996</v>
      </c>
      <c r="D180" s="12">
        <v>48.6</v>
      </c>
      <c r="E180" s="49">
        <v>50.7</v>
      </c>
      <c r="F180" s="11">
        <v>53.7</v>
      </c>
      <c r="G180" s="13">
        <v>11.31</v>
      </c>
      <c r="H180" s="5">
        <v>216.9</v>
      </c>
      <c r="J180" s="4">
        <v>28976</v>
      </c>
      <c r="K180" s="14">
        <f t="shared" si="134"/>
        <v>4.0590333968179877</v>
      </c>
      <c r="L180" s="14">
        <f t="shared" si="135"/>
        <v>5.6</v>
      </c>
      <c r="M180" s="14">
        <f t="shared" si="136"/>
        <v>4.2682978693455391</v>
      </c>
      <c r="N180" s="14">
        <f t="shared" si="137"/>
        <v>4.2945606088926054</v>
      </c>
      <c r="O180" s="14">
        <f t="shared" si="138"/>
        <v>4.3592696475512653</v>
      </c>
      <c r="P180" s="14">
        <f t="shared" si="139"/>
        <v>10.16326455438119</v>
      </c>
      <c r="Q180" s="14">
        <f t="shared" si="140"/>
        <v>9.4355655971027605</v>
      </c>
      <c r="R180" s="14">
        <f t="shared" si="141"/>
        <v>10.507638438726872</v>
      </c>
      <c r="S180" s="14">
        <f t="shared" ref="S180:T180" si="173">G240</f>
        <v>10.24</v>
      </c>
      <c r="T180" s="14">
        <f t="shared" si="173"/>
        <v>277.60000000000002</v>
      </c>
      <c r="U180" s="20">
        <v>0.105398714568</v>
      </c>
      <c r="V180" s="24">
        <f t="shared" si="123"/>
        <v>-5.9840732986159981</v>
      </c>
    </row>
    <row r="181" spans="1:22">
      <c r="A181" s="4">
        <v>27181</v>
      </c>
      <c r="B181" s="10">
        <v>50.92</v>
      </c>
      <c r="C181" s="11">
        <v>5.4</v>
      </c>
      <c r="D181" s="12">
        <v>49</v>
      </c>
      <c r="E181" s="49">
        <v>51.1</v>
      </c>
      <c r="F181" s="11">
        <v>54.3</v>
      </c>
      <c r="G181" s="13">
        <v>11.93</v>
      </c>
      <c r="H181" s="5">
        <v>226.9</v>
      </c>
      <c r="J181" s="4">
        <v>29007</v>
      </c>
      <c r="K181" s="14">
        <f t="shared" si="134"/>
        <v>4.0592681827754129</v>
      </c>
      <c r="L181" s="14">
        <f t="shared" si="135"/>
        <v>5.7</v>
      </c>
      <c r="M181" s="14">
        <f t="shared" si="136"/>
        <v>4.2794400458987809</v>
      </c>
      <c r="N181" s="14">
        <f t="shared" si="137"/>
        <v>4.3040650932041702</v>
      </c>
      <c r="O181" s="14">
        <f t="shared" si="138"/>
        <v>4.3757570216602861</v>
      </c>
      <c r="P181" s="14">
        <f t="shared" si="139"/>
        <v>10.50527760031434</v>
      </c>
      <c r="Q181" s="14">
        <f t="shared" si="140"/>
        <v>9.4904856553487704</v>
      </c>
      <c r="R181" s="14">
        <f t="shared" si="141"/>
        <v>11.166968485109113</v>
      </c>
      <c r="S181" s="14">
        <f t="shared" ref="S181:T181" si="174">G241</f>
        <v>10.29</v>
      </c>
      <c r="T181" s="14">
        <f t="shared" si="174"/>
        <v>281.3</v>
      </c>
      <c r="U181" s="20">
        <v>0</v>
      </c>
      <c r="V181" s="24">
        <f t="shared" si="123"/>
        <v>-5.9840732986159981</v>
      </c>
    </row>
    <row r="182" spans="1:22">
      <c r="A182" s="4">
        <v>27211</v>
      </c>
      <c r="B182" s="10">
        <v>50.920999999999999</v>
      </c>
      <c r="C182" s="11">
        <v>5.5</v>
      </c>
      <c r="D182" s="12">
        <v>49.3</v>
      </c>
      <c r="E182" s="49">
        <v>51.4</v>
      </c>
      <c r="F182" s="11">
        <v>55.3</v>
      </c>
      <c r="G182" s="13">
        <v>12.92</v>
      </c>
      <c r="H182" s="5">
        <v>249.9</v>
      </c>
      <c r="J182" s="4">
        <v>29037</v>
      </c>
      <c r="K182" s="14">
        <f t="shared" si="134"/>
        <v>4.0572136638838936</v>
      </c>
      <c r="L182" s="14">
        <f t="shared" si="135"/>
        <v>5.7</v>
      </c>
      <c r="M182" s="14">
        <f t="shared" si="136"/>
        <v>4.290459441148391</v>
      </c>
      <c r="N182" s="14">
        <f t="shared" si="137"/>
        <v>4.3134800921387715</v>
      </c>
      <c r="O182" s="14">
        <f t="shared" si="138"/>
        <v>4.3870141761849206</v>
      </c>
      <c r="P182" s="14">
        <f t="shared" si="139"/>
        <v>10.840929850718496</v>
      </c>
      <c r="Q182" s="14">
        <f t="shared" si="140"/>
        <v>9.9872109089853254</v>
      </c>
      <c r="R182" s="14">
        <f t="shared" si="141"/>
        <v>11.871630683938198</v>
      </c>
      <c r="S182" s="14">
        <f t="shared" ref="S182:T182" si="175">G242</f>
        <v>10.47</v>
      </c>
      <c r="T182" s="14">
        <f t="shared" si="175"/>
        <v>277.8</v>
      </c>
      <c r="U182" s="20">
        <v>0.76079668241999998</v>
      </c>
      <c r="V182" s="24">
        <f t="shared" si="123"/>
        <v>-5.2232766161959985</v>
      </c>
    </row>
    <row r="183" spans="1:22">
      <c r="A183" s="4">
        <v>27242</v>
      </c>
      <c r="B183" s="10">
        <v>50.448999999999998</v>
      </c>
      <c r="C183" s="11">
        <v>5.5</v>
      </c>
      <c r="D183" s="12">
        <v>49.9</v>
      </c>
      <c r="E183" s="49">
        <v>52.1</v>
      </c>
      <c r="F183" s="11">
        <v>56.4</v>
      </c>
      <c r="G183" s="13">
        <v>12.01</v>
      </c>
      <c r="H183" s="5">
        <v>236.3</v>
      </c>
      <c r="J183" s="4">
        <v>29068</v>
      </c>
      <c r="K183" s="14">
        <f t="shared" si="134"/>
        <v>4.0500443033255209</v>
      </c>
      <c r="L183" s="14">
        <f t="shared" si="135"/>
        <v>6</v>
      </c>
      <c r="M183" s="14">
        <f t="shared" si="136"/>
        <v>4.3000027991952914</v>
      </c>
      <c r="N183" s="14">
        <f t="shared" si="137"/>
        <v>4.3214801348058476</v>
      </c>
      <c r="O183" s="14">
        <f t="shared" si="138"/>
        <v>4.399375273008495</v>
      </c>
      <c r="P183" s="14">
        <f t="shared" si="139"/>
        <v>11.186435768682927</v>
      </c>
      <c r="Q183" s="14">
        <f t="shared" si="140"/>
        <v>10.197242962974125</v>
      </c>
      <c r="R183" s="14">
        <f t="shared" si="141"/>
        <v>12.270915399243929</v>
      </c>
      <c r="S183" s="14">
        <f t="shared" ref="S183:T183" si="176">G243</f>
        <v>10.94</v>
      </c>
      <c r="T183" s="14">
        <f t="shared" si="176"/>
        <v>281.8</v>
      </c>
      <c r="U183" s="20">
        <v>0.32173276273599999</v>
      </c>
      <c r="V183" s="24">
        <f t="shared" si="123"/>
        <v>-4.9015438534599989</v>
      </c>
    </row>
    <row r="184" spans="1:22">
      <c r="A184" s="4">
        <v>27273</v>
      </c>
      <c r="B184" s="10">
        <v>50.493000000000002</v>
      </c>
      <c r="C184" s="11">
        <v>5.9</v>
      </c>
      <c r="D184" s="12">
        <v>50.6</v>
      </c>
      <c r="E184" s="49">
        <v>52.8</v>
      </c>
      <c r="F184" s="11">
        <v>56.4</v>
      </c>
      <c r="G184" s="13">
        <v>11.34</v>
      </c>
      <c r="H184" s="5">
        <v>229.6</v>
      </c>
      <c r="J184" s="4">
        <v>29099</v>
      </c>
      <c r="K184" s="14">
        <f t="shared" si="134"/>
        <v>4.0514318419905235</v>
      </c>
      <c r="L184" s="14">
        <f t="shared" si="135"/>
        <v>5.9</v>
      </c>
      <c r="M184" s="14">
        <f t="shared" si="136"/>
        <v>4.3094559418390466</v>
      </c>
      <c r="N184" s="14">
        <f t="shared" si="137"/>
        <v>4.3294166844015844</v>
      </c>
      <c r="O184" s="14">
        <f t="shared" si="138"/>
        <v>4.4091553020621346</v>
      </c>
      <c r="P184" s="14">
        <f t="shared" si="139"/>
        <v>11.225399417723784</v>
      </c>
      <c r="Q184" s="14">
        <f t="shared" si="140"/>
        <v>10.404385977307948</v>
      </c>
      <c r="R184" s="14">
        <f t="shared" si="141"/>
        <v>12.143934685949393</v>
      </c>
      <c r="S184" s="14">
        <f t="shared" ref="S184:T184" si="177">G244</f>
        <v>11.43</v>
      </c>
      <c r="T184" s="14">
        <f t="shared" si="177"/>
        <v>279.39999999999998</v>
      </c>
      <c r="U184" s="20">
        <v>-0.224099536997</v>
      </c>
      <c r="V184" s="24">
        <f t="shared" si="123"/>
        <v>-5.1256433904569985</v>
      </c>
    </row>
    <row r="185" spans="1:22">
      <c r="A185" s="4">
        <v>27303</v>
      </c>
      <c r="B185" s="10">
        <v>50.310400000000001</v>
      </c>
      <c r="C185" s="11">
        <v>6</v>
      </c>
      <c r="D185" s="12">
        <v>51</v>
      </c>
      <c r="E185" s="49">
        <v>53.2</v>
      </c>
      <c r="F185" s="11">
        <v>56.7</v>
      </c>
      <c r="G185" s="13">
        <v>10.06</v>
      </c>
      <c r="H185" s="5">
        <v>228.6</v>
      </c>
      <c r="J185" s="4">
        <v>29129</v>
      </c>
      <c r="K185" s="14">
        <f t="shared" si="134"/>
        <v>4.0570579774360844</v>
      </c>
      <c r="L185" s="14">
        <f t="shared" si="135"/>
        <v>6</v>
      </c>
      <c r="M185" s="14">
        <f t="shared" si="136"/>
        <v>4.3201512309557941</v>
      </c>
      <c r="N185" s="14">
        <f t="shared" si="137"/>
        <v>4.3359826961724748</v>
      </c>
      <c r="O185" s="14">
        <f t="shared" si="138"/>
        <v>4.423648309364701</v>
      </c>
      <c r="P185" s="14">
        <f t="shared" si="139"/>
        <v>11.396718697815825</v>
      </c>
      <c r="Q185" s="14">
        <f t="shared" si="140"/>
        <v>10.3326518152862</v>
      </c>
      <c r="R185" s="14">
        <f t="shared" si="141"/>
        <v>12.364551016941011</v>
      </c>
      <c r="S185" s="14">
        <f t="shared" ref="S185:T185" si="178">G245</f>
        <v>13.77</v>
      </c>
      <c r="T185" s="14">
        <f t="shared" si="178"/>
        <v>278.10000000000002</v>
      </c>
      <c r="U185" s="20">
        <v>0</v>
      </c>
      <c r="V185" s="24">
        <f t="shared" si="123"/>
        <v>-5.1256433904569985</v>
      </c>
    </row>
    <row r="186" spans="1:22">
      <c r="A186" s="4">
        <v>27334</v>
      </c>
      <c r="B186" s="10">
        <v>48.675899999999999</v>
      </c>
      <c r="C186" s="11">
        <v>6.6</v>
      </c>
      <c r="D186" s="12">
        <v>51.5</v>
      </c>
      <c r="E186" s="49">
        <v>53.7</v>
      </c>
      <c r="F186" s="11">
        <v>56.6</v>
      </c>
      <c r="G186" s="13">
        <v>9.4499999999999993</v>
      </c>
      <c r="H186" s="5">
        <v>223.3</v>
      </c>
      <c r="J186" s="4">
        <v>29160</v>
      </c>
      <c r="K186" s="14">
        <f t="shared" si="134"/>
        <v>4.0562272401089725</v>
      </c>
      <c r="L186" s="14">
        <f t="shared" si="135"/>
        <v>5.9</v>
      </c>
      <c r="M186" s="14">
        <f t="shared" si="136"/>
        <v>4.3307333402863311</v>
      </c>
      <c r="N186" s="14">
        <f t="shared" si="137"/>
        <v>4.3451032805692833</v>
      </c>
      <c r="O186" s="14">
        <f t="shared" si="138"/>
        <v>4.4379342666121779</v>
      </c>
      <c r="P186" s="14">
        <f t="shared" si="139"/>
        <v>11.8605742407847</v>
      </c>
      <c r="Q186" s="14">
        <f t="shared" si="140"/>
        <v>10.521641305652484</v>
      </c>
      <c r="R186" s="14">
        <f t="shared" si="141"/>
        <v>12.847832477313132</v>
      </c>
      <c r="S186" s="14">
        <f t="shared" ref="S186:T186" si="179">G246</f>
        <v>13.18</v>
      </c>
      <c r="T186" s="14">
        <f t="shared" si="179"/>
        <v>283.10000000000002</v>
      </c>
      <c r="U186" s="20">
        <v>4.4937951291999997E-2</v>
      </c>
      <c r="V186" s="24">
        <f t="shared" si="123"/>
        <v>-5.0807054391649986</v>
      </c>
    </row>
    <row r="187" spans="1:22">
      <c r="A187" s="4">
        <v>27364</v>
      </c>
      <c r="B187" s="10">
        <v>46.947000000000003</v>
      </c>
      <c r="C187" s="11">
        <v>7.2</v>
      </c>
      <c r="D187" s="12">
        <v>51.9</v>
      </c>
      <c r="E187" s="49">
        <v>54.2</v>
      </c>
      <c r="F187" s="11">
        <v>56.6</v>
      </c>
      <c r="G187" s="13">
        <v>8.5299999999999994</v>
      </c>
      <c r="H187" s="5">
        <v>207.9</v>
      </c>
      <c r="J187" s="4">
        <v>29190</v>
      </c>
      <c r="K187" s="14">
        <f t="shared" si="134"/>
        <v>4.0568780429040858</v>
      </c>
      <c r="L187" s="14">
        <f t="shared" si="135"/>
        <v>6</v>
      </c>
      <c r="M187" s="14">
        <f t="shared" si="136"/>
        <v>4.3425058765115985</v>
      </c>
      <c r="N187" s="14">
        <f t="shared" si="137"/>
        <v>4.3541414311843463</v>
      </c>
      <c r="O187" s="14">
        <f t="shared" si="138"/>
        <v>4.4485163759427149</v>
      </c>
      <c r="P187" s="14">
        <f t="shared" si="139"/>
        <v>12.446984194694782</v>
      </c>
      <c r="Q187" s="14">
        <f t="shared" si="140"/>
        <v>10.850742141601913</v>
      </c>
      <c r="R187" s="14">
        <f t="shared" si="141"/>
        <v>13.1028262406404</v>
      </c>
      <c r="S187" s="14">
        <f t="shared" ref="S187:T187" si="180">G247</f>
        <v>13.78</v>
      </c>
      <c r="T187" s="14">
        <f t="shared" si="180"/>
        <v>287.5</v>
      </c>
      <c r="U187" s="20">
        <v>0</v>
      </c>
      <c r="V187" s="24">
        <f t="shared" si="123"/>
        <v>-5.0807054391649986</v>
      </c>
    </row>
    <row r="188" spans="1:22">
      <c r="A188" s="4">
        <v>27395</v>
      </c>
      <c r="B188" s="10">
        <v>46.323700000000002</v>
      </c>
      <c r="C188" s="11">
        <v>8.1</v>
      </c>
      <c r="D188" s="12">
        <v>52.3</v>
      </c>
      <c r="E188" s="49">
        <v>54.5</v>
      </c>
      <c r="F188" s="11">
        <v>57.1</v>
      </c>
      <c r="G188" s="13">
        <v>7.13</v>
      </c>
      <c r="H188" s="5">
        <v>203</v>
      </c>
      <c r="J188" s="4">
        <v>29221</v>
      </c>
      <c r="K188" s="14">
        <f t="shared" si="134"/>
        <v>4.061215126181513</v>
      </c>
      <c r="L188" s="14">
        <f t="shared" si="135"/>
        <v>6.3</v>
      </c>
      <c r="M188" s="14">
        <f t="shared" si="136"/>
        <v>4.3567088266895917</v>
      </c>
      <c r="N188" s="14">
        <f t="shared" si="137"/>
        <v>4.3681812278518288</v>
      </c>
      <c r="O188" s="14">
        <f t="shared" si="138"/>
        <v>4.4566701776696478</v>
      </c>
      <c r="P188" s="14">
        <f t="shared" si="139"/>
        <v>12.987508142141207</v>
      </c>
      <c r="Q188" s="14">
        <f t="shared" si="140"/>
        <v>11.398796468783193</v>
      </c>
      <c r="R188" s="14">
        <f t="shared" si="141"/>
        <v>12.857188502132159</v>
      </c>
      <c r="S188" s="14">
        <f t="shared" ref="S188:T188" si="181">G248</f>
        <v>13.82</v>
      </c>
      <c r="T188" s="14">
        <f t="shared" si="181"/>
        <v>288</v>
      </c>
      <c r="U188" s="20">
        <v>-1.1142424815E-2</v>
      </c>
      <c r="V188" s="24">
        <f t="shared" si="123"/>
        <v>-5.0918478639799982</v>
      </c>
    </row>
    <row r="189" spans="1:22">
      <c r="A189" s="4">
        <v>27426</v>
      </c>
      <c r="B189" s="10">
        <v>45.2346</v>
      </c>
      <c r="C189" s="11">
        <v>8.1</v>
      </c>
      <c r="D189" s="12">
        <v>52.6</v>
      </c>
      <c r="E189" s="49">
        <v>54.7</v>
      </c>
      <c r="F189" s="11">
        <v>57.4</v>
      </c>
      <c r="G189" s="13">
        <v>6.24</v>
      </c>
      <c r="H189" s="5">
        <v>199</v>
      </c>
      <c r="J189" s="4">
        <v>29252</v>
      </c>
      <c r="K189" s="14">
        <f t="shared" si="134"/>
        <v>4.0621105848883792</v>
      </c>
      <c r="L189" s="14">
        <f t="shared" si="135"/>
        <v>6.3</v>
      </c>
      <c r="M189" s="14">
        <f t="shared" si="136"/>
        <v>4.3694478524670215</v>
      </c>
      <c r="N189" s="14">
        <f t="shared" si="137"/>
        <v>4.3795235044557632</v>
      </c>
      <c r="O189" s="14">
        <f t="shared" si="138"/>
        <v>4.4612998155683892</v>
      </c>
      <c r="P189" s="14">
        <f t="shared" si="139"/>
        <v>13.244698984339747</v>
      </c>
      <c r="Q189" s="14">
        <f t="shared" si="140"/>
        <v>11.543616764656795</v>
      </c>
      <c r="R189" s="14">
        <f t="shared" si="141"/>
        <v>12.793835287578872</v>
      </c>
      <c r="S189" s="14">
        <f t="shared" ref="S189:T189" si="182">G249</f>
        <v>14.13</v>
      </c>
      <c r="T189" s="14">
        <f t="shared" si="182"/>
        <v>294.2</v>
      </c>
      <c r="U189" s="20">
        <v>0.19696443806899999</v>
      </c>
      <c r="V189" s="24">
        <f t="shared" si="123"/>
        <v>-4.8948834259109981</v>
      </c>
    </row>
    <row r="190" spans="1:22">
      <c r="A190" s="4">
        <v>27454</v>
      </c>
      <c r="B190" s="10">
        <v>44.751399999999997</v>
      </c>
      <c r="C190" s="11">
        <v>8.6</v>
      </c>
      <c r="D190" s="12">
        <v>52.8</v>
      </c>
      <c r="E190" s="49">
        <v>54.9</v>
      </c>
      <c r="F190" s="11">
        <v>57.9</v>
      </c>
      <c r="G190" s="13">
        <v>5.54</v>
      </c>
      <c r="H190" s="5">
        <v>200.8</v>
      </c>
      <c r="J190" s="4">
        <v>29281</v>
      </c>
      <c r="K190" s="14">
        <f t="shared" si="134"/>
        <v>4.0591646075304944</v>
      </c>
      <c r="L190" s="14">
        <f t="shared" si="135"/>
        <v>6.3</v>
      </c>
      <c r="M190" s="14">
        <f t="shared" si="136"/>
        <v>4.3832758540743137</v>
      </c>
      <c r="N190" s="14">
        <f t="shared" si="137"/>
        <v>4.3944491546724391</v>
      </c>
      <c r="O190" s="14">
        <f t="shared" si="138"/>
        <v>4.4693504628455569</v>
      </c>
      <c r="P190" s="14">
        <f t="shared" si="139"/>
        <v>13.621020483454881</v>
      </c>
      <c r="Q190" s="14">
        <f t="shared" si="140"/>
        <v>12.056467861826032</v>
      </c>
      <c r="R190" s="14">
        <f t="shared" si="141"/>
        <v>13.075338609901088</v>
      </c>
      <c r="S190" s="14">
        <f t="shared" ref="S190:T190" si="183">G250</f>
        <v>17.190000000000001</v>
      </c>
      <c r="T190" s="14">
        <f t="shared" si="183"/>
        <v>280.8</v>
      </c>
      <c r="U190" s="20">
        <v>1.42221867688</v>
      </c>
      <c r="V190" s="24">
        <f t="shared" si="123"/>
        <v>-3.4726647490309981</v>
      </c>
    </row>
    <row r="191" spans="1:22">
      <c r="A191" s="4">
        <v>27485</v>
      </c>
      <c r="B191" s="10">
        <v>44.783700000000003</v>
      </c>
      <c r="C191" s="11">
        <v>8.8000000000000007</v>
      </c>
      <c r="D191" s="12">
        <v>53</v>
      </c>
      <c r="E191" s="49">
        <v>55.1</v>
      </c>
      <c r="F191" s="11">
        <v>58.4</v>
      </c>
      <c r="G191" s="13">
        <v>5.49</v>
      </c>
      <c r="H191" s="5">
        <v>198.9</v>
      </c>
      <c r="J191" s="4">
        <v>29312</v>
      </c>
      <c r="K191" s="14">
        <f t="shared" si="134"/>
        <v>4.0388248050506608</v>
      </c>
      <c r="L191" s="14">
        <f t="shared" si="135"/>
        <v>6.9</v>
      </c>
      <c r="M191" s="14">
        <f t="shared" si="136"/>
        <v>4.3932138240644463</v>
      </c>
      <c r="N191" s="14">
        <f t="shared" si="137"/>
        <v>4.4006030202468169</v>
      </c>
      <c r="O191" s="14">
        <f t="shared" si="138"/>
        <v>4.4852598893155342</v>
      </c>
      <c r="P191" s="14">
        <f t="shared" si="139"/>
        <v>13.618367956524969</v>
      </c>
      <c r="Q191" s="14">
        <f t="shared" si="140"/>
        <v>11.701645838618797</v>
      </c>
      <c r="R191" s="14">
        <f t="shared" si="141"/>
        <v>13.627310871985227</v>
      </c>
      <c r="S191" s="14">
        <f t="shared" ref="S191:T191" si="184">G251</f>
        <v>17.61</v>
      </c>
      <c r="T191" s="14">
        <f t="shared" si="184"/>
        <v>270.7</v>
      </c>
      <c r="U191" s="20">
        <v>-3.2208826351019999</v>
      </c>
      <c r="V191" s="24">
        <f t="shared" si="123"/>
        <v>-6.693547384132998</v>
      </c>
    </row>
    <row r="192" spans="1:22">
      <c r="A192" s="4">
        <v>27515</v>
      </c>
      <c r="B192" s="10">
        <v>44.690100000000001</v>
      </c>
      <c r="C192" s="11">
        <v>9</v>
      </c>
      <c r="D192" s="12">
        <v>53.1</v>
      </c>
      <c r="E192" s="49">
        <v>55.3</v>
      </c>
      <c r="F192" s="11">
        <v>58.9</v>
      </c>
      <c r="G192" s="13">
        <v>5.22</v>
      </c>
      <c r="H192" s="5">
        <v>192.5</v>
      </c>
      <c r="J192" s="4">
        <v>29342</v>
      </c>
      <c r="K192" s="14">
        <f t="shared" si="134"/>
        <v>4.0133929694153547</v>
      </c>
      <c r="L192" s="14">
        <f t="shared" si="135"/>
        <v>7.5</v>
      </c>
      <c r="M192" s="14">
        <f t="shared" si="136"/>
        <v>4.4030540018659572</v>
      </c>
      <c r="N192" s="14">
        <f t="shared" si="137"/>
        <v>4.4079380164583828</v>
      </c>
      <c r="O192" s="14">
        <f t="shared" si="138"/>
        <v>4.4964707690647501</v>
      </c>
      <c r="P192" s="14">
        <f t="shared" si="139"/>
        <v>13.475613252041843</v>
      </c>
      <c r="Q192" s="14">
        <f t="shared" si="140"/>
        <v>11.337740756577663</v>
      </c>
      <c r="R192" s="14">
        <f t="shared" si="141"/>
        <v>13.720112151348495</v>
      </c>
      <c r="S192" s="14">
        <f t="shared" ref="S192:T192" si="185">G252</f>
        <v>10.98</v>
      </c>
      <c r="T192" s="14">
        <f t="shared" si="185"/>
        <v>263.5</v>
      </c>
      <c r="U192" s="20">
        <v>-0.76385002917300004</v>
      </c>
      <c r="V192" s="24">
        <f t="shared" si="123"/>
        <v>-7.4573974133059977</v>
      </c>
    </row>
    <row r="193" spans="1:24">
      <c r="A193" s="4">
        <v>27546</v>
      </c>
      <c r="B193" s="10">
        <v>44.998100000000001</v>
      </c>
      <c r="C193" s="11">
        <v>8.8000000000000007</v>
      </c>
      <c r="D193" s="12">
        <v>53.5</v>
      </c>
      <c r="E193" s="49">
        <v>55.6</v>
      </c>
      <c r="F193" s="11">
        <v>59.3</v>
      </c>
      <c r="G193" s="13">
        <v>5.55</v>
      </c>
      <c r="H193" s="5">
        <v>189.9</v>
      </c>
      <c r="J193" s="4">
        <v>29373</v>
      </c>
      <c r="K193" s="14">
        <f t="shared" si="134"/>
        <v>4.0008778488555778</v>
      </c>
      <c r="L193" s="14">
        <f t="shared" si="135"/>
        <v>7.6</v>
      </c>
      <c r="M193" s="14">
        <f t="shared" si="136"/>
        <v>4.4127982933406349</v>
      </c>
      <c r="N193" s="14">
        <f t="shared" si="137"/>
        <v>4.4127982933406349</v>
      </c>
      <c r="O193" s="14">
        <f t="shared" si="138"/>
        <v>4.5009201646142918</v>
      </c>
      <c r="P193" s="14">
        <f t="shared" si="139"/>
        <v>13.335824744185462</v>
      </c>
      <c r="Q193" s="14">
        <f t="shared" si="140"/>
        <v>10.873320013646559</v>
      </c>
      <c r="R193" s="14">
        <f t="shared" si="141"/>
        <v>12.516314295400599</v>
      </c>
      <c r="S193" s="14">
        <f t="shared" ref="S193:T193" si="186">G253</f>
        <v>9.4700000000000006</v>
      </c>
      <c r="T193" s="14">
        <f t="shared" si="186"/>
        <v>265.10000000000002</v>
      </c>
      <c r="U193" s="20">
        <v>0</v>
      </c>
      <c r="V193" s="24">
        <f t="shared" si="123"/>
        <v>-7.4573974133059977</v>
      </c>
    </row>
    <row r="194" spans="1:24">
      <c r="A194" s="4">
        <v>27576</v>
      </c>
      <c r="B194" s="10">
        <v>45.450600000000001</v>
      </c>
      <c r="C194" s="11">
        <v>8.6</v>
      </c>
      <c r="D194" s="12">
        <v>54</v>
      </c>
      <c r="E194" s="49">
        <v>56.3</v>
      </c>
      <c r="F194" s="11">
        <v>59.8</v>
      </c>
      <c r="G194" s="13">
        <v>6.1</v>
      </c>
      <c r="H194" s="5">
        <v>201.3</v>
      </c>
      <c r="J194" s="4">
        <v>29403</v>
      </c>
      <c r="K194" s="14">
        <f t="shared" si="134"/>
        <v>3.9937080560256191</v>
      </c>
      <c r="L194" s="14">
        <f t="shared" si="135"/>
        <v>7.8</v>
      </c>
      <c r="M194" s="14">
        <f t="shared" si="136"/>
        <v>4.4140096805269327</v>
      </c>
      <c r="N194" s="14">
        <f t="shared" si="137"/>
        <v>4.4200447018614026</v>
      </c>
      <c r="O194" s="14">
        <f t="shared" si="138"/>
        <v>4.5086592856072478</v>
      </c>
      <c r="P194" s="14">
        <f t="shared" si="139"/>
        <v>12.355023937854117</v>
      </c>
      <c r="Q194" s="14">
        <f t="shared" si="140"/>
        <v>10.656460972263075</v>
      </c>
      <c r="R194" s="14">
        <f t="shared" si="141"/>
        <v>12.164510942232679</v>
      </c>
      <c r="S194" s="14">
        <f t="shared" ref="S194:T194" si="187">G254</f>
        <v>9.0299999999999994</v>
      </c>
      <c r="T194" s="14">
        <f t="shared" si="187"/>
        <v>282</v>
      </c>
      <c r="U194" s="20">
        <v>0.40311942700699999</v>
      </c>
      <c r="V194" s="24">
        <f t="shared" si="123"/>
        <v>-7.0542779862989979</v>
      </c>
    </row>
    <row r="195" spans="1:24">
      <c r="A195" s="4">
        <v>27607</v>
      </c>
      <c r="B195" s="10">
        <v>45.895200000000003</v>
      </c>
      <c r="C195" s="11">
        <v>8.4</v>
      </c>
      <c r="D195" s="12">
        <v>54.2</v>
      </c>
      <c r="E195" s="49">
        <v>56.4</v>
      </c>
      <c r="F195" s="11">
        <v>60</v>
      </c>
      <c r="G195" s="13">
        <v>6.14</v>
      </c>
      <c r="H195" s="5">
        <v>208.4</v>
      </c>
      <c r="J195" s="4">
        <v>29434</v>
      </c>
      <c r="K195" s="14">
        <f t="shared" si="134"/>
        <v>3.9973397807243733</v>
      </c>
      <c r="L195" s="14">
        <f t="shared" si="135"/>
        <v>7.7</v>
      </c>
      <c r="M195" s="14">
        <f t="shared" si="136"/>
        <v>4.4212473478271628</v>
      </c>
      <c r="N195" s="14">
        <f t="shared" si="137"/>
        <v>4.4284330074880369</v>
      </c>
      <c r="O195" s="14">
        <f t="shared" si="138"/>
        <v>4.5152454784601046</v>
      </c>
      <c r="P195" s="14">
        <f t="shared" si="139"/>
        <v>12.124454863187196</v>
      </c>
      <c r="Q195" s="14">
        <f t="shared" si="140"/>
        <v>10.695287268218937</v>
      </c>
      <c r="R195" s="14">
        <f t="shared" si="141"/>
        <v>11.587020545160973</v>
      </c>
      <c r="S195" s="14">
        <f t="shared" ref="S195:T195" si="188">G255</f>
        <v>9.61</v>
      </c>
      <c r="T195" s="14">
        <f t="shared" si="188"/>
        <v>289.2</v>
      </c>
      <c r="U195" s="20">
        <v>-0.19814773743799999</v>
      </c>
      <c r="V195" s="24">
        <f t="shared" si="123"/>
        <v>-7.252425723736998</v>
      </c>
    </row>
    <row r="196" spans="1:24">
      <c r="A196" s="4">
        <v>27638</v>
      </c>
      <c r="B196" s="10">
        <v>46.486499999999999</v>
      </c>
      <c r="C196" s="11">
        <v>8.4</v>
      </c>
      <c r="D196" s="12">
        <v>54.6</v>
      </c>
      <c r="E196" s="49">
        <v>56.9</v>
      </c>
      <c r="F196" s="11">
        <v>60.1</v>
      </c>
      <c r="G196" s="13">
        <v>6.24</v>
      </c>
      <c r="H196" s="5">
        <v>205.8</v>
      </c>
      <c r="J196" s="4">
        <v>29465</v>
      </c>
      <c r="K196" s="14">
        <f t="shared" si="134"/>
        <v>4.0136080027779775</v>
      </c>
      <c r="L196" s="14">
        <f t="shared" si="135"/>
        <v>7.5</v>
      </c>
      <c r="M196" s="14">
        <f t="shared" si="136"/>
        <v>4.4296256134731609</v>
      </c>
      <c r="N196" s="14">
        <f t="shared" si="137"/>
        <v>4.4391156016580089</v>
      </c>
      <c r="O196" s="14">
        <f t="shared" si="138"/>
        <v>4.5196122976264448</v>
      </c>
      <c r="P196" s="14">
        <f t="shared" si="139"/>
        <v>12.016967163411431</v>
      </c>
      <c r="Q196" s="14">
        <f t="shared" si="140"/>
        <v>10.969891725642434</v>
      </c>
      <c r="R196" s="14">
        <f t="shared" si="141"/>
        <v>11.045699556431043</v>
      </c>
      <c r="S196" s="14">
        <f t="shared" ref="S196:T196" si="189">G256</f>
        <v>10.87</v>
      </c>
      <c r="T196" s="14">
        <f t="shared" si="189"/>
        <v>292.5</v>
      </c>
      <c r="U196" s="20">
        <v>0.77087134058999995</v>
      </c>
      <c r="V196" s="24">
        <f t="shared" si="123"/>
        <v>-6.4815543831469977</v>
      </c>
    </row>
    <row r="197" spans="1:24">
      <c r="A197" s="4">
        <v>27668</v>
      </c>
      <c r="B197" s="10">
        <v>46.662700000000001</v>
      </c>
      <c r="C197" s="11">
        <v>8.4</v>
      </c>
      <c r="D197" s="12">
        <v>54.9</v>
      </c>
      <c r="E197" s="49">
        <v>57.3</v>
      </c>
      <c r="F197" s="11">
        <v>60</v>
      </c>
      <c r="G197" s="13">
        <v>5.82</v>
      </c>
      <c r="H197" s="5">
        <v>197.3</v>
      </c>
      <c r="J197" s="4">
        <v>29495</v>
      </c>
      <c r="K197" s="14">
        <f t="shared" si="134"/>
        <v>4.0262833994169274</v>
      </c>
      <c r="L197" s="14">
        <f t="shared" si="135"/>
        <v>7.5</v>
      </c>
      <c r="M197" s="14">
        <f t="shared" si="136"/>
        <v>4.4391156016580089</v>
      </c>
      <c r="N197" s="14">
        <f t="shared" si="137"/>
        <v>4.4450014338352704</v>
      </c>
      <c r="O197" s="14">
        <f t="shared" si="138"/>
        <v>4.5304466397921548</v>
      </c>
      <c r="P197" s="14">
        <f t="shared" si="139"/>
        <v>11.896437070221456</v>
      </c>
      <c r="Q197" s="14">
        <f t="shared" si="140"/>
        <v>10.901873766279525</v>
      </c>
      <c r="R197" s="14">
        <f t="shared" si="141"/>
        <v>10.679833042745379</v>
      </c>
      <c r="S197" s="14">
        <f t="shared" ref="S197:T197" si="190">G257</f>
        <v>12.81</v>
      </c>
      <c r="T197" s="14">
        <f t="shared" si="190"/>
        <v>300.10000000000002</v>
      </c>
      <c r="U197" s="20">
        <v>1.218139599183</v>
      </c>
      <c r="V197" s="24">
        <f t="shared" si="123"/>
        <v>-5.2634147839639978</v>
      </c>
    </row>
    <row r="198" spans="1:24">
      <c r="A198" s="4">
        <v>27699</v>
      </c>
      <c r="B198" s="10">
        <v>46.794499999999999</v>
      </c>
      <c r="C198" s="11">
        <v>8.3000000000000007</v>
      </c>
      <c r="D198" s="12">
        <v>55.3</v>
      </c>
      <c r="E198" s="49">
        <v>57.6</v>
      </c>
      <c r="F198" s="11">
        <v>59.9</v>
      </c>
      <c r="G198" s="13">
        <v>5.22</v>
      </c>
      <c r="H198" s="5">
        <v>190.8</v>
      </c>
      <c r="J198" s="4">
        <v>29526</v>
      </c>
      <c r="K198" s="14">
        <f t="shared" si="134"/>
        <v>4.0434792464140896</v>
      </c>
      <c r="L198" s="14">
        <f t="shared" si="135"/>
        <v>7.5</v>
      </c>
      <c r="M198" s="14">
        <f t="shared" si="136"/>
        <v>4.4496852831476961</v>
      </c>
      <c r="N198" s="14">
        <f t="shared" si="137"/>
        <v>4.4531838289902099</v>
      </c>
      <c r="O198" s="14">
        <f t="shared" si="138"/>
        <v>4.5390303834835466</v>
      </c>
      <c r="P198" s="14">
        <f t="shared" si="139"/>
        <v>11.89519428613653</v>
      </c>
      <c r="Q198" s="14">
        <f t="shared" si="140"/>
        <v>10.808054842092611</v>
      </c>
      <c r="R198" s="14">
        <f t="shared" si="141"/>
        <v>10.109611687136882</v>
      </c>
      <c r="S198" s="14">
        <f t="shared" ref="S198:T198" si="191">G258</f>
        <v>15.85</v>
      </c>
      <c r="T198" s="14">
        <f t="shared" si="191"/>
        <v>297.8</v>
      </c>
      <c r="U198" s="20">
        <v>1.8714169164900001</v>
      </c>
      <c r="V198" s="24">
        <f t="shared" si="123"/>
        <v>-3.3919978674739975</v>
      </c>
    </row>
    <row r="199" spans="1:24">
      <c r="A199" s="4">
        <v>27729</v>
      </c>
      <c r="B199" s="10">
        <v>47.377099999999999</v>
      </c>
      <c r="C199" s="11">
        <v>8.1999999999999993</v>
      </c>
      <c r="D199" s="12">
        <v>55.6</v>
      </c>
      <c r="E199" s="49">
        <v>57.9</v>
      </c>
      <c r="F199" s="11">
        <v>60</v>
      </c>
      <c r="G199" s="13">
        <v>5.2</v>
      </c>
      <c r="H199" s="5">
        <v>188.3</v>
      </c>
      <c r="J199" s="4">
        <v>29556</v>
      </c>
      <c r="K199" s="14">
        <f t="shared" si="134"/>
        <v>4.0490594980064163</v>
      </c>
      <c r="L199" s="14">
        <f t="shared" si="135"/>
        <v>7.2</v>
      </c>
      <c r="M199" s="14">
        <f t="shared" si="136"/>
        <v>4.4589876758100102</v>
      </c>
      <c r="N199" s="14">
        <f t="shared" si="137"/>
        <v>4.4601444139378339</v>
      </c>
      <c r="O199" s="14">
        <f t="shared" si="138"/>
        <v>4.5507140001920323</v>
      </c>
      <c r="P199" s="14">
        <f t="shared" si="139"/>
        <v>11.648179929841165</v>
      </c>
      <c r="Q199" s="14">
        <f t="shared" si="140"/>
        <v>10.600298275348777</v>
      </c>
      <c r="R199" s="14">
        <f t="shared" si="141"/>
        <v>10.219762424931806</v>
      </c>
      <c r="S199" s="14">
        <f t="shared" ref="S199:T199" si="192">G259</f>
        <v>18.899999999999999</v>
      </c>
      <c r="T199" s="14">
        <f t="shared" si="192"/>
        <v>283.5</v>
      </c>
      <c r="U199" s="20">
        <v>-0.634159912888</v>
      </c>
      <c r="V199" s="24">
        <f t="shared" si="123"/>
        <v>-4.0261577803619977</v>
      </c>
    </row>
    <row r="200" spans="1:24">
      <c r="A200" s="4">
        <v>27760</v>
      </c>
      <c r="B200" s="10">
        <v>48.083100000000002</v>
      </c>
      <c r="C200" s="11">
        <v>7.9</v>
      </c>
      <c r="D200" s="12">
        <v>55.8</v>
      </c>
      <c r="E200" s="49">
        <v>58.1</v>
      </c>
      <c r="F200" s="11">
        <v>60.3</v>
      </c>
      <c r="G200" s="13">
        <v>4.87</v>
      </c>
      <c r="H200" s="5">
        <v>188.7</v>
      </c>
      <c r="J200" s="4">
        <v>29587</v>
      </c>
      <c r="K200" s="14">
        <f t="shared" si="134"/>
        <v>4.0433266685047951</v>
      </c>
      <c r="L200" s="14">
        <f t="shared" si="135"/>
        <v>7.5</v>
      </c>
      <c r="M200" s="14">
        <f t="shared" si="136"/>
        <v>4.4682043309149337</v>
      </c>
      <c r="N200" s="14">
        <f t="shared" si="137"/>
        <v>4.4704952826614894</v>
      </c>
      <c r="O200" s="14">
        <f t="shared" si="138"/>
        <v>4.5612182984589085</v>
      </c>
      <c r="P200" s="14">
        <f t="shared" si="139"/>
        <v>11.149550422534222</v>
      </c>
      <c r="Q200" s="14">
        <f t="shared" si="140"/>
        <v>10.231405480966128</v>
      </c>
      <c r="R200" s="14">
        <f t="shared" si="141"/>
        <v>10.454812078926109</v>
      </c>
      <c r="S200" s="14">
        <f t="shared" ref="S200:T200" si="193">G260</f>
        <v>19.079999999999998</v>
      </c>
      <c r="T200" s="14">
        <f t="shared" si="193"/>
        <v>276.2</v>
      </c>
      <c r="U200" s="20">
        <v>0</v>
      </c>
      <c r="V200" s="24">
        <f t="shared" si="123"/>
        <v>-4.0261577803619977</v>
      </c>
      <c r="X200" s="24">
        <f>AVERAGE(S200:S202)</f>
        <v>16.569999999999997</v>
      </c>
    </row>
    <row r="201" spans="1:24">
      <c r="A201" s="4">
        <v>27791</v>
      </c>
      <c r="B201" s="10">
        <v>48.526499999999999</v>
      </c>
      <c r="C201" s="11">
        <v>7.7</v>
      </c>
      <c r="D201" s="12">
        <v>55.9</v>
      </c>
      <c r="E201" s="49">
        <v>58.2</v>
      </c>
      <c r="F201" s="11">
        <v>60.4</v>
      </c>
      <c r="G201" s="13">
        <v>4.7699999999999996</v>
      </c>
      <c r="H201" s="5">
        <v>193.7</v>
      </c>
      <c r="J201" s="4">
        <v>29618</v>
      </c>
      <c r="K201" s="14">
        <f t="shared" si="134"/>
        <v>4.0384759045242991</v>
      </c>
      <c r="L201" s="14">
        <f t="shared" si="135"/>
        <v>7.4</v>
      </c>
      <c r="M201" s="14">
        <f t="shared" si="136"/>
        <v>4.4773368144782069</v>
      </c>
      <c r="N201" s="14">
        <f t="shared" si="137"/>
        <v>4.4841318576110352</v>
      </c>
      <c r="O201" s="14">
        <f t="shared" si="138"/>
        <v>4.5643481914678361</v>
      </c>
      <c r="P201" s="14">
        <f t="shared" si="139"/>
        <v>10.788896201118492</v>
      </c>
      <c r="Q201" s="14">
        <f t="shared" si="140"/>
        <v>10.460835315527216</v>
      </c>
      <c r="R201" s="14">
        <f t="shared" si="141"/>
        <v>10.30483758994469</v>
      </c>
      <c r="S201" s="14">
        <f t="shared" ref="S201:T201" si="194">G261</f>
        <v>15.93</v>
      </c>
      <c r="T201" s="14">
        <f t="shared" si="194"/>
        <v>275.7</v>
      </c>
      <c r="U201" s="20">
        <v>-0.78348417458499997</v>
      </c>
      <c r="V201" s="24">
        <f t="shared" si="123"/>
        <v>-4.809641954946998</v>
      </c>
    </row>
    <row r="202" spans="1:24">
      <c r="A202" s="4">
        <v>27820</v>
      </c>
      <c r="B202" s="10">
        <v>48.569499999999998</v>
      </c>
      <c r="C202" s="11">
        <v>7.6</v>
      </c>
      <c r="D202" s="12">
        <v>56</v>
      </c>
      <c r="E202" s="49">
        <v>58.3</v>
      </c>
      <c r="F202" s="11">
        <v>60.5</v>
      </c>
      <c r="G202" s="13">
        <v>4.84</v>
      </c>
      <c r="H202" s="5">
        <v>197.3</v>
      </c>
      <c r="J202" s="4">
        <v>29646</v>
      </c>
      <c r="K202" s="14">
        <f t="shared" si="134"/>
        <v>4.0439333348393944</v>
      </c>
      <c r="L202" s="14">
        <f t="shared" si="135"/>
        <v>7.4</v>
      </c>
      <c r="M202" s="14">
        <f t="shared" si="136"/>
        <v>4.4841318576110352</v>
      </c>
      <c r="N202" s="14">
        <f t="shared" si="137"/>
        <v>4.4920014878824537</v>
      </c>
      <c r="O202" s="14">
        <f t="shared" si="138"/>
        <v>4.5695430083449402</v>
      </c>
      <c r="P202" s="14">
        <f t="shared" si="139"/>
        <v>10.085600353672177</v>
      </c>
      <c r="Q202" s="14">
        <f t="shared" si="140"/>
        <v>9.7552333210014641</v>
      </c>
      <c r="R202" s="14">
        <f t="shared" si="141"/>
        <v>10.019254549938378</v>
      </c>
      <c r="S202" s="14">
        <f t="shared" ref="S202:T202" si="195">G262</f>
        <v>14.7</v>
      </c>
      <c r="T202" s="14">
        <f t="shared" si="195"/>
        <v>275.89999999999998</v>
      </c>
      <c r="U202" s="20">
        <v>0.30737834918500001</v>
      </c>
      <c r="V202" s="24">
        <f t="shared" ref="V202:V265" si="196">V201+U202</f>
        <v>-4.502263605761998</v>
      </c>
    </row>
    <row r="203" spans="1:24">
      <c r="A203" s="4">
        <v>27851</v>
      </c>
      <c r="B203" s="10">
        <v>48.869700000000002</v>
      </c>
      <c r="C203" s="11">
        <v>7.7</v>
      </c>
      <c r="D203" s="12">
        <v>56.1</v>
      </c>
      <c r="E203" s="49">
        <v>58.5</v>
      </c>
      <c r="F203" s="11">
        <v>60.7</v>
      </c>
      <c r="G203" s="13">
        <v>4.82</v>
      </c>
      <c r="H203" s="5">
        <v>203.2</v>
      </c>
      <c r="J203" s="4">
        <v>29677</v>
      </c>
      <c r="K203" s="14">
        <f t="shared" si="134"/>
        <v>4.0381304083107441</v>
      </c>
      <c r="L203" s="14">
        <f t="shared" si="135"/>
        <v>7.2</v>
      </c>
      <c r="M203" s="14">
        <f t="shared" si="136"/>
        <v>4.4897593344767639</v>
      </c>
      <c r="N203" s="14">
        <f t="shared" si="137"/>
        <v>4.4964707690647501</v>
      </c>
      <c r="O203" s="14">
        <f t="shared" si="138"/>
        <v>4.5716134024592483</v>
      </c>
      <c r="P203" s="14">
        <f t="shared" si="139"/>
        <v>9.6545510412317572</v>
      </c>
      <c r="Q203" s="14">
        <f t="shared" si="140"/>
        <v>9.5867748817933496</v>
      </c>
      <c r="R203" s="14">
        <f t="shared" si="141"/>
        <v>8.6353513143714782</v>
      </c>
      <c r="S203" s="14">
        <f t="shared" ref="S203:T203" si="197">G263</f>
        <v>15.72</v>
      </c>
      <c r="T203" s="14">
        <f t="shared" si="197"/>
        <v>274.5</v>
      </c>
      <c r="U203" s="20">
        <v>0</v>
      </c>
      <c r="V203" s="24">
        <f t="shared" si="196"/>
        <v>-4.502263605761998</v>
      </c>
      <c r="X203" s="24">
        <f>AVERAGE(S203:S205)</f>
        <v>17.78</v>
      </c>
    </row>
    <row r="204" spans="1:24">
      <c r="A204" s="4">
        <v>27881</v>
      </c>
      <c r="B204" s="10">
        <v>49.084099999999999</v>
      </c>
      <c r="C204" s="11">
        <v>7.4</v>
      </c>
      <c r="D204" s="12">
        <v>56.4</v>
      </c>
      <c r="E204" s="49">
        <v>58.7</v>
      </c>
      <c r="F204" s="11">
        <v>60.9</v>
      </c>
      <c r="G204" s="13">
        <v>5.29</v>
      </c>
      <c r="H204" s="5">
        <v>202.6</v>
      </c>
      <c r="J204" s="4">
        <v>29707</v>
      </c>
      <c r="K204" s="14">
        <f t="shared" si="134"/>
        <v>4.0449739796424877</v>
      </c>
      <c r="L204" s="14">
        <f t="shared" si="135"/>
        <v>7.5</v>
      </c>
      <c r="M204" s="14">
        <f t="shared" si="136"/>
        <v>4.4964707690647501</v>
      </c>
      <c r="N204" s="14">
        <f t="shared" si="137"/>
        <v>4.5009201646142918</v>
      </c>
      <c r="O204" s="14">
        <f t="shared" si="138"/>
        <v>4.5726469942825316</v>
      </c>
      <c r="P204" s="14">
        <f t="shared" si="139"/>
        <v>9.3416767198793202</v>
      </c>
      <c r="Q204" s="14">
        <f t="shared" si="140"/>
        <v>9.298214815590967</v>
      </c>
      <c r="R204" s="14">
        <f t="shared" si="141"/>
        <v>7.6176225217780775</v>
      </c>
      <c r="S204" s="14">
        <f t="shared" ref="S204:T204" si="198">G264</f>
        <v>18.52</v>
      </c>
      <c r="T204" s="14">
        <f t="shared" si="198"/>
        <v>271.8</v>
      </c>
      <c r="U204" s="20">
        <v>1.514907827349</v>
      </c>
      <c r="V204" s="24">
        <f t="shared" si="196"/>
        <v>-2.987355778412998</v>
      </c>
    </row>
    <row r="205" spans="1:24">
      <c r="A205" s="4">
        <v>27912</v>
      </c>
      <c r="B205" s="10">
        <v>49.059199999999997</v>
      </c>
      <c r="C205" s="11">
        <v>7.6</v>
      </c>
      <c r="D205" s="12">
        <v>56.7</v>
      </c>
      <c r="E205" s="49">
        <v>59</v>
      </c>
      <c r="F205" s="11">
        <v>61.1</v>
      </c>
      <c r="G205" s="13">
        <v>5.48</v>
      </c>
      <c r="H205" s="5">
        <v>210.9</v>
      </c>
      <c r="J205" s="4">
        <v>29738</v>
      </c>
      <c r="K205" s="14">
        <f t="shared" si="134"/>
        <v>4.0498996935668981</v>
      </c>
      <c r="L205" s="14">
        <f t="shared" si="135"/>
        <v>7.5</v>
      </c>
      <c r="M205" s="14">
        <f t="shared" si="136"/>
        <v>4.5053498507058807</v>
      </c>
      <c r="N205" s="14">
        <f t="shared" si="137"/>
        <v>4.5064542130489338</v>
      </c>
      <c r="O205" s="14">
        <f t="shared" si="138"/>
        <v>4.5767707114663931</v>
      </c>
      <c r="P205" s="14">
        <f t="shared" si="139"/>
        <v>9.255155736524511</v>
      </c>
      <c r="Q205" s="14">
        <f t="shared" si="140"/>
        <v>9.365591970829831</v>
      </c>
      <c r="R205" s="14">
        <f t="shared" si="141"/>
        <v>7.5850546852101184</v>
      </c>
      <c r="S205" s="14">
        <f t="shared" ref="S205:T205" si="199">G265</f>
        <v>19.100000000000001</v>
      </c>
      <c r="T205" s="14">
        <f t="shared" si="199"/>
        <v>265.8</v>
      </c>
      <c r="U205" s="20">
        <v>0</v>
      </c>
      <c r="V205" s="24">
        <f t="shared" si="196"/>
        <v>-2.987355778412998</v>
      </c>
    </row>
    <row r="206" spans="1:24">
      <c r="A206" s="4">
        <v>27942</v>
      </c>
      <c r="B206" s="10">
        <v>49.345999999999997</v>
      </c>
      <c r="C206" s="11">
        <v>7.8</v>
      </c>
      <c r="D206" s="12">
        <v>57</v>
      </c>
      <c r="E206" s="49">
        <v>59.3</v>
      </c>
      <c r="F206" s="11">
        <v>61.4</v>
      </c>
      <c r="G206" s="13">
        <v>5.31</v>
      </c>
      <c r="H206" s="5">
        <v>212.8</v>
      </c>
      <c r="J206" s="4">
        <v>29768</v>
      </c>
      <c r="K206" s="14">
        <f t="shared" si="134"/>
        <v>4.0567551843841692</v>
      </c>
      <c r="L206" s="14">
        <f t="shared" si="135"/>
        <v>7.2</v>
      </c>
      <c r="M206" s="14">
        <f t="shared" si="136"/>
        <v>4.516338972281476</v>
      </c>
      <c r="N206" s="14">
        <f t="shared" si="137"/>
        <v>4.514150787600923</v>
      </c>
      <c r="O206" s="14">
        <f t="shared" si="138"/>
        <v>4.580877493419047</v>
      </c>
      <c r="P206" s="14">
        <f t="shared" si="139"/>
        <v>10.232929175454336</v>
      </c>
      <c r="Q206" s="14">
        <f t="shared" si="140"/>
        <v>9.4106085739520413</v>
      </c>
      <c r="R206" s="14">
        <f t="shared" si="141"/>
        <v>7.221820781179912</v>
      </c>
      <c r="S206" s="14">
        <f t="shared" ref="S206:T206" si="200">G266</f>
        <v>19.04</v>
      </c>
      <c r="T206" s="14">
        <f t="shared" si="200"/>
        <v>276.89999999999998</v>
      </c>
      <c r="U206" s="20">
        <v>-0.61096062483699998</v>
      </c>
      <c r="V206" s="24">
        <f t="shared" si="196"/>
        <v>-3.5983164032499979</v>
      </c>
      <c r="X206" s="24">
        <f>AVERAGE(S206:S208)</f>
        <v>17.576666666666664</v>
      </c>
    </row>
    <row r="207" spans="1:24">
      <c r="A207" s="4">
        <v>27973</v>
      </c>
      <c r="B207" s="10">
        <v>49.6935</v>
      </c>
      <c r="C207" s="11">
        <v>7.8</v>
      </c>
      <c r="D207" s="12">
        <v>57.3</v>
      </c>
      <c r="E207" s="49">
        <v>59.6</v>
      </c>
      <c r="F207" s="11">
        <v>61.9</v>
      </c>
      <c r="G207" s="13">
        <v>5.29</v>
      </c>
      <c r="H207" s="5">
        <v>204.9</v>
      </c>
      <c r="J207" s="4">
        <v>29799</v>
      </c>
      <c r="K207" s="14">
        <f t="shared" si="134"/>
        <v>4.0570666273190943</v>
      </c>
      <c r="L207" s="14">
        <f t="shared" si="135"/>
        <v>7.4</v>
      </c>
      <c r="M207" s="14">
        <f t="shared" si="136"/>
        <v>4.5239601305625481</v>
      </c>
      <c r="N207" s="14">
        <f t="shared" si="137"/>
        <v>4.5207010293616419</v>
      </c>
      <c r="O207" s="14">
        <f t="shared" si="138"/>
        <v>4.5839465495364644</v>
      </c>
      <c r="P207" s="14">
        <f t="shared" si="139"/>
        <v>10.271278273538519</v>
      </c>
      <c r="Q207" s="14">
        <f t="shared" si="140"/>
        <v>9.2268021873604162</v>
      </c>
      <c r="R207" s="14">
        <f t="shared" si="141"/>
        <v>6.8701071076360405</v>
      </c>
      <c r="S207" s="14">
        <f t="shared" ref="S207:T207" si="201">G267</f>
        <v>17.82</v>
      </c>
      <c r="T207" s="14">
        <f t="shared" si="201"/>
        <v>267.89999999999998</v>
      </c>
      <c r="U207" s="20">
        <v>-4.0543090762000002E-2</v>
      </c>
      <c r="V207" s="24">
        <f t="shared" si="196"/>
        <v>-3.638859494011998</v>
      </c>
    </row>
    <row r="208" spans="1:24">
      <c r="A208" s="4">
        <v>28004</v>
      </c>
      <c r="B208" s="10">
        <v>49.815199999999997</v>
      </c>
      <c r="C208" s="11">
        <v>7.6</v>
      </c>
      <c r="D208" s="12">
        <v>57.6</v>
      </c>
      <c r="E208" s="49">
        <v>59.9</v>
      </c>
      <c r="F208" s="11">
        <v>62.4</v>
      </c>
      <c r="G208" s="13">
        <v>5.25</v>
      </c>
      <c r="H208" s="5">
        <v>199.8</v>
      </c>
      <c r="J208" s="4">
        <v>29830</v>
      </c>
      <c r="K208" s="14">
        <f t="shared" si="134"/>
        <v>4.0507513703678644</v>
      </c>
      <c r="L208" s="14">
        <f t="shared" si="135"/>
        <v>7.6</v>
      </c>
      <c r="M208" s="14">
        <f t="shared" si="136"/>
        <v>4.5336741842830213</v>
      </c>
      <c r="N208" s="14">
        <f t="shared" si="137"/>
        <v>4.5272086445183799</v>
      </c>
      <c r="O208" s="14">
        <f t="shared" si="138"/>
        <v>4.5880240271531205</v>
      </c>
      <c r="P208" s="14">
        <f t="shared" si="139"/>
        <v>10.404857080986082</v>
      </c>
      <c r="Q208" s="14">
        <f t="shared" si="140"/>
        <v>8.8093042860370812</v>
      </c>
      <c r="R208" s="14">
        <f t="shared" si="141"/>
        <v>6.8411729526675984</v>
      </c>
      <c r="S208" s="14">
        <f t="shared" ref="S208:T208" si="202">G268</f>
        <v>15.87</v>
      </c>
      <c r="T208" s="14">
        <f t="shared" si="202"/>
        <v>262.7</v>
      </c>
      <c r="U208" s="20">
        <v>0</v>
      </c>
      <c r="V208" s="24">
        <f t="shared" si="196"/>
        <v>-3.638859494011998</v>
      </c>
    </row>
    <row r="209" spans="1:22">
      <c r="A209" s="4">
        <v>28034</v>
      </c>
      <c r="B209" s="10">
        <v>49.844200000000001</v>
      </c>
      <c r="C209" s="11">
        <v>7.7</v>
      </c>
      <c r="D209" s="12">
        <v>57.9</v>
      </c>
      <c r="E209" s="49">
        <v>60.3</v>
      </c>
      <c r="F209" s="11">
        <v>62.5</v>
      </c>
      <c r="G209" s="13">
        <v>5.0199999999999996</v>
      </c>
      <c r="H209" s="5">
        <v>194.3</v>
      </c>
      <c r="J209" s="4">
        <v>29860</v>
      </c>
      <c r="K209" s="14">
        <f t="shared" si="134"/>
        <v>4.0434090985423472</v>
      </c>
      <c r="L209" s="14">
        <f t="shared" si="135"/>
        <v>7.9</v>
      </c>
      <c r="M209" s="14">
        <f t="shared" si="136"/>
        <v>4.536891345234797</v>
      </c>
      <c r="N209" s="14">
        <f t="shared" si="137"/>
        <v>4.5325994931532563</v>
      </c>
      <c r="O209" s="14">
        <f t="shared" si="138"/>
        <v>4.5941092386286666</v>
      </c>
      <c r="P209" s="14">
        <f t="shared" si="139"/>
        <v>9.7775743576788177</v>
      </c>
      <c r="Q209" s="14">
        <f t="shared" si="140"/>
        <v>8.7598059317985779</v>
      </c>
      <c r="R209" s="14">
        <f t="shared" si="141"/>
        <v>6.3662598836511615</v>
      </c>
      <c r="S209" s="14">
        <f t="shared" ref="S209:T209" si="203">G269</f>
        <v>15.08</v>
      </c>
      <c r="T209" s="14">
        <f t="shared" si="203"/>
        <v>256.3</v>
      </c>
      <c r="U209" s="20">
        <v>-0.57439382443200004</v>
      </c>
      <c r="V209" s="24">
        <f t="shared" si="196"/>
        <v>-4.2132533184439982</v>
      </c>
    </row>
    <row r="210" spans="1:22">
      <c r="A210" s="4">
        <v>28065</v>
      </c>
      <c r="B210" s="10">
        <v>50.581400000000002</v>
      </c>
      <c r="C210" s="11">
        <v>7.8</v>
      </c>
      <c r="D210" s="12">
        <v>58.1</v>
      </c>
      <c r="E210" s="49">
        <v>60.6</v>
      </c>
      <c r="F210" s="11">
        <v>63.2</v>
      </c>
      <c r="G210" s="13">
        <v>4.95</v>
      </c>
      <c r="H210" s="5">
        <v>197.3</v>
      </c>
      <c r="J210" s="4">
        <v>29891</v>
      </c>
      <c r="K210" s="14">
        <f t="shared" si="134"/>
        <v>4.0326872198332966</v>
      </c>
      <c r="L210" s="14">
        <f t="shared" si="135"/>
        <v>8.3000000000000007</v>
      </c>
      <c r="M210" s="14">
        <f t="shared" si="136"/>
        <v>4.5411648560121787</v>
      </c>
      <c r="N210" s="14">
        <f t="shared" si="137"/>
        <v>4.5379614362946414</v>
      </c>
      <c r="O210" s="14">
        <f t="shared" si="138"/>
        <v>4.5930976047538223</v>
      </c>
      <c r="P210" s="14">
        <f t="shared" si="139"/>
        <v>9.1479572864482694</v>
      </c>
      <c r="Q210" s="14">
        <f t="shared" si="140"/>
        <v>8.4777607304431477</v>
      </c>
      <c r="R210" s="14">
        <f t="shared" si="141"/>
        <v>5.4067221270275789</v>
      </c>
      <c r="S210" s="14">
        <f t="shared" ref="S210:T210" si="204">G270</f>
        <v>13.31</v>
      </c>
      <c r="T210" s="14">
        <f t="shared" si="204"/>
        <v>253.6</v>
      </c>
      <c r="U210" s="20">
        <v>-0.35593211668399999</v>
      </c>
      <c r="V210" s="24">
        <f t="shared" si="196"/>
        <v>-4.5691854351279986</v>
      </c>
    </row>
    <row r="211" spans="1:22">
      <c r="A211" s="4">
        <v>28095</v>
      </c>
      <c r="B211" s="10">
        <v>51.113999999999997</v>
      </c>
      <c r="C211" s="11">
        <v>7.8</v>
      </c>
      <c r="D211" s="12">
        <v>58.4</v>
      </c>
      <c r="E211" s="49">
        <v>60.8</v>
      </c>
      <c r="F211" s="11">
        <v>63.7</v>
      </c>
      <c r="G211" s="13">
        <v>4.6500000000000004</v>
      </c>
      <c r="H211" s="5">
        <v>201.9</v>
      </c>
      <c r="J211" s="4">
        <v>29921</v>
      </c>
      <c r="K211" s="14">
        <f t="shared" si="134"/>
        <v>4.0216770905107921</v>
      </c>
      <c r="L211" s="14">
        <f t="shared" si="135"/>
        <v>8.5</v>
      </c>
      <c r="M211" s="14">
        <f t="shared" si="136"/>
        <v>4.5443580465913342</v>
      </c>
      <c r="N211" s="14">
        <f t="shared" si="137"/>
        <v>4.542230386214217</v>
      </c>
      <c r="O211" s="14">
        <f t="shared" si="138"/>
        <v>4.5930976047538223</v>
      </c>
      <c r="P211" s="14">
        <f t="shared" si="139"/>
        <v>8.5370370781323892</v>
      </c>
      <c r="Q211" s="14">
        <f t="shared" si="140"/>
        <v>8.2085972276383643</v>
      </c>
      <c r="R211" s="14">
        <f t="shared" si="141"/>
        <v>4.2383604561789525</v>
      </c>
      <c r="S211" s="14">
        <f t="shared" ref="S211:T211" si="205">G271</f>
        <v>12.37</v>
      </c>
      <c r="T211" s="14">
        <f t="shared" si="205"/>
        <v>250</v>
      </c>
      <c r="U211" s="20">
        <v>0.10007761773899999</v>
      </c>
      <c r="V211" s="24">
        <f t="shared" si="196"/>
        <v>-4.4691078173889984</v>
      </c>
    </row>
    <row r="212" spans="1:22">
      <c r="A212" s="4">
        <v>28126</v>
      </c>
      <c r="B212" s="10">
        <v>50.843899999999998</v>
      </c>
      <c r="C212" s="11">
        <v>7.5</v>
      </c>
      <c r="D212" s="12">
        <v>58.7</v>
      </c>
      <c r="E212" s="49">
        <v>61.2</v>
      </c>
      <c r="F212" s="11">
        <v>64</v>
      </c>
      <c r="G212" s="13">
        <v>4.6100000000000003</v>
      </c>
      <c r="H212" s="5">
        <v>211.6</v>
      </c>
      <c r="J212" s="4">
        <v>29952</v>
      </c>
      <c r="K212" s="14">
        <f t="shared" si="134"/>
        <v>4.0020958579821171</v>
      </c>
      <c r="L212" s="14">
        <f t="shared" si="135"/>
        <v>8.6</v>
      </c>
      <c r="M212" s="14">
        <f t="shared" si="136"/>
        <v>4.5475410731514554</v>
      </c>
      <c r="N212" s="14">
        <f t="shared" si="137"/>
        <v>4.5464811896394117</v>
      </c>
      <c r="O212" s="14">
        <f t="shared" si="138"/>
        <v>4.5951198501345898</v>
      </c>
      <c r="P212" s="14">
        <f t="shared" si="139"/>
        <v>7.9336742236521012</v>
      </c>
      <c r="Q212" s="14">
        <f t="shared" si="140"/>
        <v>7.5985906977921847</v>
      </c>
      <c r="R212" s="14">
        <f t="shared" si="141"/>
        <v>3.3901551675681416</v>
      </c>
      <c r="S212" s="14">
        <f t="shared" ref="S212:T212" si="206">G272</f>
        <v>13.22</v>
      </c>
      <c r="T212" s="14">
        <f t="shared" si="206"/>
        <v>256.8</v>
      </c>
      <c r="U212" s="20">
        <v>0</v>
      </c>
      <c r="V212" s="24">
        <f t="shared" si="196"/>
        <v>-4.4691078173889984</v>
      </c>
    </row>
    <row r="213" spans="1:22">
      <c r="A213" s="4">
        <v>28157</v>
      </c>
      <c r="B213" s="10">
        <v>51.6205</v>
      </c>
      <c r="C213" s="11">
        <v>7.6</v>
      </c>
      <c r="D213" s="12">
        <v>59.3</v>
      </c>
      <c r="E213" s="49">
        <v>61.8</v>
      </c>
      <c r="F213" s="11">
        <v>64.400000000000006</v>
      </c>
      <c r="G213" s="13">
        <v>4.68</v>
      </c>
      <c r="H213" s="5">
        <v>212.5</v>
      </c>
      <c r="J213" s="4">
        <v>29983</v>
      </c>
      <c r="K213" s="14">
        <f t="shared" ref="K213:K276" si="207">LN(B273)</f>
        <v>4.021413589440475</v>
      </c>
      <c r="L213" s="14">
        <f t="shared" ref="L213:L276" si="208">C273</f>
        <v>8.9</v>
      </c>
      <c r="M213" s="14">
        <f t="shared" ref="M213:M276" si="209">LN(D273)</f>
        <v>4.5507140001920323</v>
      </c>
      <c r="N213" s="14">
        <f t="shared" ref="N213:N276" si="210">LN(E273)</f>
        <v>4.5496574760578321</v>
      </c>
      <c r="O213" s="14">
        <f t="shared" ref="O213:O276" si="211">LN(F273)</f>
        <v>4.5951198501345898</v>
      </c>
      <c r="P213" s="14">
        <f t="shared" ref="P213:P276" si="212">100*LN(D273/D261)</f>
        <v>7.3377185713826121</v>
      </c>
      <c r="Q213" s="14">
        <f t="shared" ref="Q213:Q276" si="213">100*LN(E273/E261)</f>
        <v>6.5525618446797429</v>
      </c>
      <c r="R213" s="14">
        <f t="shared" ref="R213:R276" si="214">100*LN(F273/F261)</f>
        <v>3.0771658666753687</v>
      </c>
      <c r="S213" s="14">
        <f t="shared" ref="S213:T213" si="215">G273</f>
        <v>14.78</v>
      </c>
      <c r="T213" s="14">
        <f t="shared" si="215"/>
        <v>248.7</v>
      </c>
      <c r="U213" s="20">
        <v>1.0211452272420001</v>
      </c>
      <c r="V213" s="24">
        <f t="shared" si="196"/>
        <v>-3.4479625901469984</v>
      </c>
    </row>
    <row r="214" spans="1:22">
      <c r="A214" s="4">
        <v>28185</v>
      </c>
      <c r="B214" s="10">
        <v>52.243600000000001</v>
      </c>
      <c r="C214" s="11">
        <v>7.4</v>
      </c>
      <c r="D214" s="12">
        <v>59.6</v>
      </c>
      <c r="E214" s="49">
        <v>62.1</v>
      </c>
      <c r="F214" s="11">
        <v>64.599999999999994</v>
      </c>
      <c r="G214" s="13">
        <v>4.6900000000000004</v>
      </c>
      <c r="H214" s="5">
        <v>219.2</v>
      </c>
      <c r="J214" s="4">
        <v>30011</v>
      </c>
      <c r="K214" s="14">
        <f t="shared" si="207"/>
        <v>4.0139133068514612</v>
      </c>
      <c r="L214" s="14">
        <f t="shared" si="208"/>
        <v>9</v>
      </c>
      <c r="M214" s="14">
        <f t="shared" si="209"/>
        <v>4.5507140001920323</v>
      </c>
      <c r="N214" s="14">
        <f t="shared" si="210"/>
        <v>4.5507140001920323</v>
      </c>
      <c r="O214" s="14">
        <f t="shared" si="211"/>
        <v>4.6031681833174183</v>
      </c>
      <c r="P214" s="14">
        <f t="shared" si="212"/>
        <v>6.6582142580997488</v>
      </c>
      <c r="Q214" s="14">
        <f t="shared" si="213"/>
        <v>5.8712512309579354</v>
      </c>
      <c r="R214" s="14">
        <f t="shared" si="214"/>
        <v>3.3625174972478078</v>
      </c>
      <c r="S214" s="14">
        <f t="shared" ref="S214:T214" si="216">G274</f>
        <v>14.68</v>
      </c>
      <c r="T214" s="14">
        <f t="shared" si="216"/>
        <v>246.4</v>
      </c>
      <c r="U214" s="20">
        <v>-0.43475769289299998</v>
      </c>
      <c r="V214" s="24">
        <f t="shared" si="196"/>
        <v>-3.8827202830399985</v>
      </c>
    </row>
    <row r="215" spans="1:22">
      <c r="A215" s="4">
        <v>28216</v>
      </c>
      <c r="B215" s="10">
        <v>52.740699999999997</v>
      </c>
      <c r="C215" s="11">
        <v>7.2</v>
      </c>
      <c r="D215" s="12">
        <v>60</v>
      </c>
      <c r="E215" s="49">
        <v>62.5</v>
      </c>
      <c r="F215" s="11">
        <v>64.8</v>
      </c>
      <c r="G215" s="13">
        <v>4.7300000000000004</v>
      </c>
      <c r="H215" s="5">
        <v>220.9</v>
      </c>
      <c r="J215" s="4">
        <v>30042</v>
      </c>
      <c r="K215" s="14">
        <f t="shared" si="207"/>
        <v>4.0051125396048741</v>
      </c>
      <c r="L215" s="14">
        <f t="shared" si="208"/>
        <v>9.3000000000000007</v>
      </c>
      <c r="M215" s="14">
        <f t="shared" si="209"/>
        <v>4.5538768916005408</v>
      </c>
      <c r="N215" s="14">
        <f t="shared" si="210"/>
        <v>4.5507140001920323</v>
      </c>
      <c r="O215" s="14">
        <f t="shared" si="211"/>
        <v>4.6071681886507641</v>
      </c>
      <c r="P215" s="14">
        <f t="shared" si="212"/>
        <v>6.4117557123777242</v>
      </c>
      <c r="Q215" s="14">
        <f t="shared" si="213"/>
        <v>5.4243231127282021</v>
      </c>
      <c r="R215" s="14">
        <f t="shared" si="214"/>
        <v>3.5554786191515828</v>
      </c>
      <c r="S215" s="14">
        <f t="shared" ref="S215:T215" si="217">G275</f>
        <v>14.94</v>
      </c>
      <c r="T215" s="14">
        <f t="shared" si="217"/>
        <v>247.5</v>
      </c>
      <c r="U215" s="20">
        <v>0</v>
      </c>
      <c r="V215" s="24">
        <f t="shared" si="196"/>
        <v>-3.8827202830399985</v>
      </c>
    </row>
    <row r="216" spans="1:22">
      <c r="A216" s="4">
        <v>28246</v>
      </c>
      <c r="B216" s="10">
        <v>53.141500000000001</v>
      </c>
      <c r="C216" s="11">
        <v>7</v>
      </c>
      <c r="D216" s="12">
        <v>60.2</v>
      </c>
      <c r="E216" s="49">
        <v>62.8</v>
      </c>
      <c r="F216" s="11">
        <v>65.2</v>
      </c>
      <c r="G216" s="13">
        <v>5.35</v>
      </c>
      <c r="H216" s="5">
        <v>215.5</v>
      </c>
      <c r="J216" s="4">
        <v>30072</v>
      </c>
      <c r="K216" s="14">
        <f t="shared" si="207"/>
        <v>3.998435536478667</v>
      </c>
      <c r="L216" s="14">
        <f t="shared" si="208"/>
        <v>9.4</v>
      </c>
      <c r="M216" s="14">
        <f t="shared" si="209"/>
        <v>4.5633059818893926</v>
      </c>
      <c r="N216" s="14">
        <f t="shared" si="210"/>
        <v>4.5570298106601568</v>
      </c>
      <c r="O216" s="14">
        <f t="shared" si="211"/>
        <v>4.6111522576656387</v>
      </c>
      <c r="P216" s="14">
        <f t="shared" si="212"/>
        <v>6.6835212824642189</v>
      </c>
      <c r="Q216" s="14">
        <f t="shared" si="213"/>
        <v>5.6109646045864201</v>
      </c>
      <c r="R216" s="14">
        <f t="shared" si="214"/>
        <v>3.8505263383107424</v>
      </c>
      <c r="S216" s="14">
        <f t="shared" ref="S216:T216" si="218">G276</f>
        <v>14.45</v>
      </c>
      <c r="T216" s="14">
        <f t="shared" si="218"/>
        <v>245.5</v>
      </c>
      <c r="U216" s="20">
        <v>-5.5610131931999998E-2</v>
      </c>
      <c r="V216" s="24">
        <f t="shared" si="196"/>
        <v>-3.9383304149719986</v>
      </c>
    </row>
    <row r="217" spans="1:22">
      <c r="A217" s="4">
        <v>28277</v>
      </c>
      <c r="B217" s="10">
        <v>53.518300000000004</v>
      </c>
      <c r="C217" s="11">
        <v>7.2</v>
      </c>
      <c r="D217" s="12">
        <v>60.5</v>
      </c>
      <c r="E217" s="49">
        <v>63.1</v>
      </c>
      <c r="F217" s="11">
        <v>65.5</v>
      </c>
      <c r="G217" s="13">
        <v>5.39</v>
      </c>
      <c r="H217" s="5">
        <v>206.7</v>
      </c>
      <c r="J217" s="4">
        <v>30103</v>
      </c>
      <c r="K217" s="14">
        <f t="shared" si="207"/>
        <v>3.9943639931086601</v>
      </c>
      <c r="L217" s="14">
        <f t="shared" si="208"/>
        <v>9.6</v>
      </c>
      <c r="M217" s="14">
        <f t="shared" si="209"/>
        <v>4.5747109785033828</v>
      </c>
      <c r="N217" s="14">
        <f t="shared" si="210"/>
        <v>4.5674683188040799</v>
      </c>
      <c r="O217" s="14">
        <f t="shared" si="211"/>
        <v>4.6121457997245168</v>
      </c>
      <c r="P217" s="14">
        <f t="shared" si="212"/>
        <v>6.936112779750232</v>
      </c>
      <c r="Q217" s="14">
        <f t="shared" si="213"/>
        <v>6.1014105755146213</v>
      </c>
      <c r="R217" s="14">
        <f t="shared" si="214"/>
        <v>3.5375088258123299</v>
      </c>
      <c r="S217" s="14">
        <f t="shared" ref="S217:T217" si="219">G277</f>
        <v>14.15</v>
      </c>
      <c r="T217" s="14">
        <f t="shared" si="219"/>
        <v>239.4</v>
      </c>
      <c r="U217" s="20">
        <v>0</v>
      </c>
      <c r="V217" s="24">
        <f t="shared" si="196"/>
        <v>-3.9383304149719986</v>
      </c>
    </row>
    <row r="218" spans="1:22">
      <c r="A218" s="4">
        <v>28307</v>
      </c>
      <c r="B218" s="10">
        <v>53.619300000000003</v>
      </c>
      <c r="C218" s="11">
        <v>6.9</v>
      </c>
      <c r="D218" s="12">
        <v>60.8</v>
      </c>
      <c r="E218" s="49">
        <v>63.3</v>
      </c>
      <c r="F218" s="11">
        <v>65.900000000000006</v>
      </c>
      <c r="G218" s="13">
        <v>5.42</v>
      </c>
      <c r="H218" s="5">
        <v>203.5</v>
      </c>
      <c r="J218" s="4">
        <v>30133</v>
      </c>
      <c r="K218" s="14">
        <f t="shared" si="207"/>
        <v>3.9907916710854798</v>
      </c>
      <c r="L218" s="14">
        <f t="shared" si="208"/>
        <v>9.8000000000000007</v>
      </c>
      <c r="M218" s="14">
        <f t="shared" si="209"/>
        <v>4.5798523780038014</v>
      </c>
      <c r="N218" s="14">
        <f t="shared" si="210"/>
        <v>4.5726469942825316</v>
      </c>
      <c r="O218" s="14">
        <f t="shared" si="211"/>
        <v>4.6151205168412597</v>
      </c>
      <c r="P218" s="14">
        <f t="shared" si="212"/>
        <v>6.3513405722325933</v>
      </c>
      <c r="Q218" s="14">
        <f t="shared" si="213"/>
        <v>5.8496206681608625</v>
      </c>
      <c r="R218" s="14">
        <f t="shared" si="214"/>
        <v>3.4243023422212659</v>
      </c>
      <c r="S218" s="14">
        <f t="shared" ref="S218:T218" si="220">G278</f>
        <v>12.59</v>
      </c>
      <c r="T218" s="14">
        <f t="shared" si="220"/>
        <v>241.8</v>
      </c>
      <c r="U218" s="20">
        <v>-0.19626300629900001</v>
      </c>
      <c r="V218" s="24">
        <f t="shared" si="196"/>
        <v>-4.1345934212709983</v>
      </c>
    </row>
    <row r="219" spans="1:22">
      <c r="A219" s="4">
        <v>28338</v>
      </c>
      <c r="B219" s="10">
        <v>53.6892</v>
      </c>
      <c r="C219" s="11">
        <v>7</v>
      </c>
      <c r="D219" s="12">
        <v>61.1</v>
      </c>
      <c r="E219" s="49">
        <v>63.5</v>
      </c>
      <c r="F219" s="11">
        <v>66.400000000000006</v>
      </c>
      <c r="G219" s="13">
        <v>5.9</v>
      </c>
      <c r="H219" s="5">
        <v>200.9</v>
      </c>
      <c r="J219" s="4">
        <v>30164</v>
      </c>
      <c r="K219" s="14">
        <f t="shared" si="207"/>
        <v>3.9821813308430887</v>
      </c>
      <c r="L219" s="14">
        <f t="shared" si="208"/>
        <v>9.8000000000000007</v>
      </c>
      <c r="M219" s="14">
        <f t="shared" si="209"/>
        <v>4.5819015590487373</v>
      </c>
      <c r="N219" s="14">
        <f t="shared" si="210"/>
        <v>4.5736795188967205</v>
      </c>
      <c r="O219" s="14">
        <f t="shared" si="211"/>
        <v>4.619073091157083</v>
      </c>
      <c r="P219" s="14">
        <f t="shared" si="212"/>
        <v>5.7941428486188959</v>
      </c>
      <c r="Q219" s="14">
        <f t="shared" si="213"/>
        <v>5.2978489535079252</v>
      </c>
      <c r="R219" s="14">
        <f t="shared" si="214"/>
        <v>3.5126541620618021</v>
      </c>
      <c r="S219" s="14">
        <f t="shared" ref="S219:T219" si="221">G279</f>
        <v>10.119999999999999</v>
      </c>
      <c r="T219" s="14">
        <f t="shared" si="221"/>
        <v>239.3</v>
      </c>
      <c r="U219" s="20">
        <v>-0.21124540411000001</v>
      </c>
      <c r="V219" s="24">
        <f t="shared" si="196"/>
        <v>-4.3458388253809979</v>
      </c>
    </row>
    <row r="220" spans="1:22">
      <c r="A220" s="4">
        <v>28369</v>
      </c>
      <c r="B220" s="10">
        <v>53.9407</v>
      </c>
      <c r="C220" s="11">
        <v>6.8</v>
      </c>
      <c r="D220" s="12">
        <v>61.3</v>
      </c>
      <c r="E220" s="49">
        <v>63.7</v>
      </c>
      <c r="F220" s="11">
        <v>66.7</v>
      </c>
      <c r="G220" s="13">
        <v>6.14</v>
      </c>
      <c r="H220" s="5">
        <v>201.9</v>
      </c>
      <c r="J220" s="4">
        <v>30195</v>
      </c>
      <c r="K220" s="14">
        <f t="shared" si="207"/>
        <v>3.9784191750678284</v>
      </c>
      <c r="L220" s="14">
        <f t="shared" si="208"/>
        <v>10.1</v>
      </c>
      <c r="M220" s="14">
        <f t="shared" si="209"/>
        <v>4.5819015590487373</v>
      </c>
      <c r="N220" s="14">
        <f t="shared" si="210"/>
        <v>4.5767707114663931</v>
      </c>
      <c r="O220" s="14">
        <f t="shared" si="211"/>
        <v>4.623010104116422</v>
      </c>
      <c r="P220" s="14">
        <f t="shared" si="212"/>
        <v>4.8227374765715831</v>
      </c>
      <c r="Q220" s="14">
        <f t="shared" si="213"/>
        <v>4.9562066948013808</v>
      </c>
      <c r="R220" s="14">
        <f t="shared" si="214"/>
        <v>3.4986076963301604</v>
      </c>
      <c r="S220" s="14">
        <f t="shared" ref="S220:T220" si="222">G280</f>
        <v>10.31</v>
      </c>
      <c r="T220" s="14">
        <f t="shared" si="222"/>
        <v>234.5</v>
      </c>
      <c r="U220" s="20">
        <v>0</v>
      </c>
      <c r="V220" s="24">
        <f t="shared" si="196"/>
        <v>-4.3458388253809979</v>
      </c>
    </row>
    <row r="221" spans="1:22">
      <c r="A221" s="4">
        <v>28399</v>
      </c>
      <c r="B221" s="10">
        <v>54.073500000000003</v>
      </c>
      <c r="C221" s="11">
        <v>6.8</v>
      </c>
      <c r="D221" s="12">
        <v>61.6</v>
      </c>
      <c r="E221" s="49">
        <v>63.9</v>
      </c>
      <c r="F221" s="11">
        <v>67</v>
      </c>
      <c r="G221" s="13">
        <v>6.47</v>
      </c>
      <c r="H221" s="5">
        <v>201.9</v>
      </c>
      <c r="J221" s="4">
        <v>30225</v>
      </c>
      <c r="K221" s="14">
        <f t="shared" si="207"/>
        <v>3.970148507043485</v>
      </c>
      <c r="L221" s="14">
        <f t="shared" si="208"/>
        <v>10.4</v>
      </c>
      <c r="M221" s="14">
        <f t="shared" si="209"/>
        <v>4.5859873665713176</v>
      </c>
      <c r="N221" s="14">
        <f t="shared" si="210"/>
        <v>4.5819015590487373</v>
      </c>
      <c r="O221" s="14">
        <f t="shared" si="211"/>
        <v>4.6151205168412597</v>
      </c>
      <c r="P221" s="14">
        <f t="shared" si="212"/>
        <v>4.9096021336520401</v>
      </c>
      <c r="Q221" s="14">
        <f t="shared" si="213"/>
        <v>4.9302065895481118</v>
      </c>
      <c r="R221" s="14">
        <f t="shared" si="214"/>
        <v>2.1011278212592917</v>
      </c>
      <c r="S221" s="14">
        <f t="shared" ref="S221:T221" si="223">G281</f>
        <v>9.7100000000000009</v>
      </c>
      <c r="T221" s="14">
        <f t="shared" si="223"/>
        <v>231.2</v>
      </c>
      <c r="U221" s="20">
        <v>-0.24244832331300001</v>
      </c>
      <c r="V221" s="24">
        <f t="shared" si="196"/>
        <v>-4.5882871486939978</v>
      </c>
    </row>
    <row r="222" spans="1:22">
      <c r="A222" s="4">
        <v>28430</v>
      </c>
      <c r="B222" s="10">
        <v>54.083300000000001</v>
      </c>
      <c r="C222" s="11">
        <v>6.8</v>
      </c>
      <c r="D222" s="12">
        <v>62</v>
      </c>
      <c r="E222" s="49">
        <v>64.400000000000006</v>
      </c>
      <c r="F222" s="11">
        <v>67.5</v>
      </c>
      <c r="G222" s="13">
        <v>6.51</v>
      </c>
      <c r="H222" s="5">
        <v>209.4</v>
      </c>
      <c r="J222" s="4">
        <v>30256</v>
      </c>
      <c r="K222" s="14">
        <f t="shared" si="207"/>
        <v>3.9666418639922725</v>
      </c>
      <c r="L222" s="14">
        <f t="shared" si="208"/>
        <v>10.8</v>
      </c>
      <c r="M222" s="14">
        <f t="shared" si="209"/>
        <v>4.5849674786705723</v>
      </c>
      <c r="N222" s="14">
        <f t="shared" si="210"/>
        <v>4.5839465495364644</v>
      </c>
      <c r="O222" s="14">
        <f t="shared" si="211"/>
        <v>4.6161101260264257</v>
      </c>
      <c r="P222" s="14">
        <f t="shared" si="212"/>
        <v>4.3802622658393053</v>
      </c>
      <c r="Q222" s="14">
        <f t="shared" si="213"/>
        <v>4.5985113241823434</v>
      </c>
      <c r="R222" s="14">
        <f t="shared" si="214"/>
        <v>2.3012521272603679</v>
      </c>
      <c r="S222" s="14">
        <f t="shared" ref="S222:T222" si="224">G282</f>
        <v>9.1999999999999993</v>
      </c>
      <c r="T222" s="14">
        <f t="shared" si="224"/>
        <v>226.6</v>
      </c>
      <c r="U222" s="20">
        <v>0.124723723844</v>
      </c>
      <c r="V222" s="24">
        <f t="shared" si="196"/>
        <v>-4.4635634248499976</v>
      </c>
    </row>
    <row r="223" spans="1:22">
      <c r="A223" s="4">
        <v>28460</v>
      </c>
      <c r="B223" s="10">
        <v>54.1496</v>
      </c>
      <c r="C223" s="11">
        <v>6.4</v>
      </c>
      <c r="D223" s="12">
        <v>62.3</v>
      </c>
      <c r="E223" s="49">
        <v>64.7</v>
      </c>
      <c r="F223" s="11">
        <v>67.8</v>
      </c>
      <c r="G223" s="13">
        <v>6.56</v>
      </c>
      <c r="H223" s="5">
        <v>213.2</v>
      </c>
      <c r="J223" s="4">
        <v>30286</v>
      </c>
      <c r="K223" s="14">
        <f t="shared" si="207"/>
        <v>3.9597707216755933</v>
      </c>
      <c r="L223" s="14">
        <f t="shared" si="208"/>
        <v>10.8</v>
      </c>
      <c r="M223" s="14">
        <f t="shared" si="209"/>
        <v>4.5819015590487373</v>
      </c>
      <c r="N223" s="14">
        <f t="shared" si="210"/>
        <v>4.5849674786705723</v>
      </c>
      <c r="O223" s="14">
        <f t="shared" si="211"/>
        <v>4.6151205168412597</v>
      </c>
      <c r="P223" s="14">
        <f t="shared" si="212"/>
        <v>3.754351245740315</v>
      </c>
      <c r="Q223" s="14">
        <f t="shared" si="213"/>
        <v>4.2737092456354562</v>
      </c>
      <c r="R223" s="14">
        <f t="shared" si="214"/>
        <v>2.2022912087437252</v>
      </c>
      <c r="S223" s="14">
        <f t="shared" ref="S223:T223" si="225">G283</f>
        <v>8.9499999999999993</v>
      </c>
      <c r="T223" s="14">
        <f t="shared" si="225"/>
        <v>227.4</v>
      </c>
      <c r="U223" s="20">
        <v>0.65072952650299998</v>
      </c>
      <c r="V223" s="24">
        <f t="shared" si="196"/>
        <v>-3.8128338983469976</v>
      </c>
    </row>
    <row r="224" spans="1:22">
      <c r="A224" s="4">
        <v>28491</v>
      </c>
      <c r="B224" s="10">
        <v>53.438299999999998</v>
      </c>
      <c r="C224" s="11">
        <v>6.4</v>
      </c>
      <c r="D224" s="12">
        <v>62.7</v>
      </c>
      <c r="E224" s="49">
        <v>64.900000000000006</v>
      </c>
      <c r="F224" s="11">
        <v>68.599999999999994</v>
      </c>
      <c r="G224" s="13">
        <v>6.7</v>
      </c>
      <c r="H224" s="5">
        <v>219.1</v>
      </c>
      <c r="J224" s="4">
        <v>30317</v>
      </c>
      <c r="K224" s="14">
        <f t="shared" si="207"/>
        <v>3.978471576258845</v>
      </c>
      <c r="L224" s="14">
        <f t="shared" si="208"/>
        <v>10.4</v>
      </c>
      <c r="M224" s="14">
        <f t="shared" si="209"/>
        <v>4.5839465495364644</v>
      </c>
      <c r="N224" s="14">
        <f t="shared" si="210"/>
        <v>4.5870062153604199</v>
      </c>
      <c r="O224" s="14">
        <f t="shared" si="211"/>
        <v>4.6161101260264257</v>
      </c>
      <c r="P224" s="14">
        <f t="shared" si="212"/>
        <v>3.6405476385009758</v>
      </c>
      <c r="Q224" s="14">
        <f t="shared" si="213"/>
        <v>4.0525025721008472</v>
      </c>
      <c r="R224" s="14">
        <f t="shared" si="214"/>
        <v>2.0990275891835832</v>
      </c>
      <c r="S224" s="14">
        <f t="shared" ref="S224:T224" si="226">G284</f>
        <v>8.68</v>
      </c>
      <c r="T224" s="14">
        <f t="shared" si="226"/>
        <v>234.8</v>
      </c>
      <c r="U224" s="20">
        <v>0</v>
      </c>
      <c r="V224" s="24">
        <f t="shared" si="196"/>
        <v>-3.8128338983469976</v>
      </c>
    </row>
    <row r="225" spans="1:22">
      <c r="A225" s="4">
        <v>28522</v>
      </c>
      <c r="B225" s="10">
        <v>53.677</v>
      </c>
      <c r="C225" s="11">
        <v>6.3</v>
      </c>
      <c r="D225" s="12">
        <v>63</v>
      </c>
      <c r="E225" s="49">
        <v>65.3</v>
      </c>
      <c r="F225" s="11">
        <v>69.099999999999994</v>
      </c>
      <c r="G225" s="13">
        <v>6.78</v>
      </c>
      <c r="H225" s="5">
        <v>220.1</v>
      </c>
      <c r="J225" s="4">
        <v>30348</v>
      </c>
      <c r="K225" s="14">
        <f t="shared" si="207"/>
        <v>3.972630685924607</v>
      </c>
      <c r="L225" s="14">
        <f t="shared" si="208"/>
        <v>10.4</v>
      </c>
      <c r="M225" s="14">
        <f t="shared" si="209"/>
        <v>4.5849674786705723</v>
      </c>
      <c r="N225" s="14">
        <f t="shared" si="210"/>
        <v>4.5870062153604199</v>
      </c>
      <c r="O225" s="14">
        <f t="shared" si="211"/>
        <v>4.619073091157083</v>
      </c>
      <c r="P225" s="14">
        <f t="shared" si="212"/>
        <v>3.4253478478539385</v>
      </c>
      <c r="Q225" s="14">
        <f t="shared" si="213"/>
        <v>3.7348739302587601</v>
      </c>
      <c r="R225" s="14">
        <f t="shared" si="214"/>
        <v>2.3953241022493015</v>
      </c>
      <c r="S225" s="14">
        <f t="shared" ref="S225:T225" si="227">G285</f>
        <v>8.51</v>
      </c>
      <c r="T225" s="14">
        <f t="shared" si="227"/>
        <v>241.5</v>
      </c>
      <c r="U225" s="20">
        <v>0.184811931598</v>
      </c>
      <c r="V225" s="24">
        <f t="shared" si="196"/>
        <v>-3.6280219667489977</v>
      </c>
    </row>
    <row r="226" spans="1:22">
      <c r="A226" s="4">
        <v>28550</v>
      </c>
      <c r="B226" s="10">
        <v>54.661999999999999</v>
      </c>
      <c r="C226" s="11">
        <v>6.3</v>
      </c>
      <c r="D226" s="12">
        <v>63.4</v>
      </c>
      <c r="E226" s="49">
        <v>65.7</v>
      </c>
      <c r="F226" s="11">
        <v>69.7</v>
      </c>
      <c r="G226" s="13">
        <v>6.79</v>
      </c>
      <c r="H226" s="5">
        <v>228</v>
      </c>
      <c r="J226" s="4">
        <v>30376</v>
      </c>
      <c r="K226" s="14">
        <f t="shared" si="207"/>
        <v>3.9810414765874231</v>
      </c>
      <c r="L226" s="14">
        <f t="shared" si="208"/>
        <v>10.3</v>
      </c>
      <c r="M226" s="14">
        <f t="shared" si="209"/>
        <v>4.5859873665713176</v>
      </c>
      <c r="N226" s="14">
        <f t="shared" si="210"/>
        <v>4.5890408040582074</v>
      </c>
      <c r="O226" s="14">
        <f t="shared" si="211"/>
        <v>4.6210435351443815</v>
      </c>
      <c r="P226" s="14">
        <f t="shared" si="212"/>
        <v>3.5273366379284776</v>
      </c>
      <c r="Q226" s="14">
        <f t="shared" si="213"/>
        <v>3.8326803866175276</v>
      </c>
      <c r="R226" s="14">
        <f t="shared" si="214"/>
        <v>1.7875351826963135</v>
      </c>
      <c r="S226" s="14">
        <f t="shared" ref="S226:T226" si="228">G286</f>
        <v>8.77</v>
      </c>
      <c r="T226" s="14">
        <f t="shared" si="228"/>
        <v>247.9</v>
      </c>
      <c r="U226" s="20">
        <v>0.144825631329</v>
      </c>
      <c r="V226" s="24">
        <f t="shared" si="196"/>
        <v>-3.4831963354199975</v>
      </c>
    </row>
    <row r="227" spans="1:22">
      <c r="A227" s="4">
        <v>28581</v>
      </c>
      <c r="B227" s="10">
        <v>55.767000000000003</v>
      </c>
      <c r="C227" s="11">
        <v>6.1</v>
      </c>
      <c r="D227" s="12">
        <v>63.9</v>
      </c>
      <c r="E227" s="49">
        <v>66.2</v>
      </c>
      <c r="F227" s="11">
        <v>70.3</v>
      </c>
      <c r="G227" s="13">
        <v>6.89</v>
      </c>
      <c r="H227" s="5">
        <v>225.5</v>
      </c>
      <c r="J227" s="4">
        <v>30407</v>
      </c>
      <c r="K227" s="14">
        <f t="shared" si="207"/>
        <v>3.9928949076863507</v>
      </c>
      <c r="L227" s="14">
        <f t="shared" si="208"/>
        <v>10.199999999999999</v>
      </c>
      <c r="M227" s="14">
        <f t="shared" si="209"/>
        <v>4.5930976047538223</v>
      </c>
      <c r="N227" s="14">
        <f t="shared" si="210"/>
        <v>4.5951198501345898</v>
      </c>
      <c r="O227" s="14">
        <f t="shared" si="211"/>
        <v>4.6210435351443815</v>
      </c>
      <c r="P227" s="14">
        <f t="shared" si="212"/>
        <v>3.9220713153281328</v>
      </c>
      <c r="Q227" s="14">
        <f t="shared" si="213"/>
        <v>4.4405849942557349</v>
      </c>
      <c r="R227" s="14">
        <f t="shared" si="214"/>
        <v>1.3875346493617018</v>
      </c>
      <c r="S227" s="14">
        <f t="shared" ref="S227:T227" si="229">G287</f>
        <v>8.8000000000000007</v>
      </c>
      <c r="T227" s="14">
        <f t="shared" si="229"/>
        <v>250.2</v>
      </c>
      <c r="U227" s="20">
        <v>0</v>
      </c>
      <c r="V227" s="24">
        <f t="shared" si="196"/>
        <v>-3.4831963354199975</v>
      </c>
    </row>
    <row r="228" spans="1:22">
      <c r="A228" s="4">
        <v>28611</v>
      </c>
      <c r="B228" s="10">
        <v>55.994599999999998</v>
      </c>
      <c r="C228" s="11">
        <v>6</v>
      </c>
      <c r="D228" s="12">
        <v>64.5</v>
      </c>
      <c r="E228" s="49">
        <v>66.7</v>
      </c>
      <c r="F228" s="11">
        <v>70.400000000000006</v>
      </c>
      <c r="G228" s="13">
        <v>7.36</v>
      </c>
      <c r="H228" s="5">
        <v>232</v>
      </c>
      <c r="J228" s="4">
        <v>30437</v>
      </c>
      <c r="K228" s="14">
        <f t="shared" si="207"/>
        <v>4.0000869948934978</v>
      </c>
      <c r="L228" s="14">
        <f t="shared" si="208"/>
        <v>10.1</v>
      </c>
      <c r="M228" s="14">
        <f t="shared" si="209"/>
        <v>4.5971380142908274</v>
      </c>
      <c r="N228" s="14">
        <f t="shared" si="210"/>
        <v>4.5991521136625284</v>
      </c>
      <c r="O228" s="14">
        <f t="shared" si="211"/>
        <v>4.6239919402286791</v>
      </c>
      <c r="P228" s="14">
        <f t="shared" si="212"/>
        <v>3.3832032401434642</v>
      </c>
      <c r="Q228" s="14">
        <f t="shared" si="213"/>
        <v>4.2122303002371915</v>
      </c>
      <c r="R228" s="14">
        <f t="shared" si="214"/>
        <v>1.2839682563040407</v>
      </c>
      <c r="S228" s="14">
        <f t="shared" ref="S228:T228" si="230">G288</f>
        <v>8.6300000000000008</v>
      </c>
      <c r="T228" s="14">
        <f t="shared" si="230"/>
        <v>248.1</v>
      </c>
      <c r="U228" s="20">
        <v>-1.8749407892000001E-2</v>
      </c>
      <c r="V228" s="24">
        <f t="shared" si="196"/>
        <v>-3.5019457433119974</v>
      </c>
    </row>
    <row r="229" spans="1:22">
      <c r="A229" s="4">
        <v>28642</v>
      </c>
      <c r="B229" s="10">
        <v>56.415599999999998</v>
      </c>
      <c r="C229" s="11">
        <v>5.9</v>
      </c>
      <c r="D229" s="12">
        <v>65</v>
      </c>
      <c r="E229" s="49">
        <v>67.3</v>
      </c>
      <c r="F229" s="11">
        <v>71.099999999999994</v>
      </c>
      <c r="G229" s="13">
        <v>7.6</v>
      </c>
      <c r="H229" s="5">
        <v>230</v>
      </c>
      <c r="J229" s="4">
        <v>30468</v>
      </c>
      <c r="K229" s="14">
        <f t="shared" si="207"/>
        <v>4.0052273331178911</v>
      </c>
      <c r="L229" s="14">
        <f t="shared" si="208"/>
        <v>10.1</v>
      </c>
      <c r="M229" s="14">
        <f t="shared" si="209"/>
        <v>4.5991521136625284</v>
      </c>
      <c r="N229" s="14">
        <f t="shared" si="210"/>
        <v>4.6021656769677923</v>
      </c>
      <c r="O229" s="14">
        <f t="shared" si="211"/>
        <v>4.6269316777696039</v>
      </c>
      <c r="P229" s="14">
        <f t="shared" si="212"/>
        <v>2.4441135159145659</v>
      </c>
      <c r="Q229" s="14">
        <f t="shared" si="213"/>
        <v>3.4697358163712848</v>
      </c>
      <c r="R229" s="14">
        <f t="shared" si="214"/>
        <v>1.4785878045087399</v>
      </c>
      <c r="S229" s="14">
        <f t="shared" ref="S229:T229" si="231">G289</f>
        <v>8.98</v>
      </c>
      <c r="T229" s="14">
        <f t="shared" si="231"/>
        <v>247.3</v>
      </c>
      <c r="U229" s="20">
        <v>0</v>
      </c>
      <c r="V229" s="24">
        <f t="shared" si="196"/>
        <v>-3.5019457433119974</v>
      </c>
    </row>
    <row r="230" spans="1:22">
      <c r="A230" s="4">
        <v>28672</v>
      </c>
      <c r="B230" s="10">
        <v>56.409399999999998</v>
      </c>
      <c r="C230" s="11">
        <v>6.2</v>
      </c>
      <c r="D230" s="12">
        <v>65.5</v>
      </c>
      <c r="E230" s="49">
        <v>67.599999999999994</v>
      </c>
      <c r="F230" s="11">
        <v>71.400000000000006</v>
      </c>
      <c r="G230" s="13">
        <v>7.81</v>
      </c>
      <c r="H230" s="5">
        <v>229</v>
      </c>
      <c r="J230" s="4">
        <v>30498</v>
      </c>
      <c r="K230" s="14">
        <f t="shared" si="207"/>
        <v>4.0206029332129445</v>
      </c>
      <c r="L230" s="14">
        <f t="shared" si="208"/>
        <v>9.4</v>
      </c>
      <c r="M230" s="14">
        <f t="shared" si="209"/>
        <v>4.6031681833174183</v>
      </c>
      <c r="N230" s="14">
        <f t="shared" si="210"/>
        <v>4.6051701859880918</v>
      </c>
      <c r="O230" s="14">
        <f t="shared" si="211"/>
        <v>4.6269316777696039</v>
      </c>
      <c r="P230" s="14">
        <f t="shared" si="212"/>
        <v>2.3315805313616846</v>
      </c>
      <c r="Q230" s="14">
        <f t="shared" si="213"/>
        <v>3.2523191705560146</v>
      </c>
      <c r="R230" s="14">
        <f t="shared" si="214"/>
        <v>1.181116092834462</v>
      </c>
      <c r="S230" s="14">
        <f t="shared" ref="S230:T230" si="232">G290</f>
        <v>9.3699999999999992</v>
      </c>
      <c r="T230" s="14">
        <f t="shared" si="232"/>
        <v>256.39999999999998</v>
      </c>
      <c r="U230" s="20">
        <v>-7.8495926900000006E-3</v>
      </c>
      <c r="V230" s="24">
        <f t="shared" si="196"/>
        <v>-3.5097953360019973</v>
      </c>
    </row>
    <row r="231" spans="1:22">
      <c r="A231" s="4">
        <v>28703</v>
      </c>
      <c r="B231" s="10">
        <v>56.618899999999996</v>
      </c>
      <c r="C231" s="11">
        <v>5.9</v>
      </c>
      <c r="D231" s="12">
        <v>65.900000000000006</v>
      </c>
      <c r="E231" s="49">
        <v>68</v>
      </c>
      <c r="F231" s="11">
        <v>72</v>
      </c>
      <c r="G231" s="13">
        <v>8.0399999999999991</v>
      </c>
      <c r="H231" s="5">
        <v>239.6</v>
      </c>
      <c r="J231" s="4">
        <v>30529</v>
      </c>
      <c r="K231" s="14">
        <f t="shared" si="207"/>
        <v>4.031692261052644</v>
      </c>
      <c r="L231" s="14">
        <f t="shared" si="208"/>
        <v>9.5</v>
      </c>
      <c r="M231" s="14">
        <f t="shared" si="209"/>
        <v>4.6061696863211745</v>
      </c>
      <c r="N231" s="14">
        <f t="shared" si="210"/>
        <v>4.6091622072576293</v>
      </c>
      <c r="O231" s="14">
        <f t="shared" si="211"/>
        <v>4.6249728132842707</v>
      </c>
      <c r="P231" s="14">
        <f t="shared" si="212"/>
        <v>2.4268127272437696</v>
      </c>
      <c r="Q231" s="14">
        <f t="shared" si="213"/>
        <v>3.5482688360908314</v>
      </c>
      <c r="R231" s="14">
        <f t="shared" si="214"/>
        <v>0.58997221271883216</v>
      </c>
      <c r="S231" s="14">
        <f t="shared" ref="S231:T231" si="233">G291</f>
        <v>9.56</v>
      </c>
      <c r="T231" s="14">
        <f t="shared" si="233"/>
        <v>273.7</v>
      </c>
      <c r="U231" s="20">
        <v>-0.23448616328499999</v>
      </c>
      <c r="V231" s="24">
        <f t="shared" si="196"/>
        <v>-3.7442814992869975</v>
      </c>
    </row>
    <row r="232" spans="1:22">
      <c r="A232" s="4">
        <v>28734</v>
      </c>
      <c r="B232" s="10">
        <v>56.757300000000001</v>
      </c>
      <c r="C232" s="11">
        <v>6</v>
      </c>
      <c r="D232" s="12">
        <v>66.5</v>
      </c>
      <c r="E232" s="49">
        <v>68.400000000000006</v>
      </c>
      <c r="F232" s="11">
        <v>72.8</v>
      </c>
      <c r="G232" s="13">
        <v>8.4499999999999993</v>
      </c>
      <c r="H232" s="5">
        <v>244.1</v>
      </c>
      <c r="J232" s="4">
        <v>30560</v>
      </c>
      <c r="K232" s="14">
        <f t="shared" si="207"/>
        <v>4.0468108583756992</v>
      </c>
      <c r="L232" s="14">
        <f t="shared" si="208"/>
        <v>9.1999999999999993</v>
      </c>
      <c r="M232" s="14">
        <f t="shared" si="209"/>
        <v>4.6091622072576293</v>
      </c>
      <c r="N232" s="14">
        <f t="shared" si="210"/>
        <v>4.6111522576656387</v>
      </c>
      <c r="O232" s="14">
        <f t="shared" si="211"/>
        <v>4.627909672957581</v>
      </c>
      <c r="P232" s="14">
        <f t="shared" si="212"/>
        <v>2.7260648208891731</v>
      </c>
      <c r="Q232" s="14">
        <f t="shared" si="213"/>
        <v>3.4381546199245445</v>
      </c>
      <c r="R232" s="14">
        <f t="shared" si="214"/>
        <v>0.48995688411584798</v>
      </c>
      <c r="S232" s="14">
        <f t="shared" ref="S232:T232" si="234">G292</f>
        <v>9.4499999999999993</v>
      </c>
      <c r="T232" s="14">
        <f t="shared" si="234"/>
        <v>266.7</v>
      </c>
      <c r="U232" s="20">
        <v>0</v>
      </c>
      <c r="V232" s="24">
        <f t="shared" si="196"/>
        <v>-3.7442814992869975</v>
      </c>
    </row>
    <row r="233" spans="1:22">
      <c r="A233" s="4">
        <v>28764</v>
      </c>
      <c r="B233" s="10">
        <v>57.225499999999997</v>
      </c>
      <c r="C233" s="11">
        <v>5.8</v>
      </c>
      <c r="D233" s="12">
        <v>67.099999999999994</v>
      </c>
      <c r="E233" s="49">
        <v>68.900000000000006</v>
      </c>
      <c r="F233" s="11">
        <v>73.7</v>
      </c>
      <c r="G233" s="13">
        <v>8.9600000000000009</v>
      </c>
      <c r="H233" s="5">
        <v>256.5</v>
      </c>
      <c r="J233" s="4">
        <v>30590</v>
      </c>
      <c r="K233" s="14">
        <f t="shared" si="207"/>
        <v>4.0551011821452603</v>
      </c>
      <c r="L233" s="14">
        <f t="shared" si="208"/>
        <v>8.8000000000000007</v>
      </c>
      <c r="M233" s="14">
        <f t="shared" si="209"/>
        <v>4.6131383556372683</v>
      </c>
      <c r="N233" s="14">
        <f t="shared" si="210"/>
        <v>4.6151205168412597</v>
      </c>
      <c r="O233" s="14">
        <f t="shared" si="211"/>
        <v>4.6347289882296359</v>
      </c>
      <c r="P233" s="14">
        <f t="shared" si="212"/>
        <v>2.7150989065950899</v>
      </c>
      <c r="Q233" s="14">
        <f t="shared" si="213"/>
        <v>3.3218957792522374</v>
      </c>
      <c r="R233" s="14">
        <f t="shared" si="214"/>
        <v>1.9608471388376336</v>
      </c>
      <c r="S233" s="14">
        <f t="shared" ref="S233:T233" si="235">G293</f>
        <v>9.48</v>
      </c>
      <c r="T233" s="14">
        <f t="shared" si="235"/>
        <v>266.39999999999998</v>
      </c>
      <c r="U233" s="20">
        <v>0.28151887883299997</v>
      </c>
      <c r="V233" s="24">
        <f t="shared" si="196"/>
        <v>-3.4627626204539976</v>
      </c>
    </row>
    <row r="234" spans="1:22">
      <c r="A234" s="4">
        <v>28795</v>
      </c>
      <c r="B234" s="10">
        <v>57.642000000000003</v>
      </c>
      <c r="C234" s="11">
        <v>5.9</v>
      </c>
      <c r="D234" s="12">
        <v>67.5</v>
      </c>
      <c r="E234" s="49">
        <v>69.400000000000006</v>
      </c>
      <c r="F234" s="11">
        <v>74.400000000000006</v>
      </c>
      <c r="G234" s="13">
        <v>9.76</v>
      </c>
      <c r="H234" s="5">
        <v>250.4</v>
      </c>
      <c r="J234" s="4">
        <v>30621</v>
      </c>
      <c r="K234" s="14">
        <f t="shared" si="207"/>
        <v>4.0581144394589215</v>
      </c>
      <c r="L234" s="14">
        <f t="shared" si="208"/>
        <v>8.5</v>
      </c>
      <c r="M234" s="14">
        <f t="shared" si="209"/>
        <v>4.6161101260264257</v>
      </c>
      <c r="N234" s="14">
        <f t="shared" si="210"/>
        <v>4.6180864112546374</v>
      </c>
      <c r="O234" s="14">
        <f t="shared" si="211"/>
        <v>4.6386049620743286</v>
      </c>
      <c r="P234" s="14">
        <f t="shared" si="212"/>
        <v>3.1142647355853854</v>
      </c>
      <c r="Q234" s="14">
        <f t="shared" si="213"/>
        <v>3.4139861718172999</v>
      </c>
      <c r="R234" s="14">
        <f t="shared" si="214"/>
        <v>2.2494836047903179</v>
      </c>
      <c r="S234" s="14">
        <f t="shared" ref="S234:T234" si="236">G294</f>
        <v>9.34</v>
      </c>
      <c r="T234" s="14">
        <f t="shared" si="236"/>
        <v>269.10000000000002</v>
      </c>
      <c r="U234" s="20">
        <v>-0.172426007996</v>
      </c>
      <c r="V234" s="24">
        <f t="shared" si="196"/>
        <v>-3.6351886284499977</v>
      </c>
    </row>
    <row r="235" spans="1:22">
      <c r="A235" s="4">
        <v>28825</v>
      </c>
      <c r="B235" s="10">
        <v>57.981099999999998</v>
      </c>
      <c r="C235" s="11">
        <v>6</v>
      </c>
      <c r="D235" s="12">
        <v>67.900000000000006</v>
      </c>
      <c r="E235" s="49">
        <v>69.8</v>
      </c>
      <c r="F235" s="11">
        <v>75</v>
      </c>
      <c r="G235" s="13">
        <v>10.029999999999999</v>
      </c>
      <c r="H235" s="5">
        <v>250.3</v>
      </c>
      <c r="J235" s="4">
        <v>30651</v>
      </c>
      <c r="K235" s="14">
        <f t="shared" si="207"/>
        <v>4.0628452951625498</v>
      </c>
      <c r="L235" s="14">
        <f t="shared" si="208"/>
        <v>8.3000000000000007</v>
      </c>
      <c r="M235" s="14">
        <f t="shared" si="209"/>
        <v>4.619073091157083</v>
      </c>
      <c r="N235" s="14">
        <f t="shared" si="210"/>
        <v>4.6200587984818418</v>
      </c>
      <c r="O235" s="14">
        <f t="shared" si="211"/>
        <v>4.6424659707317879</v>
      </c>
      <c r="P235" s="14">
        <f t="shared" si="212"/>
        <v>3.7171532108345726</v>
      </c>
      <c r="Q235" s="14">
        <f t="shared" si="213"/>
        <v>3.5091319811270192</v>
      </c>
      <c r="R235" s="14">
        <f t="shared" si="214"/>
        <v>2.7345453890528839</v>
      </c>
      <c r="S235" s="14">
        <f t="shared" ref="S235:T235" si="237">G295</f>
        <v>9.4700000000000006</v>
      </c>
      <c r="T235" s="14">
        <f t="shared" si="237"/>
        <v>277.8</v>
      </c>
      <c r="U235" s="20">
        <v>0.21689761445700001</v>
      </c>
      <c r="V235" s="24">
        <f t="shared" si="196"/>
        <v>-3.4182910139929978</v>
      </c>
    </row>
    <row r="236" spans="1:22">
      <c r="A236" s="4">
        <v>28856</v>
      </c>
      <c r="B236" s="10">
        <v>57.562800000000003</v>
      </c>
      <c r="C236" s="11">
        <v>5.9</v>
      </c>
      <c r="D236" s="12">
        <v>68.5</v>
      </c>
      <c r="E236" s="49">
        <v>70.400000000000006</v>
      </c>
      <c r="F236" s="11">
        <v>75.8</v>
      </c>
      <c r="G236" s="13">
        <v>10.07</v>
      </c>
      <c r="H236" s="5">
        <v>259.5</v>
      </c>
      <c r="J236" s="4">
        <v>30682</v>
      </c>
      <c r="K236" s="14">
        <f t="shared" si="207"/>
        <v>4.0828723405470271</v>
      </c>
      <c r="L236" s="14">
        <f t="shared" si="208"/>
        <v>8</v>
      </c>
      <c r="M236" s="14">
        <f t="shared" si="209"/>
        <v>4.6259527251706194</v>
      </c>
      <c r="N236" s="14">
        <f t="shared" si="210"/>
        <v>4.6269316777696039</v>
      </c>
      <c r="O236" s="14">
        <f t="shared" si="211"/>
        <v>4.6434288981051814</v>
      </c>
      <c r="P236" s="14">
        <f t="shared" si="212"/>
        <v>4.2006175634155003</v>
      </c>
      <c r="Q236" s="14">
        <f t="shared" si="213"/>
        <v>3.9925462409183834</v>
      </c>
      <c r="R236" s="14">
        <f t="shared" si="214"/>
        <v>2.7318772078756113</v>
      </c>
      <c r="S236" s="14">
        <f t="shared" ref="S236:T236" si="238">G296</f>
        <v>9.56</v>
      </c>
      <c r="T236" s="14">
        <f t="shared" si="238"/>
        <v>280.8</v>
      </c>
      <c r="U236" s="20">
        <v>0.25743646555900002</v>
      </c>
      <c r="V236" s="24">
        <f t="shared" si="196"/>
        <v>-3.1608545484339978</v>
      </c>
    </row>
    <row r="237" spans="1:22">
      <c r="A237" s="4">
        <v>28887</v>
      </c>
      <c r="B237" s="10">
        <v>57.911299999999997</v>
      </c>
      <c r="C237" s="11">
        <v>5.9</v>
      </c>
      <c r="D237" s="12">
        <v>69.2</v>
      </c>
      <c r="E237" s="49">
        <v>71.099999999999994</v>
      </c>
      <c r="F237" s="11">
        <v>76.2</v>
      </c>
      <c r="G237" s="13">
        <v>10.06</v>
      </c>
      <c r="H237" s="5">
        <v>270.89999999999998</v>
      </c>
      <c r="J237" s="4">
        <v>30713</v>
      </c>
      <c r="K237" s="14">
        <f t="shared" si="207"/>
        <v>4.087964251257814</v>
      </c>
      <c r="L237" s="14">
        <f t="shared" si="208"/>
        <v>7.8</v>
      </c>
      <c r="M237" s="14">
        <f t="shared" si="209"/>
        <v>4.6308379327366689</v>
      </c>
      <c r="N237" s="14">
        <f t="shared" si="210"/>
        <v>4.632785353021065</v>
      </c>
      <c r="O237" s="14">
        <f t="shared" si="211"/>
        <v>4.6424659707317879</v>
      </c>
      <c r="P237" s="14">
        <f t="shared" si="212"/>
        <v>4.5870454066097137</v>
      </c>
      <c r="Q237" s="14">
        <f t="shared" si="213"/>
        <v>4.5779137660644498</v>
      </c>
      <c r="R237" s="14">
        <f t="shared" si="214"/>
        <v>2.3392879574705376</v>
      </c>
      <c r="S237" s="14">
        <f t="shared" ref="S237:T237" si="239">G297</f>
        <v>9.59</v>
      </c>
      <c r="T237" s="14">
        <f t="shared" si="239"/>
        <v>280.10000000000002</v>
      </c>
      <c r="U237" s="20">
        <v>0</v>
      </c>
      <c r="V237" s="24">
        <f t="shared" si="196"/>
        <v>-3.1608545484339978</v>
      </c>
    </row>
    <row r="238" spans="1:22">
      <c r="A238" s="4">
        <v>28915</v>
      </c>
      <c r="B238" s="10">
        <v>58.087400000000002</v>
      </c>
      <c r="C238" s="11">
        <v>5.8</v>
      </c>
      <c r="D238" s="12">
        <v>69.900000000000006</v>
      </c>
      <c r="E238" s="49">
        <v>71.8</v>
      </c>
      <c r="F238" s="11">
        <v>76.599999999999994</v>
      </c>
      <c r="G238" s="13">
        <v>10.09</v>
      </c>
      <c r="H238" s="5">
        <v>277.7</v>
      </c>
      <c r="J238" s="4">
        <v>30742</v>
      </c>
      <c r="K238" s="14">
        <f t="shared" si="207"/>
        <v>4.0925796723865213</v>
      </c>
      <c r="L238" s="14">
        <f t="shared" si="208"/>
        <v>7.8</v>
      </c>
      <c r="M238" s="14">
        <f t="shared" si="209"/>
        <v>4.6337576428400036</v>
      </c>
      <c r="N238" s="14">
        <f t="shared" si="210"/>
        <v>4.6347289882296359</v>
      </c>
      <c r="O238" s="14">
        <f t="shared" si="211"/>
        <v>4.6424659707317879</v>
      </c>
      <c r="P238" s="14">
        <f t="shared" si="212"/>
        <v>4.7770276268686596</v>
      </c>
      <c r="Q238" s="14">
        <f t="shared" si="213"/>
        <v>4.5688184171427926</v>
      </c>
      <c r="R238" s="14">
        <f t="shared" si="214"/>
        <v>2.1422435587406712</v>
      </c>
      <c r="S238" s="14">
        <f t="shared" ref="S238:T238" si="240">G298</f>
        <v>9.91</v>
      </c>
      <c r="T238" s="14">
        <f t="shared" si="240"/>
        <v>288.2</v>
      </c>
      <c r="U238" s="20">
        <v>-0.100988036305</v>
      </c>
      <c r="V238" s="24">
        <f t="shared" si="196"/>
        <v>-3.2618425847389978</v>
      </c>
    </row>
    <row r="239" spans="1:22">
      <c r="A239" s="4">
        <v>28946</v>
      </c>
      <c r="B239" s="10">
        <v>57.468600000000002</v>
      </c>
      <c r="C239" s="11">
        <v>5.8</v>
      </c>
      <c r="D239" s="12">
        <v>70.599999999999994</v>
      </c>
      <c r="E239" s="49">
        <v>72.5</v>
      </c>
      <c r="F239" s="11">
        <v>77.400000000000006</v>
      </c>
      <c r="G239" s="13">
        <v>10.01</v>
      </c>
      <c r="H239" s="5">
        <v>276.89999999999998</v>
      </c>
      <c r="J239" s="4">
        <v>30773</v>
      </c>
      <c r="K239" s="14">
        <f t="shared" si="207"/>
        <v>4.0985125308274029</v>
      </c>
      <c r="L239" s="14">
        <f t="shared" si="208"/>
        <v>7.7</v>
      </c>
      <c r="M239" s="14">
        <f t="shared" si="209"/>
        <v>4.6376373761255927</v>
      </c>
      <c r="N239" s="14">
        <f t="shared" si="210"/>
        <v>4.6376373761255927</v>
      </c>
      <c r="O239" s="14">
        <f t="shared" si="211"/>
        <v>4.6443908991413725</v>
      </c>
      <c r="P239" s="14">
        <f t="shared" si="212"/>
        <v>4.4539771371770742</v>
      </c>
      <c r="Q239" s="14">
        <f t="shared" si="213"/>
        <v>4.2517525991002882</v>
      </c>
      <c r="R239" s="14">
        <f t="shared" si="214"/>
        <v>2.3347363996991106</v>
      </c>
      <c r="S239" s="14">
        <f t="shared" ref="S239:T239" si="241">G299</f>
        <v>10.29</v>
      </c>
      <c r="T239" s="14">
        <f t="shared" si="241"/>
        <v>285.7</v>
      </c>
      <c r="U239" s="20">
        <v>0</v>
      </c>
      <c r="V239" s="24">
        <f t="shared" si="196"/>
        <v>-3.2618425847389978</v>
      </c>
    </row>
    <row r="240" spans="1:22">
      <c r="A240" s="4">
        <v>28976</v>
      </c>
      <c r="B240" s="10">
        <v>57.918300000000002</v>
      </c>
      <c r="C240" s="11">
        <v>5.6</v>
      </c>
      <c r="D240" s="12">
        <v>71.400000000000006</v>
      </c>
      <c r="E240" s="49">
        <v>73.3</v>
      </c>
      <c r="F240" s="11">
        <v>78.2</v>
      </c>
      <c r="G240" s="13">
        <v>10.24</v>
      </c>
      <c r="H240" s="5">
        <v>277.60000000000002</v>
      </c>
      <c r="J240" s="4">
        <v>30803</v>
      </c>
      <c r="K240" s="14">
        <f t="shared" si="207"/>
        <v>4.1034744245698169</v>
      </c>
      <c r="L240" s="14">
        <f t="shared" si="208"/>
        <v>7.4</v>
      </c>
      <c r="M240" s="14">
        <f t="shared" si="209"/>
        <v>4.6395716127054234</v>
      </c>
      <c r="N240" s="14">
        <f t="shared" si="210"/>
        <v>4.6395716127054234</v>
      </c>
      <c r="O240" s="14">
        <f t="shared" si="211"/>
        <v>4.6424659707317879</v>
      </c>
      <c r="P240" s="14">
        <f t="shared" si="212"/>
        <v>4.2433598414596538</v>
      </c>
      <c r="Q240" s="14">
        <f t="shared" si="213"/>
        <v>4.0419499042895293</v>
      </c>
      <c r="R240" s="14">
        <f t="shared" si="214"/>
        <v>1.847403050310912</v>
      </c>
      <c r="S240" s="14">
        <f t="shared" ref="S240:T240" si="242">G300</f>
        <v>10.32</v>
      </c>
      <c r="T240" s="14">
        <f t="shared" si="242"/>
        <v>291</v>
      </c>
      <c r="U240" s="20">
        <v>0.173243272403</v>
      </c>
      <c r="V240" s="24">
        <f t="shared" si="196"/>
        <v>-3.0885993123359978</v>
      </c>
    </row>
    <row r="241" spans="1:22">
      <c r="A241" s="4">
        <v>29007</v>
      </c>
      <c r="B241" s="10">
        <v>57.931899999999999</v>
      </c>
      <c r="C241" s="11">
        <v>5.7</v>
      </c>
      <c r="D241" s="12">
        <v>72.2</v>
      </c>
      <c r="E241" s="49">
        <v>74</v>
      </c>
      <c r="F241" s="11">
        <v>79.5</v>
      </c>
      <c r="G241" s="13">
        <v>10.29</v>
      </c>
      <c r="H241" s="5">
        <v>281.3</v>
      </c>
      <c r="J241" s="4">
        <v>30834</v>
      </c>
      <c r="K241" s="14">
        <f t="shared" si="207"/>
        <v>4.1073265964452697</v>
      </c>
      <c r="L241" s="14">
        <f t="shared" si="208"/>
        <v>7.2</v>
      </c>
      <c r="M241" s="14">
        <f t="shared" si="209"/>
        <v>4.6415021152354816</v>
      </c>
      <c r="N241" s="14">
        <f t="shared" si="210"/>
        <v>4.6415021152354816</v>
      </c>
      <c r="O241" s="14">
        <f t="shared" si="211"/>
        <v>4.6424659707317879</v>
      </c>
      <c r="P241" s="14">
        <f t="shared" si="212"/>
        <v>4.23500015729533</v>
      </c>
      <c r="Q241" s="14">
        <f t="shared" si="213"/>
        <v>3.9336438267688929</v>
      </c>
      <c r="R241" s="14">
        <f t="shared" si="214"/>
        <v>1.5534292962184204</v>
      </c>
      <c r="S241" s="14">
        <f t="shared" ref="S241:T241" si="243">G301</f>
        <v>11.06</v>
      </c>
      <c r="T241" s="14">
        <f t="shared" si="243"/>
        <v>286.89999999999998</v>
      </c>
      <c r="U241" s="20">
        <v>0</v>
      </c>
      <c r="V241" s="24">
        <f t="shared" si="196"/>
        <v>-3.0885993123359978</v>
      </c>
    </row>
    <row r="242" spans="1:22">
      <c r="A242" s="4">
        <v>29037</v>
      </c>
      <c r="B242" s="10">
        <v>57.813000000000002</v>
      </c>
      <c r="C242" s="11">
        <v>5.7</v>
      </c>
      <c r="D242" s="12">
        <v>73</v>
      </c>
      <c r="E242" s="49">
        <v>74.7</v>
      </c>
      <c r="F242" s="11">
        <v>80.400000000000006</v>
      </c>
      <c r="G242" s="13">
        <v>10.47</v>
      </c>
      <c r="H242" s="5">
        <v>277.8</v>
      </c>
      <c r="J242" s="4">
        <v>30864</v>
      </c>
      <c r="K242" s="14">
        <f t="shared" si="207"/>
        <v>4.1099898670055461</v>
      </c>
      <c r="L242" s="14">
        <f t="shared" si="208"/>
        <v>7.5</v>
      </c>
      <c r="M242" s="14">
        <f t="shared" si="209"/>
        <v>4.6453519756209234</v>
      </c>
      <c r="N242" s="14">
        <f t="shared" si="210"/>
        <v>4.6443908991413725</v>
      </c>
      <c r="O242" s="14">
        <f t="shared" si="211"/>
        <v>4.6405373298253823</v>
      </c>
      <c r="P242" s="14">
        <f t="shared" si="212"/>
        <v>4.2183792303504903</v>
      </c>
      <c r="Q242" s="14">
        <f t="shared" si="213"/>
        <v>3.9220713153281328</v>
      </c>
      <c r="R242" s="14">
        <f t="shared" si="214"/>
        <v>1.3605652055778459</v>
      </c>
      <c r="S242" s="14">
        <f t="shared" ref="S242:T242" si="244">G302</f>
        <v>11.23</v>
      </c>
      <c r="T242" s="14">
        <f t="shared" si="244"/>
        <v>272</v>
      </c>
      <c r="U242" s="20">
        <v>0.32681284619399997</v>
      </c>
      <c r="V242" s="24">
        <f t="shared" si="196"/>
        <v>-2.7617864661419977</v>
      </c>
    </row>
    <row r="243" spans="1:22">
      <c r="A243" s="4">
        <v>29068</v>
      </c>
      <c r="B243" s="10">
        <v>57.4</v>
      </c>
      <c r="C243" s="11">
        <v>6</v>
      </c>
      <c r="D243" s="12">
        <v>73.7</v>
      </c>
      <c r="E243" s="49">
        <v>75.3</v>
      </c>
      <c r="F243" s="11">
        <v>81.400000000000006</v>
      </c>
      <c r="G243" s="13">
        <v>10.94</v>
      </c>
      <c r="H243" s="5">
        <v>281.8</v>
      </c>
      <c r="J243" s="4">
        <v>30895</v>
      </c>
      <c r="K243" s="14">
        <f t="shared" si="207"/>
        <v>4.1103704587975596</v>
      </c>
      <c r="L243" s="14">
        <f t="shared" si="208"/>
        <v>7.5</v>
      </c>
      <c r="M243" s="14">
        <f t="shared" si="209"/>
        <v>4.6482296754485386</v>
      </c>
      <c r="N243" s="14">
        <f t="shared" si="210"/>
        <v>4.6472713620067267</v>
      </c>
      <c r="O243" s="14">
        <f t="shared" si="211"/>
        <v>4.6443908991413725</v>
      </c>
      <c r="P243" s="14">
        <f t="shared" si="212"/>
        <v>4.2059989127363648</v>
      </c>
      <c r="Q243" s="14">
        <f t="shared" si="213"/>
        <v>3.8109154749097907</v>
      </c>
      <c r="R243" s="14">
        <f t="shared" si="214"/>
        <v>1.9418085857101517</v>
      </c>
      <c r="S243" s="14">
        <f t="shared" ref="S243:T243" si="245">G303</f>
        <v>11.64</v>
      </c>
      <c r="T243" s="14">
        <f t="shared" si="245"/>
        <v>276.8</v>
      </c>
      <c r="U243" s="20">
        <v>-6.1283935422000002E-2</v>
      </c>
      <c r="V243" s="24">
        <f t="shared" si="196"/>
        <v>-2.8230704015639976</v>
      </c>
    </row>
    <row r="244" spans="1:22">
      <c r="A244" s="4">
        <v>29099</v>
      </c>
      <c r="B244" s="10">
        <v>57.479700000000001</v>
      </c>
      <c r="C244" s="11">
        <v>5.9</v>
      </c>
      <c r="D244" s="12">
        <v>74.400000000000006</v>
      </c>
      <c r="E244" s="49">
        <v>75.900000000000006</v>
      </c>
      <c r="F244" s="11">
        <v>82.2</v>
      </c>
      <c r="G244" s="13">
        <v>11.43</v>
      </c>
      <c r="H244" s="5">
        <v>279.39999999999998</v>
      </c>
      <c r="J244" s="4">
        <v>30926</v>
      </c>
      <c r="K244" s="14">
        <f t="shared" si="207"/>
        <v>4.1093596035050046</v>
      </c>
      <c r="L244" s="14">
        <f t="shared" si="208"/>
        <v>7.3</v>
      </c>
      <c r="M244" s="14">
        <f t="shared" si="209"/>
        <v>4.6510991178764911</v>
      </c>
      <c r="N244" s="14">
        <f t="shared" si="210"/>
        <v>4.6501435516308227</v>
      </c>
      <c r="O244" s="14">
        <f t="shared" si="211"/>
        <v>4.6443908991413725</v>
      </c>
      <c r="P244" s="14">
        <f t="shared" si="212"/>
        <v>4.1936910618862315</v>
      </c>
      <c r="Q244" s="14">
        <f t="shared" si="213"/>
        <v>3.8991293965183758</v>
      </c>
      <c r="R244" s="14">
        <f t="shared" si="214"/>
        <v>1.6481226183791851</v>
      </c>
      <c r="S244" s="14">
        <f t="shared" ref="S244:T244" si="246">G304</f>
        <v>11.3</v>
      </c>
      <c r="T244" s="14">
        <f t="shared" si="246"/>
        <v>267.10000000000002</v>
      </c>
      <c r="U244" s="20">
        <v>0</v>
      </c>
      <c r="V244" s="24">
        <f t="shared" si="196"/>
        <v>-2.8230704015639976</v>
      </c>
    </row>
    <row r="245" spans="1:22">
      <c r="A245" s="4">
        <v>29129</v>
      </c>
      <c r="B245" s="10">
        <v>57.804000000000002</v>
      </c>
      <c r="C245" s="11">
        <v>6</v>
      </c>
      <c r="D245" s="12">
        <v>75.2</v>
      </c>
      <c r="E245" s="49">
        <v>76.400000000000006</v>
      </c>
      <c r="F245" s="11">
        <v>83.4</v>
      </c>
      <c r="G245" s="13">
        <v>13.77</v>
      </c>
      <c r="H245" s="5">
        <v>278.10000000000002</v>
      </c>
      <c r="J245" s="4">
        <v>30956</v>
      </c>
      <c r="K245" s="14">
        <f t="shared" si="207"/>
        <v>4.1082063751595728</v>
      </c>
      <c r="L245" s="14">
        <f t="shared" si="208"/>
        <v>7.4</v>
      </c>
      <c r="M245" s="14">
        <f t="shared" si="209"/>
        <v>4.6549122778829055</v>
      </c>
      <c r="N245" s="14">
        <f t="shared" si="210"/>
        <v>4.6539603501575231</v>
      </c>
      <c r="O245" s="14">
        <f t="shared" si="211"/>
        <v>4.6443908991413725</v>
      </c>
      <c r="P245" s="14">
        <f t="shared" si="212"/>
        <v>4.1773922245637269</v>
      </c>
      <c r="Q245" s="14">
        <f t="shared" si="213"/>
        <v>3.8839833316263959</v>
      </c>
      <c r="R245" s="14">
        <f t="shared" si="214"/>
        <v>0.96619109117368907</v>
      </c>
      <c r="S245" s="14">
        <f t="shared" ref="S245:T245" si="247">G305</f>
        <v>9.99</v>
      </c>
      <c r="T245" s="14">
        <f t="shared" si="247"/>
        <v>266.7</v>
      </c>
      <c r="U245" s="20">
        <v>3.5286516289000001E-2</v>
      </c>
      <c r="V245" s="24">
        <f t="shared" si="196"/>
        <v>-2.7877838852749974</v>
      </c>
    </row>
    <row r="246" spans="1:22">
      <c r="A246" s="4">
        <v>29160</v>
      </c>
      <c r="B246" s="10">
        <v>57.756</v>
      </c>
      <c r="C246" s="11">
        <v>5.9</v>
      </c>
      <c r="D246" s="12">
        <v>76</v>
      </c>
      <c r="E246" s="49">
        <v>77.099999999999994</v>
      </c>
      <c r="F246" s="11">
        <v>84.6</v>
      </c>
      <c r="G246" s="13">
        <v>13.18</v>
      </c>
      <c r="H246" s="5">
        <v>283.10000000000002</v>
      </c>
      <c r="J246" s="4">
        <v>30987</v>
      </c>
      <c r="K246" s="14">
        <f t="shared" si="207"/>
        <v>4.1118193187296086</v>
      </c>
      <c r="L246" s="14">
        <f t="shared" si="208"/>
        <v>7.2</v>
      </c>
      <c r="M246" s="14">
        <f t="shared" si="209"/>
        <v>4.6568134191399295</v>
      </c>
      <c r="N246" s="14">
        <f t="shared" si="210"/>
        <v>4.6549122778829055</v>
      </c>
      <c r="O246" s="14">
        <f t="shared" si="211"/>
        <v>4.6453519756209234</v>
      </c>
      <c r="P246" s="14">
        <f t="shared" si="212"/>
        <v>4.0703293113504184</v>
      </c>
      <c r="Q246" s="14">
        <f t="shared" si="213"/>
        <v>3.6825866628267616</v>
      </c>
      <c r="R246" s="14">
        <f t="shared" si="214"/>
        <v>0.67470135465944281</v>
      </c>
      <c r="S246" s="14">
        <f t="shared" ref="S246:T246" si="248">G306</f>
        <v>9.43</v>
      </c>
      <c r="T246" s="14">
        <f t="shared" si="248"/>
        <v>268.39999999999998</v>
      </c>
      <c r="U246" s="20">
        <v>-0.545643144463</v>
      </c>
      <c r="V246" s="24">
        <f t="shared" si="196"/>
        <v>-3.3334270297379973</v>
      </c>
    </row>
    <row r="247" spans="1:22">
      <c r="A247" s="4">
        <v>29190</v>
      </c>
      <c r="B247" s="10">
        <v>57.793599999999998</v>
      </c>
      <c r="C247" s="11">
        <v>6</v>
      </c>
      <c r="D247" s="12">
        <v>76.900000000000006</v>
      </c>
      <c r="E247" s="49">
        <v>77.8</v>
      </c>
      <c r="F247" s="11">
        <v>85.5</v>
      </c>
      <c r="G247" s="13">
        <v>13.78</v>
      </c>
      <c r="H247" s="5">
        <v>287.5</v>
      </c>
      <c r="J247" s="4">
        <v>31017</v>
      </c>
      <c r="K247" s="14">
        <f t="shared" si="207"/>
        <v>4.1130011081812885</v>
      </c>
      <c r="L247" s="14">
        <f t="shared" si="208"/>
        <v>7.3</v>
      </c>
      <c r="M247" s="14">
        <f t="shared" si="209"/>
        <v>4.6587109529161213</v>
      </c>
      <c r="N247" s="14">
        <f t="shared" si="210"/>
        <v>4.6558633003036096</v>
      </c>
      <c r="O247" s="14">
        <f t="shared" si="211"/>
        <v>4.6453519756209234</v>
      </c>
      <c r="P247" s="14">
        <f t="shared" si="212"/>
        <v>3.9637861759038273</v>
      </c>
      <c r="Q247" s="14">
        <f t="shared" si="213"/>
        <v>3.5804501821767443</v>
      </c>
      <c r="R247" s="14">
        <f t="shared" si="214"/>
        <v>0.28860048891348516</v>
      </c>
      <c r="S247" s="14">
        <f t="shared" ref="S247:T247" si="249">G307</f>
        <v>8.3800000000000008</v>
      </c>
      <c r="T247" s="14">
        <f t="shared" si="249"/>
        <v>257.2</v>
      </c>
      <c r="U247" s="20">
        <v>-0.14361097584400001</v>
      </c>
      <c r="V247" s="24">
        <f t="shared" si="196"/>
        <v>-3.4770380055819974</v>
      </c>
    </row>
    <row r="248" spans="1:22">
      <c r="A248" s="4">
        <v>29221</v>
      </c>
      <c r="B248" s="10">
        <v>58.044800000000002</v>
      </c>
      <c r="C248" s="11">
        <v>6.3</v>
      </c>
      <c r="D248" s="12">
        <v>78</v>
      </c>
      <c r="E248" s="49">
        <v>78.900000000000006</v>
      </c>
      <c r="F248" s="11">
        <v>86.2</v>
      </c>
      <c r="G248" s="13">
        <v>13.82</v>
      </c>
      <c r="H248" s="5">
        <v>288</v>
      </c>
      <c r="J248" s="4">
        <v>31048</v>
      </c>
      <c r="K248" s="14">
        <f t="shared" si="207"/>
        <v>4.1099783813810351</v>
      </c>
      <c r="L248" s="14">
        <f t="shared" si="208"/>
        <v>7.3</v>
      </c>
      <c r="M248" s="14">
        <f t="shared" si="209"/>
        <v>4.6606048928761918</v>
      </c>
      <c r="N248" s="14">
        <f t="shared" si="210"/>
        <v>4.6587109529161213</v>
      </c>
      <c r="O248" s="14">
        <f t="shared" si="211"/>
        <v>4.6501435516308227</v>
      </c>
      <c r="P248" s="14">
        <f t="shared" si="212"/>
        <v>3.4652167705572237</v>
      </c>
      <c r="Q248" s="14">
        <f t="shared" si="213"/>
        <v>3.1779275146517101</v>
      </c>
      <c r="R248" s="14">
        <f t="shared" si="214"/>
        <v>0.67146535256406825</v>
      </c>
      <c r="S248" s="14">
        <f t="shared" ref="S248:T248" si="250">G308</f>
        <v>8.35</v>
      </c>
      <c r="T248" s="14">
        <f t="shared" si="250"/>
        <v>256.89999999999998</v>
      </c>
      <c r="U248" s="20">
        <v>0</v>
      </c>
      <c r="V248" s="24">
        <f t="shared" si="196"/>
        <v>-3.4770380055819974</v>
      </c>
    </row>
    <row r="249" spans="1:22">
      <c r="A249" s="4">
        <v>29252</v>
      </c>
      <c r="B249" s="10">
        <v>58.096800000000002</v>
      </c>
      <c r="C249" s="11">
        <v>6.3</v>
      </c>
      <c r="D249" s="12">
        <v>79</v>
      </c>
      <c r="E249" s="49">
        <v>79.8</v>
      </c>
      <c r="F249" s="11">
        <v>86.6</v>
      </c>
      <c r="G249" s="13">
        <v>14.13</v>
      </c>
      <c r="H249" s="5">
        <v>294.2</v>
      </c>
      <c r="J249" s="4">
        <v>31079</v>
      </c>
      <c r="K249" s="14">
        <f t="shared" si="207"/>
        <v>4.1145752024828255</v>
      </c>
      <c r="L249" s="14">
        <f t="shared" si="208"/>
        <v>7.2</v>
      </c>
      <c r="M249" s="14">
        <f t="shared" si="209"/>
        <v>4.6662652853479019</v>
      </c>
      <c r="N249" s="14">
        <f t="shared" si="210"/>
        <v>4.6624952526073606</v>
      </c>
      <c r="O249" s="14">
        <f t="shared" si="211"/>
        <v>4.6530075154022512</v>
      </c>
      <c r="P249" s="14">
        <f t="shared" si="212"/>
        <v>3.542735261123322</v>
      </c>
      <c r="Q249" s="14">
        <f t="shared" si="213"/>
        <v>2.9709899586296151</v>
      </c>
      <c r="R249" s="14">
        <f t="shared" si="214"/>
        <v>1.0541544670463212</v>
      </c>
      <c r="S249" s="14">
        <f t="shared" ref="S249:T249" si="251">G309</f>
        <v>8.5</v>
      </c>
      <c r="T249" s="14">
        <f t="shared" si="251"/>
        <v>251.9</v>
      </c>
      <c r="U249" s="20">
        <v>-0.157752492982</v>
      </c>
      <c r="V249" s="24">
        <f t="shared" si="196"/>
        <v>-3.6347904985639974</v>
      </c>
    </row>
    <row r="250" spans="1:22">
      <c r="A250" s="4">
        <v>29281</v>
      </c>
      <c r="B250" s="10">
        <v>57.925899999999999</v>
      </c>
      <c r="C250" s="11">
        <v>6.3</v>
      </c>
      <c r="D250" s="12">
        <v>80.099999999999994</v>
      </c>
      <c r="E250" s="49">
        <v>81</v>
      </c>
      <c r="F250" s="11">
        <v>87.3</v>
      </c>
      <c r="G250" s="13">
        <v>17.190000000000001</v>
      </c>
      <c r="H250" s="5">
        <v>280.8</v>
      </c>
      <c r="J250" s="4">
        <v>31107</v>
      </c>
      <c r="K250" s="14">
        <f t="shared" si="207"/>
        <v>4.1158858732098285</v>
      </c>
      <c r="L250" s="14">
        <f t="shared" si="208"/>
        <v>7.2</v>
      </c>
      <c r="M250" s="14">
        <f t="shared" si="209"/>
        <v>4.6709579265260945</v>
      </c>
      <c r="N250" s="14">
        <f t="shared" si="210"/>
        <v>4.667205576907544</v>
      </c>
      <c r="O250" s="14">
        <f t="shared" si="211"/>
        <v>4.6501435516308227</v>
      </c>
      <c r="P250" s="14">
        <f t="shared" si="212"/>
        <v>3.7200283686090492</v>
      </c>
      <c r="Q250" s="14">
        <f t="shared" si="213"/>
        <v>3.2476588677908396</v>
      </c>
      <c r="R250" s="14">
        <f t="shared" si="214"/>
        <v>0.76775808990343319</v>
      </c>
      <c r="S250" s="14">
        <f t="shared" ref="S250:T250" si="252">G310</f>
        <v>8.58</v>
      </c>
      <c r="T250" s="14">
        <f t="shared" si="252"/>
        <v>256.8</v>
      </c>
      <c r="U250" s="20">
        <v>0.20127599117700001</v>
      </c>
      <c r="V250" s="24">
        <f t="shared" si="196"/>
        <v>-3.4335145073869975</v>
      </c>
    </row>
    <row r="251" spans="1:22">
      <c r="A251" s="4">
        <v>29312</v>
      </c>
      <c r="B251" s="10">
        <v>56.759599999999999</v>
      </c>
      <c r="C251" s="11">
        <v>6.9</v>
      </c>
      <c r="D251" s="12">
        <v>80.900000000000006</v>
      </c>
      <c r="E251" s="49">
        <v>81.5</v>
      </c>
      <c r="F251" s="11">
        <v>88.7</v>
      </c>
      <c r="G251" s="13">
        <v>17.61</v>
      </c>
      <c r="H251" s="5">
        <v>270.7</v>
      </c>
      <c r="J251" s="4">
        <v>31138</v>
      </c>
      <c r="K251" s="14">
        <f t="shared" si="207"/>
        <v>4.1138415872711143</v>
      </c>
      <c r="L251" s="14">
        <f t="shared" si="208"/>
        <v>7.3</v>
      </c>
      <c r="M251" s="14">
        <f t="shared" si="209"/>
        <v>4.6728288344619058</v>
      </c>
      <c r="N251" s="14">
        <f t="shared" si="210"/>
        <v>4.6700211583077076</v>
      </c>
      <c r="O251" s="14">
        <f t="shared" si="211"/>
        <v>4.6510991178764911</v>
      </c>
      <c r="P251" s="14">
        <f t="shared" si="212"/>
        <v>3.5191458336313328</v>
      </c>
      <c r="Q251" s="14">
        <f t="shared" si="213"/>
        <v>3.2383782182114844</v>
      </c>
      <c r="R251" s="14">
        <f t="shared" si="214"/>
        <v>0.6708218735118483</v>
      </c>
      <c r="S251" s="14">
        <f t="shared" ref="S251:T251" si="253">G311</f>
        <v>8.27</v>
      </c>
      <c r="T251" s="14">
        <f t="shared" si="253"/>
        <v>254.1</v>
      </c>
      <c r="U251" s="20">
        <v>0</v>
      </c>
      <c r="V251" s="24">
        <f t="shared" si="196"/>
        <v>-3.4335145073869975</v>
      </c>
    </row>
    <row r="252" spans="1:22">
      <c r="A252" s="4">
        <v>29342</v>
      </c>
      <c r="B252" s="10">
        <v>55.334299999999999</v>
      </c>
      <c r="C252" s="11">
        <v>7.5</v>
      </c>
      <c r="D252" s="12">
        <v>81.7</v>
      </c>
      <c r="E252" s="49">
        <v>82.1</v>
      </c>
      <c r="F252" s="11">
        <v>89.7</v>
      </c>
      <c r="G252" s="13">
        <v>10.98</v>
      </c>
      <c r="H252" s="5">
        <v>263.5</v>
      </c>
      <c r="J252" s="4">
        <v>31168</v>
      </c>
      <c r="K252" s="14">
        <f t="shared" si="207"/>
        <v>4.1146372654898631</v>
      </c>
      <c r="L252" s="14">
        <f t="shared" si="208"/>
        <v>7.2</v>
      </c>
      <c r="M252" s="14">
        <f t="shared" si="209"/>
        <v>4.6746962486367014</v>
      </c>
      <c r="N252" s="14">
        <f t="shared" si="210"/>
        <v>4.6700211583077076</v>
      </c>
      <c r="O252" s="14">
        <f t="shared" si="211"/>
        <v>4.6491870714048655</v>
      </c>
      <c r="P252" s="14">
        <f t="shared" si="212"/>
        <v>3.5124635931277961</v>
      </c>
      <c r="Q252" s="14">
        <f t="shared" si="213"/>
        <v>3.0449545602284007</v>
      </c>
      <c r="R252" s="14">
        <f t="shared" si="214"/>
        <v>0.67211006730773815</v>
      </c>
      <c r="S252" s="14">
        <f t="shared" ref="S252:T252" si="254">G312</f>
        <v>7.97</v>
      </c>
      <c r="T252" s="14">
        <f t="shared" si="254"/>
        <v>246.8</v>
      </c>
      <c r="U252" s="20">
        <v>-0.10394844059400001</v>
      </c>
      <c r="V252" s="24">
        <f t="shared" si="196"/>
        <v>-3.5374629479809974</v>
      </c>
    </row>
    <row r="253" spans="1:22">
      <c r="A253" s="4">
        <v>29373</v>
      </c>
      <c r="B253" s="10">
        <v>54.646099999999997</v>
      </c>
      <c r="C253" s="11">
        <v>7.6</v>
      </c>
      <c r="D253" s="12">
        <v>82.5</v>
      </c>
      <c r="E253" s="49">
        <v>82.5</v>
      </c>
      <c r="F253" s="11">
        <v>90.1</v>
      </c>
      <c r="G253" s="13">
        <v>9.4700000000000006</v>
      </c>
      <c r="H253" s="5">
        <v>265.10000000000002</v>
      </c>
      <c r="J253" s="4">
        <v>31199</v>
      </c>
      <c r="K253" s="14">
        <f t="shared" si="207"/>
        <v>4.1153050157107964</v>
      </c>
      <c r="L253" s="14">
        <f t="shared" si="208"/>
        <v>7.4</v>
      </c>
      <c r="M253" s="14">
        <f t="shared" si="209"/>
        <v>4.677490847567717</v>
      </c>
      <c r="N253" s="14">
        <f t="shared" si="210"/>
        <v>4.6718938180309992</v>
      </c>
      <c r="O253" s="14">
        <f t="shared" si="211"/>
        <v>4.6424659707317879</v>
      </c>
      <c r="P253" s="14">
        <f t="shared" si="212"/>
        <v>3.598873233223582</v>
      </c>
      <c r="Q253" s="14">
        <f t="shared" si="213"/>
        <v>3.0391702795517852</v>
      </c>
      <c r="R253" s="14">
        <f t="shared" si="214"/>
        <v>0</v>
      </c>
      <c r="S253" s="14">
        <f t="shared" ref="S253:T253" si="255">G313</f>
        <v>7.53</v>
      </c>
      <c r="T253" s="14">
        <f t="shared" si="255"/>
        <v>242.6</v>
      </c>
      <c r="U253" s="20">
        <v>0</v>
      </c>
      <c r="V253" s="24">
        <f t="shared" si="196"/>
        <v>-3.5374629479809974</v>
      </c>
    </row>
    <row r="254" spans="1:22">
      <c r="A254" s="4">
        <v>29403</v>
      </c>
      <c r="B254" s="10">
        <v>54.255699999999997</v>
      </c>
      <c r="C254" s="11">
        <v>7.8</v>
      </c>
      <c r="D254" s="12">
        <v>82.6</v>
      </c>
      <c r="E254" s="49">
        <v>83.1</v>
      </c>
      <c r="F254" s="11">
        <v>90.8</v>
      </c>
      <c r="G254" s="13">
        <v>9.0299999999999994</v>
      </c>
      <c r="H254" s="5">
        <v>282</v>
      </c>
      <c r="J254" s="4">
        <v>31229</v>
      </c>
      <c r="K254" s="14">
        <f t="shared" si="207"/>
        <v>4.1090328262402105</v>
      </c>
      <c r="L254" s="14">
        <f t="shared" si="208"/>
        <v>7.4</v>
      </c>
      <c r="M254" s="14">
        <f t="shared" si="209"/>
        <v>4.6793495841623427</v>
      </c>
      <c r="N254" s="14">
        <f t="shared" si="210"/>
        <v>4.6737629774537028</v>
      </c>
      <c r="O254" s="14">
        <f t="shared" si="211"/>
        <v>4.6530075154022512</v>
      </c>
      <c r="P254" s="14">
        <f t="shared" si="212"/>
        <v>3.3997608541419839</v>
      </c>
      <c r="Q254" s="14">
        <f t="shared" si="213"/>
        <v>2.9372078312330316</v>
      </c>
      <c r="R254" s="14">
        <f t="shared" si="214"/>
        <v>1.2470185576868946</v>
      </c>
      <c r="S254" s="14">
        <f t="shared" ref="S254:T254" si="256">G314</f>
        <v>7.88</v>
      </c>
      <c r="T254" s="14">
        <f t="shared" si="256"/>
        <v>237.6</v>
      </c>
      <c r="U254" s="20">
        <v>6.0238727713999997E-2</v>
      </c>
      <c r="V254" s="24">
        <f t="shared" si="196"/>
        <v>-3.4772242202669972</v>
      </c>
    </row>
    <row r="255" spans="1:22">
      <c r="A255" s="4">
        <v>29434</v>
      </c>
      <c r="B255" s="10">
        <v>54.453099999999999</v>
      </c>
      <c r="C255" s="11">
        <v>7.7</v>
      </c>
      <c r="D255" s="12">
        <v>83.2</v>
      </c>
      <c r="E255" s="49">
        <v>83.8</v>
      </c>
      <c r="F255" s="11">
        <v>91.4</v>
      </c>
      <c r="G255" s="13">
        <v>9.61</v>
      </c>
      <c r="H255" s="5">
        <v>289.2</v>
      </c>
      <c r="J255" s="4">
        <v>31260</v>
      </c>
      <c r="K255" s="14">
        <f t="shared" si="207"/>
        <v>4.1125544184636773</v>
      </c>
      <c r="L255" s="14">
        <f t="shared" si="208"/>
        <v>7.1</v>
      </c>
      <c r="M255" s="14">
        <f t="shared" si="209"/>
        <v>4.6812048722640887</v>
      </c>
      <c r="N255" s="14">
        <f t="shared" si="210"/>
        <v>4.6737629774537028</v>
      </c>
      <c r="O255" s="14">
        <f t="shared" si="211"/>
        <v>4.6587109529161213</v>
      </c>
      <c r="P255" s="14">
        <f t="shared" si="212"/>
        <v>3.2975196815550585</v>
      </c>
      <c r="Q255" s="14">
        <f t="shared" si="213"/>
        <v>2.6491615446976287</v>
      </c>
      <c r="R255" s="14">
        <f t="shared" si="214"/>
        <v>1.4320053774748471</v>
      </c>
      <c r="S255" s="14">
        <f t="shared" ref="S255:T255" si="257">G315</f>
        <v>7.9</v>
      </c>
      <c r="T255" s="14">
        <f t="shared" si="257"/>
        <v>233.1</v>
      </c>
      <c r="U255" s="20">
        <v>0.186386124486</v>
      </c>
      <c r="V255" s="24">
        <f t="shared" si="196"/>
        <v>-3.2908380957809973</v>
      </c>
    </row>
    <row r="256" spans="1:22">
      <c r="A256" s="4">
        <v>29465</v>
      </c>
      <c r="B256" s="10">
        <v>55.346200000000003</v>
      </c>
      <c r="C256" s="11">
        <v>7.5</v>
      </c>
      <c r="D256" s="12">
        <v>83.9</v>
      </c>
      <c r="E256" s="49">
        <v>84.7</v>
      </c>
      <c r="F256" s="11">
        <v>91.8</v>
      </c>
      <c r="G256" s="13">
        <v>10.87</v>
      </c>
      <c r="H256" s="5">
        <v>292.5</v>
      </c>
      <c r="J256" s="4">
        <v>31291</v>
      </c>
      <c r="K256" s="14">
        <f t="shared" si="207"/>
        <v>4.1170742739727473</v>
      </c>
      <c r="L256" s="14">
        <f t="shared" si="208"/>
        <v>7.1</v>
      </c>
      <c r="M256" s="14">
        <f t="shared" si="209"/>
        <v>4.6830567246451622</v>
      </c>
      <c r="N256" s="14">
        <f t="shared" si="210"/>
        <v>4.6756286496366526</v>
      </c>
      <c r="O256" s="14">
        <f t="shared" si="211"/>
        <v>4.6634390941120669</v>
      </c>
      <c r="P256" s="14">
        <f t="shared" si="212"/>
        <v>3.1957606768671285</v>
      </c>
      <c r="Q256" s="14">
        <f t="shared" si="213"/>
        <v>2.5485098005830253</v>
      </c>
      <c r="R256" s="14">
        <f t="shared" si="214"/>
        <v>1.9048194970694412</v>
      </c>
      <c r="S256" s="14">
        <f t="shared" ref="S256:T256" si="258">G316</f>
        <v>7.92</v>
      </c>
      <c r="T256" s="14">
        <f t="shared" si="258"/>
        <v>229.4</v>
      </c>
      <c r="U256" s="20">
        <v>0</v>
      </c>
      <c r="V256" s="24">
        <f t="shared" si="196"/>
        <v>-3.2908380957809973</v>
      </c>
    </row>
    <row r="257" spans="1:22">
      <c r="A257" s="4">
        <v>29495</v>
      </c>
      <c r="B257" s="10">
        <v>56.052199999999999</v>
      </c>
      <c r="C257" s="11">
        <v>7.5</v>
      </c>
      <c r="D257" s="12">
        <v>84.7</v>
      </c>
      <c r="E257" s="49">
        <v>85.2</v>
      </c>
      <c r="F257" s="11">
        <v>92.8</v>
      </c>
      <c r="G257" s="13">
        <v>12.81</v>
      </c>
      <c r="H257" s="5">
        <v>300.10000000000002</v>
      </c>
      <c r="J257" s="4">
        <v>31321</v>
      </c>
      <c r="K257" s="14">
        <f t="shared" si="207"/>
        <v>4.1132202894909078</v>
      </c>
      <c r="L257" s="14">
        <f t="shared" si="208"/>
        <v>7.1</v>
      </c>
      <c r="M257" s="14">
        <f t="shared" si="209"/>
        <v>4.6867501729805143</v>
      </c>
      <c r="N257" s="14">
        <f t="shared" si="210"/>
        <v>4.678420647727684</v>
      </c>
      <c r="O257" s="14">
        <f t="shared" si="211"/>
        <v>4.6587109529161213</v>
      </c>
      <c r="P257" s="14">
        <f t="shared" si="212"/>
        <v>3.1837895097608744</v>
      </c>
      <c r="Q257" s="14">
        <f t="shared" si="213"/>
        <v>2.446029757016067</v>
      </c>
      <c r="R257" s="14">
        <f t="shared" si="214"/>
        <v>1.4320053774748471</v>
      </c>
      <c r="S257" s="14">
        <f t="shared" ref="S257:T257" si="259">G317</f>
        <v>7.99</v>
      </c>
      <c r="T257" s="14">
        <f t="shared" si="259"/>
        <v>230.1</v>
      </c>
      <c r="U257" s="20">
        <v>0.104016372067</v>
      </c>
      <c r="V257" s="24">
        <f t="shared" si="196"/>
        <v>-3.1868217237139973</v>
      </c>
    </row>
    <row r="258" spans="1:22">
      <c r="A258" s="4">
        <v>29526</v>
      </c>
      <c r="B258" s="10">
        <v>57.0244</v>
      </c>
      <c r="C258" s="11">
        <v>7.5</v>
      </c>
      <c r="D258" s="12">
        <v>85.6</v>
      </c>
      <c r="E258" s="49">
        <v>85.9</v>
      </c>
      <c r="F258" s="11">
        <v>93.6</v>
      </c>
      <c r="G258" s="13">
        <v>15.85</v>
      </c>
      <c r="H258" s="5">
        <v>297.8</v>
      </c>
      <c r="J258" s="4">
        <v>31352</v>
      </c>
      <c r="K258" s="14">
        <f t="shared" si="207"/>
        <v>4.1165511604085108</v>
      </c>
      <c r="L258" s="14">
        <f t="shared" si="208"/>
        <v>7</v>
      </c>
      <c r="M258" s="14">
        <f t="shared" si="209"/>
        <v>4.6913478822291435</v>
      </c>
      <c r="N258" s="14">
        <f t="shared" si="210"/>
        <v>4.6830567246451622</v>
      </c>
      <c r="O258" s="14">
        <f t="shared" si="211"/>
        <v>4.6453519756209234</v>
      </c>
      <c r="P258" s="14">
        <f t="shared" si="212"/>
        <v>3.4534463089214</v>
      </c>
      <c r="Q258" s="14">
        <f t="shared" si="213"/>
        <v>2.8144446762257105</v>
      </c>
      <c r="R258" s="14">
        <f t="shared" si="214"/>
        <v>0</v>
      </c>
      <c r="S258" s="14">
        <f t="shared" ref="S258:T258" si="260">G318</f>
        <v>8.0500000000000007</v>
      </c>
      <c r="T258" s="14">
        <f t="shared" si="260"/>
        <v>233.4</v>
      </c>
      <c r="U258" s="20">
        <v>2.0798260289999999E-2</v>
      </c>
      <c r="V258" s="24">
        <f t="shared" si="196"/>
        <v>-3.1660234634239974</v>
      </c>
    </row>
    <row r="259" spans="1:22">
      <c r="A259" s="4">
        <v>29556</v>
      </c>
      <c r="B259" s="10">
        <v>57.343499999999999</v>
      </c>
      <c r="C259" s="11">
        <v>7.2</v>
      </c>
      <c r="D259" s="12">
        <v>86.4</v>
      </c>
      <c r="E259" s="49">
        <v>86.5</v>
      </c>
      <c r="F259" s="11">
        <v>94.7</v>
      </c>
      <c r="G259" s="13">
        <v>18.899999999999999</v>
      </c>
      <c r="H259" s="5">
        <v>283.5</v>
      </c>
      <c r="J259" s="4">
        <v>31382</v>
      </c>
      <c r="K259" s="14">
        <f t="shared" si="207"/>
        <v>4.126832726647546</v>
      </c>
      <c r="L259" s="14">
        <f t="shared" si="208"/>
        <v>7</v>
      </c>
      <c r="M259" s="14">
        <f t="shared" si="209"/>
        <v>4.6959245492565556</v>
      </c>
      <c r="N259" s="14">
        <f t="shared" si="210"/>
        <v>4.6876714074998347</v>
      </c>
      <c r="O259" s="14">
        <f t="shared" si="211"/>
        <v>4.632785353021065</v>
      </c>
      <c r="P259" s="14">
        <f t="shared" si="212"/>
        <v>3.7213596340434272</v>
      </c>
      <c r="Q259" s="14">
        <f t="shared" si="213"/>
        <v>3.180810719622547</v>
      </c>
      <c r="R259" s="14">
        <f t="shared" si="214"/>
        <v>-1.2566622599858388</v>
      </c>
      <c r="S259" s="14">
        <f t="shared" ref="S259:T259" si="261">G319</f>
        <v>8.27</v>
      </c>
      <c r="T259" s="14">
        <f t="shared" si="261"/>
        <v>236.7</v>
      </c>
      <c r="U259" s="20">
        <v>-6.9444000987000001E-2</v>
      </c>
      <c r="V259" s="24">
        <f t="shared" si="196"/>
        <v>-3.2354674644109975</v>
      </c>
    </row>
    <row r="260" spans="1:22">
      <c r="A260" s="4">
        <v>29587</v>
      </c>
      <c r="B260" s="10">
        <v>57.015700000000002</v>
      </c>
      <c r="C260" s="11">
        <v>7.5</v>
      </c>
      <c r="D260" s="12">
        <v>87.2</v>
      </c>
      <c r="E260" s="49">
        <v>87.4</v>
      </c>
      <c r="F260" s="11">
        <v>95.7</v>
      </c>
      <c r="G260" s="13">
        <v>19.079999999999998</v>
      </c>
      <c r="H260" s="5">
        <v>276.2</v>
      </c>
      <c r="J260" s="4">
        <v>31413</v>
      </c>
      <c r="K260" s="14">
        <f t="shared" si="207"/>
        <v>4.1315391857798129</v>
      </c>
      <c r="L260" s="14">
        <f t="shared" si="208"/>
        <v>6.7</v>
      </c>
      <c r="M260" s="14">
        <f t="shared" si="209"/>
        <v>4.6995708614095761</v>
      </c>
      <c r="N260" s="14">
        <f t="shared" si="210"/>
        <v>4.6904300299389146</v>
      </c>
      <c r="O260" s="14">
        <f t="shared" si="211"/>
        <v>4.627909672957581</v>
      </c>
      <c r="P260" s="14">
        <f t="shared" si="212"/>
        <v>3.8965968533383708</v>
      </c>
      <c r="Q260" s="14">
        <f t="shared" si="213"/>
        <v>3.1719077022793711</v>
      </c>
      <c r="R260" s="14">
        <f t="shared" si="214"/>
        <v>-2.2233878673241758</v>
      </c>
      <c r="S260" s="14">
        <f t="shared" ref="S260:T260" si="262">G320</f>
        <v>8.14</v>
      </c>
      <c r="T260" s="14">
        <f t="shared" si="262"/>
        <v>231.6</v>
      </c>
      <c r="U260" s="20">
        <v>0</v>
      </c>
      <c r="V260" s="24">
        <f t="shared" si="196"/>
        <v>-3.2354674644109975</v>
      </c>
    </row>
    <row r="261" spans="1:22">
      <c r="A261" s="4">
        <v>29618</v>
      </c>
      <c r="B261" s="10">
        <v>56.739800000000002</v>
      </c>
      <c r="C261" s="11">
        <v>7.4</v>
      </c>
      <c r="D261" s="12">
        <v>88</v>
      </c>
      <c r="E261" s="49">
        <v>88.6</v>
      </c>
      <c r="F261" s="11">
        <v>96</v>
      </c>
      <c r="G261" s="13">
        <v>15.93</v>
      </c>
      <c r="H261" s="5">
        <v>275.7</v>
      </c>
      <c r="J261" s="4">
        <v>31444</v>
      </c>
      <c r="K261" s="14">
        <f t="shared" si="207"/>
        <v>4.1244161779361557</v>
      </c>
      <c r="L261" s="14">
        <f t="shared" si="208"/>
        <v>7.2</v>
      </c>
      <c r="M261" s="14">
        <f t="shared" si="209"/>
        <v>4.697749367281185</v>
      </c>
      <c r="N261" s="14">
        <f t="shared" si="210"/>
        <v>4.6876714074998347</v>
      </c>
      <c r="O261" s="14">
        <f t="shared" si="211"/>
        <v>4.632785353021065</v>
      </c>
      <c r="P261" s="14">
        <f t="shared" si="212"/>
        <v>3.1484081933282395</v>
      </c>
      <c r="Q261" s="14">
        <f t="shared" si="213"/>
        <v>2.5176154892474187</v>
      </c>
      <c r="R261" s="14">
        <f t="shared" si="214"/>
        <v>-2.0222162381186815</v>
      </c>
      <c r="S261" s="14">
        <f t="shared" ref="S261:T261" si="263">G321</f>
        <v>7.86</v>
      </c>
      <c r="T261" s="14">
        <f t="shared" si="263"/>
        <v>223.6</v>
      </c>
      <c r="U261" s="20">
        <v>-0.109958119439</v>
      </c>
      <c r="V261" s="24">
        <f t="shared" si="196"/>
        <v>-3.3454255838499973</v>
      </c>
    </row>
    <row r="262" spans="1:22">
      <c r="A262" s="4">
        <v>29646</v>
      </c>
      <c r="B262" s="10">
        <v>57.0503</v>
      </c>
      <c r="C262" s="11">
        <v>7.4</v>
      </c>
      <c r="D262" s="12">
        <v>88.6</v>
      </c>
      <c r="E262" s="49">
        <v>89.3</v>
      </c>
      <c r="F262" s="11">
        <v>96.5</v>
      </c>
      <c r="G262" s="13">
        <v>14.7</v>
      </c>
      <c r="H262" s="5">
        <v>275.89999999999998</v>
      </c>
      <c r="J262" s="4">
        <v>31472</v>
      </c>
      <c r="K262" s="14">
        <f t="shared" si="207"/>
        <v>4.1179455222660239</v>
      </c>
      <c r="L262" s="14">
        <f t="shared" si="208"/>
        <v>7.2</v>
      </c>
      <c r="M262" s="14">
        <f t="shared" si="209"/>
        <v>4.6922648928390247</v>
      </c>
      <c r="N262" s="14">
        <f t="shared" si="210"/>
        <v>4.6793495841623427</v>
      </c>
      <c r="O262" s="14">
        <f t="shared" si="211"/>
        <v>4.6356993910229143</v>
      </c>
      <c r="P262" s="14">
        <f t="shared" si="212"/>
        <v>2.130696631293056</v>
      </c>
      <c r="Q262" s="14">
        <f t="shared" si="213"/>
        <v>1.2144007254798932</v>
      </c>
      <c r="R262" s="14">
        <f t="shared" si="214"/>
        <v>-1.4444160607908267</v>
      </c>
      <c r="S262" s="14">
        <f t="shared" ref="S262:T262" si="264">G322</f>
        <v>7.48</v>
      </c>
      <c r="T262" s="14">
        <f t="shared" si="264"/>
        <v>216.1</v>
      </c>
      <c r="U262" s="20">
        <v>0</v>
      </c>
      <c r="V262" s="24">
        <f t="shared" si="196"/>
        <v>-3.3454255838499973</v>
      </c>
    </row>
    <row r="263" spans="1:22">
      <c r="A263" s="4">
        <v>29677</v>
      </c>
      <c r="B263" s="10">
        <v>56.720199999999998</v>
      </c>
      <c r="C263" s="11">
        <v>7.2</v>
      </c>
      <c r="D263" s="12">
        <v>89.1</v>
      </c>
      <c r="E263" s="49">
        <v>89.7</v>
      </c>
      <c r="F263" s="11">
        <v>96.7</v>
      </c>
      <c r="G263" s="13">
        <v>15.72</v>
      </c>
      <c r="H263" s="5">
        <v>274.5</v>
      </c>
      <c r="J263" s="4">
        <v>31503</v>
      </c>
      <c r="K263" s="14">
        <f t="shared" si="207"/>
        <v>4.1186338414519863</v>
      </c>
      <c r="L263" s="14">
        <f t="shared" si="208"/>
        <v>7.1</v>
      </c>
      <c r="M263" s="14">
        <f t="shared" si="209"/>
        <v>4.6885917941271638</v>
      </c>
      <c r="N263" s="14">
        <f t="shared" si="210"/>
        <v>4.6728288344619058</v>
      </c>
      <c r="O263" s="14">
        <f t="shared" si="211"/>
        <v>4.627909672957581</v>
      </c>
      <c r="P263" s="14">
        <f t="shared" si="212"/>
        <v>1.5762959665257554</v>
      </c>
      <c r="Q263" s="14">
        <f t="shared" si="213"/>
        <v>0.28076761541985618</v>
      </c>
      <c r="R263" s="14">
        <f t="shared" si="214"/>
        <v>-2.318944491891044</v>
      </c>
      <c r="S263" s="14">
        <f t="shared" ref="S263:T263" si="265">G323</f>
        <v>6.99</v>
      </c>
      <c r="T263" s="14">
        <f t="shared" si="265"/>
        <v>214.7</v>
      </c>
      <c r="U263" s="20">
        <v>0.20671638496200001</v>
      </c>
      <c r="V263" s="24">
        <f t="shared" si="196"/>
        <v>-3.1387091988879972</v>
      </c>
    </row>
    <row r="264" spans="1:22">
      <c r="A264" s="4">
        <v>29707</v>
      </c>
      <c r="B264" s="10">
        <v>57.109699999999997</v>
      </c>
      <c r="C264" s="11">
        <v>7.5</v>
      </c>
      <c r="D264" s="12">
        <v>89.7</v>
      </c>
      <c r="E264" s="49">
        <v>90.1</v>
      </c>
      <c r="F264" s="11">
        <v>96.8</v>
      </c>
      <c r="G264" s="13">
        <v>18.52</v>
      </c>
      <c r="H264" s="5">
        <v>271.8</v>
      </c>
      <c r="J264" s="4">
        <v>31533</v>
      </c>
      <c r="K264" s="14">
        <f t="shared" si="207"/>
        <v>4.1201195156994652</v>
      </c>
      <c r="L264" s="14">
        <f t="shared" si="208"/>
        <v>7.2</v>
      </c>
      <c r="M264" s="14">
        <f t="shared" si="209"/>
        <v>4.6913478822291435</v>
      </c>
      <c r="N264" s="14">
        <f t="shared" si="210"/>
        <v>4.6746962486367014</v>
      </c>
      <c r="O264" s="14">
        <f t="shared" si="211"/>
        <v>4.6318121169345128</v>
      </c>
      <c r="P264" s="14">
        <f t="shared" si="212"/>
        <v>1.6651633592442161</v>
      </c>
      <c r="Q264" s="14">
        <f t="shared" si="213"/>
        <v>0.46750903289939749</v>
      </c>
      <c r="R264" s="14">
        <f t="shared" si="214"/>
        <v>-1.7374954470353172</v>
      </c>
      <c r="S264" s="14">
        <f t="shared" ref="S264:T264" si="266">G324</f>
        <v>6.85</v>
      </c>
      <c r="T264" s="14">
        <f t="shared" si="266"/>
        <v>215.1</v>
      </c>
      <c r="U264" s="20">
        <v>7.5904953245000004E-2</v>
      </c>
      <c r="V264" s="24">
        <f t="shared" si="196"/>
        <v>-3.0628042456429974</v>
      </c>
    </row>
    <row r="265" spans="1:22">
      <c r="A265" s="4">
        <v>29738</v>
      </c>
      <c r="B265" s="10">
        <v>57.3917</v>
      </c>
      <c r="C265" s="11">
        <v>7.5</v>
      </c>
      <c r="D265" s="12">
        <v>90.5</v>
      </c>
      <c r="E265" s="49">
        <v>90.6</v>
      </c>
      <c r="F265" s="11">
        <v>97.2</v>
      </c>
      <c r="G265" s="13">
        <v>19.100000000000001</v>
      </c>
      <c r="H265" s="5">
        <v>265.8</v>
      </c>
      <c r="J265" s="4">
        <v>31564</v>
      </c>
      <c r="K265" s="14">
        <f t="shared" si="207"/>
        <v>4.1170710155452319</v>
      </c>
      <c r="L265" s="14">
        <f t="shared" si="208"/>
        <v>7.2</v>
      </c>
      <c r="M265" s="14">
        <f t="shared" si="209"/>
        <v>4.6950108899878806</v>
      </c>
      <c r="N265" s="14">
        <f t="shared" si="210"/>
        <v>4.6793495841623427</v>
      </c>
      <c r="O265" s="14">
        <f t="shared" si="211"/>
        <v>4.6337576428400036</v>
      </c>
      <c r="P265" s="14">
        <f t="shared" si="212"/>
        <v>1.7520042420163313</v>
      </c>
      <c r="Q265" s="14">
        <f t="shared" si="213"/>
        <v>0.74557661313432344</v>
      </c>
      <c r="R265" s="14">
        <f t="shared" si="214"/>
        <v>-0.87083278917843077</v>
      </c>
      <c r="S265" s="14">
        <f t="shared" ref="S265:T265" si="267">G325</f>
        <v>6.92</v>
      </c>
      <c r="T265" s="14">
        <f t="shared" si="267"/>
        <v>220.3</v>
      </c>
      <c r="U265" s="20">
        <v>0</v>
      </c>
      <c r="V265" s="24">
        <f t="shared" si="196"/>
        <v>-3.0628042456429974</v>
      </c>
    </row>
    <row r="266" spans="1:22">
      <c r="A266" s="4">
        <v>29768</v>
      </c>
      <c r="B266" s="10">
        <v>57.786499999999997</v>
      </c>
      <c r="C266" s="11">
        <v>7.2</v>
      </c>
      <c r="D266" s="12">
        <v>91.5</v>
      </c>
      <c r="E266" s="49">
        <v>91.3</v>
      </c>
      <c r="F266" s="11">
        <v>97.6</v>
      </c>
      <c r="G266" s="13">
        <v>19.04</v>
      </c>
      <c r="H266" s="5">
        <v>276.89999999999998</v>
      </c>
      <c r="J266" s="4">
        <v>31594</v>
      </c>
      <c r="K266" s="14">
        <f t="shared" si="207"/>
        <v>4.1228963851381923</v>
      </c>
      <c r="L266" s="14">
        <f t="shared" si="208"/>
        <v>7</v>
      </c>
      <c r="M266" s="14">
        <f t="shared" si="209"/>
        <v>4.6959245492565556</v>
      </c>
      <c r="N266" s="14">
        <f t="shared" si="210"/>
        <v>4.6793495841623427</v>
      </c>
      <c r="O266" s="14">
        <f t="shared" si="211"/>
        <v>4.6395716127054234</v>
      </c>
      <c r="P266" s="14">
        <f t="shared" si="212"/>
        <v>1.6574965094212599</v>
      </c>
      <c r="Q266" s="14">
        <f t="shared" si="213"/>
        <v>0.55866067086397764</v>
      </c>
      <c r="R266" s="14">
        <f t="shared" si="214"/>
        <v>-1.3435902696827804</v>
      </c>
      <c r="S266" s="14">
        <f t="shared" ref="S266:T266" si="268">G326</f>
        <v>6.56</v>
      </c>
      <c r="T266" s="14">
        <f t="shared" si="268"/>
        <v>220.6</v>
      </c>
      <c r="U266" s="20">
        <v>-0.16781003690099999</v>
      </c>
      <c r="V266" s="24">
        <f t="shared" ref="V266:V329" si="269">V265+U266</f>
        <v>-3.2306142825439972</v>
      </c>
    </row>
    <row r="267" spans="1:22">
      <c r="A267" s="4">
        <v>29799</v>
      </c>
      <c r="B267" s="10">
        <v>57.804499999999997</v>
      </c>
      <c r="C267" s="11">
        <v>7.4</v>
      </c>
      <c r="D267" s="12">
        <v>92.2</v>
      </c>
      <c r="E267" s="49">
        <v>91.9</v>
      </c>
      <c r="F267" s="11">
        <v>97.9</v>
      </c>
      <c r="G267" s="13">
        <v>17.82</v>
      </c>
      <c r="H267" s="5">
        <v>267.89999999999998</v>
      </c>
      <c r="J267" s="4">
        <v>31625</v>
      </c>
      <c r="K267" s="14">
        <f t="shared" si="207"/>
        <v>4.1214407878838015</v>
      </c>
      <c r="L267" s="14">
        <f t="shared" si="208"/>
        <v>6.9</v>
      </c>
      <c r="M267" s="14">
        <f t="shared" si="209"/>
        <v>4.6968373745139154</v>
      </c>
      <c r="N267" s="14">
        <f t="shared" si="210"/>
        <v>4.6802776584748971</v>
      </c>
      <c r="O267" s="14">
        <f t="shared" si="211"/>
        <v>4.6386049620743286</v>
      </c>
      <c r="P267" s="14">
        <f t="shared" si="212"/>
        <v>1.5632502249826108</v>
      </c>
      <c r="Q267" s="14">
        <f t="shared" si="213"/>
        <v>0.65146810211936723</v>
      </c>
      <c r="R267" s="14">
        <f t="shared" si="214"/>
        <v>-2.0105990841792414</v>
      </c>
      <c r="S267" s="14">
        <f t="shared" ref="S267:T267" si="270">G327</f>
        <v>6.17</v>
      </c>
      <c r="T267" s="14">
        <f t="shared" si="270"/>
        <v>209</v>
      </c>
      <c r="U267" s="20">
        <v>-0.23404964794200001</v>
      </c>
      <c r="V267" s="24">
        <f t="shared" si="269"/>
        <v>-3.4646639304859974</v>
      </c>
    </row>
    <row r="268" spans="1:22">
      <c r="A268" s="4">
        <v>29830</v>
      </c>
      <c r="B268" s="10">
        <v>57.440600000000003</v>
      </c>
      <c r="C268" s="11">
        <v>7.6</v>
      </c>
      <c r="D268" s="12">
        <v>93.1</v>
      </c>
      <c r="E268" s="49">
        <v>92.5</v>
      </c>
      <c r="F268" s="11">
        <v>98.3</v>
      </c>
      <c r="G268" s="13">
        <v>15.87</v>
      </c>
      <c r="H268" s="5">
        <v>262.7</v>
      </c>
      <c r="J268" s="4">
        <v>31656</v>
      </c>
      <c r="K268" s="14">
        <f t="shared" si="207"/>
        <v>4.1233336229037159</v>
      </c>
      <c r="L268" s="14">
        <f t="shared" si="208"/>
        <v>7</v>
      </c>
      <c r="M268" s="14">
        <f t="shared" si="209"/>
        <v>4.7004803657924166</v>
      </c>
      <c r="N268" s="14">
        <f t="shared" si="210"/>
        <v>4.6830567246451622</v>
      </c>
      <c r="O268" s="14">
        <f t="shared" si="211"/>
        <v>4.6405373298253823</v>
      </c>
      <c r="P268" s="14">
        <f t="shared" si="212"/>
        <v>1.7423641147253692</v>
      </c>
      <c r="Q268" s="14">
        <f t="shared" si="213"/>
        <v>0.7428075008509708</v>
      </c>
      <c r="R268" s="14">
        <f t="shared" si="214"/>
        <v>-2.2901764286684565</v>
      </c>
      <c r="S268" s="14">
        <f t="shared" ref="S268:T268" si="271">G328</f>
        <v>5.89</v>
      </c>
      <c r="T268" s="14">
        <f t="shared" si="271"/>
        <v>219.3</v>
      </c>
      <c r="U268" s="20">
        <v>1.469667065E-3</v>
      </c>
      <c r="V268" s="24">
        <f t="shared" si="269"/>
        <v>-3.4631942634209976</v>
      </c>
    </row>
    <row r="269" spans="1:22">
      <c r="A269" s="4">
        <v>29860</v>
      </c>
      <c r="B269" s="10">
        <v>57.020400000000002</v>
      </c>
      <c r="C269" s="11">
        <v>7.9</v>
      </c>
      <c r="D269" s="12">
        <v>93.4</v>
      </c>
      <c r="E269" s="49">
        <v>93</v>
      </c>
      <c r="F269" s="11">
        <v>98.9</v>
      </c>
      <c r="G269" s="13">
        <v>15.08</v>
      </c>
      <c r="H269" s="5">
        <v>256.3</v>
      </c>
      <c r="J269" s="4">
        <v>31686</v>
      </c>
      <c r="K269" s="14">
        <f t="shared" si="207"/>
        <v>4.127847034276102</v>
      </c>
      <c r="L269" s="14">
        <f t="shared" si="208"/>
        <v>7</v>
      </c>
      <c r="M269" s="14">
        <f t="shared" si="209"/>
        <v>4.7022968967188143</v>
      </c>
      <c r="N269" s="14">
        <f t="shared" si="210"/>
        <v>4.6830567246451622</v>
      </c>
      <c r="O269" s="14">
        <f t="shared" si="211"/>
        <v>4.6453519756209234</v>
      </c>
      <c r="P269" s="14">
        <f t="shared" si="212"/>
        <v>1.5546723738299957</v>
      </c>
      <c r="Q269" s="14">
        <f t="shared" si="213"/>
        <v>0.46360769174786504</v>
      </c>
      <c r="R269" s="14">
        <f t="shared" si="214"/>
        <v>-1.3358977295198013</v>
      </c>
      <c r="S269" s="14">
        <f t="shared" ref="S269:T269" si="272">G329</f>
        <v>5.85</v>
      </c>
      <c r="T269" s="14">
        <f t="shared" si="272"/>
        <v>226.16</v>
      </c>
      <c r="U269" s="20">
        <v>0</v>
      </c>
      <c r="V269" s="24">
        <f t="shared" si="269"/>
        <v>-3.4631942634209976</v>
      </c>
    </row>
    <row r="270" spans="1:22">
      <c r="A270" s="4">
        <v>29891</v>
      </c>
      <c r="B270" s="10">
        <v>56.412300000000002</v>
      </c>
      <c r="C270" s="11">
        <v>8.3000000000000007</v>
      </c>
      <c r="D270" s="12">
        <v>93.8</v>
      </c>
      <c r="E270" s="49">
        <v>93.5</v>
      </c>
      <c r="F270" s="11">
        <v>98.8</v>
      </c>
      <c r="G270" s="13">
        <v>13.31</v>
      </c>
      <c r="H270" s="5">
        <v>253.6</v>
      </c>
      <c r="J270" s="4">
        <v>31717</v>
      </c>
      <c r="K270" s="14">
        <f t="shared" si="207"/>
        <v>4.1326273356474053</v>
      </c>
      <c r="L270" s="14">
        <f t="shared" si="208"/>
        <v>6.9</v>
      </c>
      <c r="M270" s="14">
        <f t="shared" si="209"/>
        <v>4.7041101338429954</v>
      </c>
      <c r="N270" s="14">
        <f t="shared" si="210"/>
        <v>4.6858280890055459</v>
      </c>
      <c r="O270" s="14">
        <f t="shared" si="211"/>
        <v>4.6482296754485386</v>
      </c>
      <c r="P270" s="14">
        <f t="shared" si="212"/>
        <v>1.2762251613851292</v>
      </c>
      <c r="Q270" s="14">
        <f t="shared" si="213"/>
        <v>0.27713643603834137</v>
      </c>
      <c r="R270" s="14">
        <f t="shared" si="214"/>
        <v>0.28776998276151955</v>
      </c>
      <c r="S270" s="14">
        <f t="shared" ref="S270:T270" si="273">G330</f>
        <v>6.04</v>
      </c>
      <c r="T270" s="14">
        <f t="shared" si="273"/>
        <v>228.24</v>
      </c>
      <c r="U270" s="20">
        <v>2.1131312778000001E-2</v>
      </c>
      <c r="V270" s="24">
        <f t="shared" si="269"/>
        <v>-3.4420629506429976</v>
      </c>
    </row>
    <row r="271" spans="1:22">
      <c r="A271" s="4">
        <v>29921</v>
      </c>
      <c r="B271" s="10">
        <v>55.794600000000003</v>
      </c>
      <c r="C271" s="11">
        <v>8.5</v>
      </c>
      <c r="D271" s="12">
        <v>94.1</v>
      </c>
      <c r="E271" s="49">
        <v>93.9</v>
      </c>
      <c r="F271" s="11">
        <v>98.8</v>
      </c>
      <c r="G271" s="13">
        <v>12.37</v>
      </c>
      <c r="H271" s="5">
        <v>250</v>
      </c>
      <c r="J271" s="4">
        <v>31747</v>
      </c>
      <c r="K271" s="14">
        <f t="shared" si="207"/>
        <v>4.141639958989515</v>
      </c>
      <c r="L271" s="14">
        <f t="shared" si="208"/>
        <v>6.6</v>
      </c>
      <c r="M271" s="14">
        <f t="shared" si="209"/>
        <v>4.7077267743131834</v>
      </c>
      <c r="N271" s="14">
        <f t="shared" si="210"/>
        <v>4.6885917941271638</v>
      </c>
      <c r="O271" s="14">
        <f t="shared" si="211"/>
        <v>4.6491870714048655</v>
      </c>
      <c r="P271" s="14">
        <f t="shared" si="212"/>
        <v>1.1802225056627913</v>
      </c>
      <c r="Q271" s="14">
        <f t="shared" si="213"/>
        <v>9.2038662732874851E-2</v>
      </c>
      <c r="R271" s="14">
        <f t="shared" si="214"/>
        <v>1.6401718383800903</v>
      </c>
      <c r="S271" s="14">
        <f t="shared" ref="S271:T271" si="274">G331</f>
        <v>6.91</v>
      </c>
      <c r="T271" s="14">
        <f t="shared" si="274"/>
        <v>228.33</v>
      </c>
      <c r="U271" s="20">
        <v>-8.1787983916999998E-2</v>
      </c>
      <c r="V271" s="24">
        <f t="shared" si="269"/>
        <v>-3.5238509345599978</v>
      </c>
    </row>
    <row r="272" spans="1:22">
      <c r="A272" s="4">
        <v>29952</v>
      </c>
      <c r="B272" s="10">
        <v>54.712699999999998</v>
      </c>
      <c r="C272" s="11">
        <v>8.6</v>
      </c>
      <c r="D272" s="12">
        <v>94.4</v>
      </c>
      <c r="E272" s="49">
        <v>94.3</v>
      </c>
      <c r="F272" s="11">
        <v>99</v>
      </c>
      <c r="G272" s="13">
        <v>13.22</v>
      </c>
      <c r="H272" s="5">
        <v>256.8</v>
      </c>
      <c r="J272" s="4">
        <v>31778</v>
      </c>
      <c r="K272" s="14">
        <f t="shared" si="207"/>
        <v>4.1385639789621527</v>
      </c>
      <c r="L272" s="14">
        <f t="shared" si="208"/>
        <v>6.6</v>
      </c>
      <c r="M272" s="14">
        <f t="shared" si="209"/>
        <v>4.7131273274931837</v>
      </c>
      <c r="N272" s="14">
        <f t="shared" si="210"/>
        <v>4.6959245492565556</v>
      </c>
      <c r="O272" s="14">
        <f t="shared" si="211"/>
        <v>4.6549122778829055</v>
      </c>
      <c r="P272" s="14">
        <f t="shared" si="212"/>
        <v>1.3556466083608028</v>
      </c>
      <c r="Q272" s="14">
        <f t="shared" si="213"/>
        <v>0.54945193176407803</v>
      </c>
      <c r="R272" s="14">
        <f t="shared" si="214"/>
        <v>2.700260492532462</v>
      </c>
      <c r="S272" s="14">
        <f t="shared" ref="S272:T272" si="275">G332</f>
        <v>6.43</v>
      </c>
      <c r="T272" s="14">
        <f t="shared" si="275"/>
        <v>229.45</v>
      </c>
      <c r="U272" s="20">
        <v>0</v>
      </c>
      <c r="V272" s="24">
        <f t="shared" si="269"/>
        <v>-3.5238509345599978</v>
      </c>
    </row>
    <row r="273" spans="1:22">
      <c r="A273" s="4">
        <v>29983</v>
      </c>
      <c r="B273" s="10">
        <v>55.779899999999998</v>
      </c>
      <c r="C273" s="11">
        <v>8.9</v>
      </c>
      <c r="D273" s="12">
        <v>94.7</v>
      </c>
      <c r="E273" s="49">
        <v>94.6</v>
      </c>
      <c r="F273" s="11">
        <v>99</v>
      </c>
      <c r="G273" s="13">
        <v>14.78</v>
      </c>
      <c r="H273" s="5">
        <v>248.7</v>
      </c>
      <c r="J273" s="4">
        <v>31809</v>
      </c>
      <c r="K273" s="14">
        <f t="shared" si="207"/>
        <v>4.1512760984754244</v>
      </c>
      <c r="L273" s="14">
        <f t="shared" si="208"/>
        <v>6.6</v>
      </c>
      <c r="M273" s="14">
        <f t="shared" si="209"/>
        <v>4.7167115607209986</v>
      </c>
      <c r="N273" s="14">
        <f t="shared" si="210"/>
        <v>4.7004803657924166</v>
      </c>
      <c r="O273" s="14">
        <f t="shared" si="211"/>
        <v>4.6558633003036096</v>
      </c>
      <c r="P273" s="14">
        <f t="shared" si="212"/>
        <v>1.8962193439814252</v>
      </c>
      <c r="Q273" s="14">
        <f t="shared" si="213"/>
        <v>1.2808958292581241</v>
      </c>
      <c r="R273" s="14">
        <f t="shared" si="214"/>
        <v>2.3077947282544886</v>
      </c>
      <c r="S273" s="14">
        <f t="shared" ref="S273:T273" si="276">G333</f>
        <v>6.1</v>
      </c>
      <c r="T273" s="14">
        <f t="shared" si="276"/>
        <v>225.89</v>
      </c>
      <c r="U273" s="20">
        <v>0.175747037306</v>
      </c>
      <c r="V273" s="24">
        <f t="shared" si="269"/>
        <v>-3.3481038972539978</v>
      </c>
    </row>
    <row r="274" spans="1:22">
      <c r="A274" s="4">
        <v>30011</v>
      </c>
      <c r="B274" s="10">
        <v>55.363100000000003</v>
      </c>
      <c r="C274" s="11">
        <v>9</v>
      </c>
      <c r="D274" s="12">
        <v>94.7</v>
      </c>
      <c r="E274" s="49">
        <v>94.7</v>
      </c>
      <c r="F274" s="11">
        <v>99.8</v>
      </c>
      <c r="G274" s="13">
        <v>14.68</v>
      </c>
      <c r="H274" s="5">
        <v>246.4</v>
      </c>
      <c r="J274" s="4">
        <v>31837</v>
      </c>
      <c r="K274" s="14">
        <f t="shared" si="207"/>
        <v>4.1527439649759357</v>
      </c>
      <c r="L274" s="14">
        <f t="shared" si="208"/>
        <v>6.6</v>
      </c>
      <c r="M274" s="14">
        <f t="shared" si="209"/>
        <v>4.7202829930885963</v>
      </c>
      <c r="N274" s="14">
        <f t="shared" si="210"/>
        <v>4.7041101338429954</v>
      </c>
      <c r="O274" s="14">
        <f t="shared" si="211"/>
        <v>4.6587109529161213</v>
      </c>
      <c r="P274" s="14">
        <f t="shared" si="212"/>
        <v>2.8018100249570783</v>
      </c>
      <c r="Q274" s="14">
        <f t="shared" si="213"/>
        <v>2.476054968065212</v>
      </c>
      <c r="R274" s="14">
        <f t="shared" si="214"/>
        <v>2.3011561893206935</v>
      </c>
      <c r="S274" s="14">
        <f t="shared" ref="S274:T274" si="277">G334</f>
        <v>6.13</v>
      </c>
      <c r="T274" s="14">
        <f t="shared" si="277"/>
        <v>227.91</v>
      </c>
      <c r="U274" s="20">
        <v>0.19110594980000001</v>
      </c>
      <c r="V274" s="24">
        <f t="shared" si="269"/>
        <v>-3.156997947453998</v>
      </c>
    </row>
    <row r="275" spans="1:22">
      <c r="A275" s="4">
        <v>30042</v>
      </c>
      <c r="B275" s="10">
        <v>54.878</v>
      </c>
      <c r="C275" s="11">
        <v>9.3000000000000007</v>
      </c>
      <c r="D275" s="12">
        <v>95</v>
      </c>
      <c r="E275" s="49">
        <v>94.7</v>
      </c>
      <c r="F275" s="11">
        <v>100.2</v>
      </c>
      <c r="G275" s="13">
        <v>14.94</v>
      </c>
      <c r="H275" s="5">
        <v>247.5</v>
      </c>
      <c r="J275" s="4">
        <v>31868</v>
      </c>
      <c r="K275" s="14">
        <f t="shared" si="207"/>
        <v>4.1584048440214669</v>
      </c>
      <c r="L275" s="14">
        <f t="shared" si="208"/>
        <v>6.3</v>
      </c>
      <c r="M275" s="14">
        <f t="shared" si="209"/>
        <v>4.7247294210457307</v>
      </c>
      <c r="N275" s="14">
        <f t="shared" si="210"/>
        <v>4.7077267743131834</v>
      </c>
      <c r="O275" s="14">
        <f t="shared" si="211"/>
        <v>4.6606048928761918</v>
      </c>
      <c r="P275" s="14">
        <f t="shared" si="212"/>
        <v>3.6137626918566834</v>
      </c>
      <c r="Q275" s="14">
        <f t="shared" si="213"/>
        <v>3.4897939851277244</v>
      </c>
      <c r="R275" s="14">
        <f t="shared" si="214"/>
        <v>3.269521991861112</v>
      </c>
      <c r="S275" s="14">
        <f t="shared" ref="S275:T275" si="278">G335</f>
        <v>6.37</v>
      </c>
      <c r="T275" s="14">
        <f t="shared" si="278"/>
        <v>239.5</v>
      </c>
      <c r="U275" s="20">
        <v>0</v>
      </c>
      <c r="V275" s="24">
        <f t="shared" si="269"/>
        <v>-3.156997947453998</v>
      </c>
    </row>
    <row r="276" spans="1:22">
      <c r="A276" s="4">
        <v>30072</v>
      </c>
      <c r="B276" s="10">
        <v>54.512799999999999</v>
      </c>
      <c r="C276" s="11">
        <v>9.4</v>
      </c>
      <c r="D276" s="12">
        <v>95.9</v>
      </c>
      <c r="E276" s="49">
        <v>95.3</v>
      </c>
      <c r="F276" s="11">
        <v>100.6</v>
      </c>
      <c r="G276" s="13">
        <v>14.45</v>
      </c>
      <c r="H276" s="5">
        <v>245.5</v>
      </c>
      <c r="J276" s="4">
        <v>31898</v>
      </c>
      <c r="K276" s="14">
        <f t="shared" si="207"/>
        <v>4.1651089747143644</v>
      </c>
      <c r="L276" s="14">
        <f t="shared" si="208"/>
        <v>6.3</v>
      </c>
      <c r="M276" s="14">
        <f t="shared" si="209"/>
        <v>4.7273878187123408</v>
      </c>
      <c r="N276" s="14">
        <f t="shared" si="210"/>
        <v>4.7104306966455844</v>
      </c>
      <c r="O276" s="14">
        <f t="shared" si="211"/>
        <v>4.6624952526073606</v>
      </c>
      <c r="P276" s="14">
        <f t="shared" si="212"/>
        <v>3.6039936483196873</v>
      </c>
      <c r="Q276" s="14">
        <f t="shared" si="213"/>
        <v>3.573444800888268</v>
      </c>
      <c r="R276" s="14">
        <f t="shared" si="214"/>
        <v>3.0683135672848292</v>
      </c>
      <c r="S276" s="14">
        <f t="shared" ref="S276:T276" si="279">G336</f>
        <v>6.85</v>
      </c>
      <c r="T276" s="14">
        <f t="shared" si="279"/>
        <v>249.2</v>
      </c>
      <c r="U276" s="20">
        <v>0.238376190682</v>
      </c>
      <c r="V276" s="24">
        <f t="shared" si="269"/>
        <v>-2.9186217567719979</v>
      </c>
    </row>
    <row r="277" spans="1:22">
      <c r="A277" s="4">
        <v>30103</v>
      </c>
      <c r="B277" s="10">
        <v>54.2913</v>
      </c>
      <c r="C277" s="11">
        <v>9.6</v>
      </c>
      <c r="D277" s="12">
        <v>97</v>
      </c>
      <c r="E277" s="49">
        <v>96.3</v>
      </c>
      <c r="F277" s="11">
        <v>100.7</v>
      </c>
      <c r="G277" s="13">
        <v>14.15</v>
      </c>
      <c r="H277" s="5">
        <v>239.4</v>
      </c>
      <c r="J277" s="4">
        <v>31929</v>
      </c>
      <c r="K277" s="14">
        <f t="shared" ref="K277:K340" si="280">LN(B337)</f>
        <v>4.1698508420021634</v>
      </c>
      <c r="L277" s="14">
        <f t="shared" ref="L277:L340" si="281">C337</f>
        <v>6.2</v>
      </c>
      <c r="M277" s="14">
        <f t="shared" ref="M277:M340" si="282">LN(D337)</f>
        <v>4.7318028369214575</v>
      </c>
      <c r="N277" s="14">
        <f t="shared" ref="N277:N340" si="283">LN(E337)</f>
        <v>4.7149210499472103</v>
      </c>
      <c r="O277" s="14">
        <f t="shared" ref="O277:O340" si="284">LN(F337)</f>
        <v>4.6653241088078383</v>
      </c>
      <c r="P277" s="14">
        <f t="shared" ref="P277:P340" si="285">100*LN(D337/D325)</f>
        <v>3.679194693357656</v>
      </c>
      <c r="Q277" s="14">
        <f t="shared" ref="Q277:Q340" si="286">100*LN(E337/E325)</f>
        <v>3.5571465784867584</v>
      </c>
      <c r="R277" s="14">
        <f t="shared" ref="R277:R340" si="287">100*LN(F337/F325)</f>
        <v>3.1566465967834509</v>
      </c>
      <c r="S277" s="14">
        <f t="shared" ref="S277:T277" si="288">G337</f>
        <v>6.73</v>
      </c>
      <c r="T277" s="14">
        <f t="shared" si="288"/>
        <v>251.87</v>
      </c>
      <c r="U277" s="20">
        <v>0</v>
      </c>
      <c r="V277" s="24">
        <f t="shared" si="269"/>
        <v>-2.9186217567719979</v>
      </c>
    </row>
    <row r="278" spans="1:22">
      <c r="A278" s="4">
        <v>30133</v>
      </c>
      <c r="B278" s="10">
        <v>54.097700000000003</v>
      </c>
      <c r="C278" s="11">
        <v>9.8000000000000007</v>
      </c>
      <c r="D278" s="12">
        <v>97.5</v>
      </c>
      <c r="E278" s="49">
        <v>96.8</v>
      </c>
      <c r="F278" s="11">
        <v>101</v>
      </c>
      <c r="G278" s="13">
        <v>12.59</v>
      </c>
      <c r="H278" s="5">
        <v>241.8</v>
      </c>
      <c r="J278" s="4">
        <v>31959</v>
      </c>
      <c r="K278" s="14">
        <f t="shared" si="280"/>
        <v>4.1760842906794471</v>
      </c>
      <c r="L278" s="14">
        <f t="shared" si="281"/>
        <v>6.1</v>
      </c>
      <c r="M278" s="14">
        <f t="shared" si="282"/>
        <v>4.7344425216922303</v>
      </c>
      <c r="N278" s="14">
        <f t="shared" si="283"/>
        <v>4.71760561531788</v>
      </c>
      <c r="O278" s="14">
        <f t="shared" si="284"/>
        <v>4.6634390941120669</v>
      </c>
      <c r="P278" s="14">
        <f t="shared" si="285"/>
        <v>3.8517972435674919</v>
      </c>
      <c r="Q278" s="14">
        <f t="shared" si="286"/>
        <v>3.8256031155536747</v>
      </c>
      <c r="R278" s="14">
        <f t="shared" si="287"/>
        <v>2.3867481406643485</v>
      </c>
      <c r="S278" s="14">
        <f t="shared" ref="S278:T278" si="289">G338</f>
        <v>6.58</v>
      </c>
      <c r="T278" s="14">
        <f t="shared" si="289"/>
        <v>252.78</v>
      </c>
      <c r="U278" s="20">
        <v>-4.0865438802999997E-2</v>
      </c>
      <c r="V278" s="24">
        <f t="shared" si="269"/>
        <v>-2.9594871955749977</v>
      </c>
    </row>
    <row r="279" spans="1:22">
      <c r="A279" s="4">
        <v>30164</v>
      </c>
      <c r="B279" s="10">
        <v>53.633899999999997</v>
      </c>
      <c r="C279" s="11">
        <v>9.8000000000000007</v>
      </c>
      <c r="D279" s="12">
        <v>97.7</v>
      </c>
      <c r="E279" s="49">
        <v>96.9</v>
      </c>
      <c r="F279" s="11">
        <v>101.4</v>
      </c>
      <c r="G279" s="13">
        <v>10.119999999999999</v>
      </c>
      <c r="H279" s="5">
        <v>239.3</v>
      </c>
      <c r="J279" s="4">
        <v>31990</v>
      </c>
      <c r="K279" s="14">
        <f t="shared" si="280"/>
        <v>4.1834201960556836</v>
      </c>
      <c r="L279" s="14">
        <f t="shared" si="281"/>
        <v>6</v>
      </c>
      <c r="M279" s="14">
        <f t="shared" si="282"/>
        <v>4.7388265708007653</v>
      </c>
      <c r="N279" s="14">
        <f t="shared" si="283"/>
        <v>4.7220639374595912</v>
      </c>
      <c r="O279" s="14">
        <f t="shared" si="284"/>
        <v>4.6634390941120669</v>
      </c>
      <c r="P279" s="14">
        <f t="shared" si="285"/>
        <v>4.198919628684993</v>
      </c>
      <c r="Q279" s="14">
        <f t="shared" si="286"/>
        <v>4.1786278984694096</v>
      </c>
      <c r="R279" s="14">
        <f t="shared" si="287"/>
        <v>2.4834132037738392</v>
      </c>
      <c r="S279" s="14">
        <f t="shared" ref="S279:T279" si="290">G339</f>
        <v>6.73</v>
      </c>
      <c r="T279" s="14">
        <f t="shared" si="290"/>
        <v>254.54</v>
      </c>
      <c r="U279" s="20">
        <v>-2.1046005116000001E-2</v>
      </c>
      <c r="V279" s="24">
        <f t="shared" si="269"/>
        <v>-2.9805332006909979</v>
      </c>
    </row>
    <row r="280" spans="1:22">
      <c r="A280" s="4">
        <v>30195</v>
      </c>
      <c r="B280" s="10">
        <v>53.432499999999997</v>
      </c>
      <c r="C280" s="11">
        <v>10.1</v>
      </c>
      <c r="D280" s="12">
        <v>97.7</v>
      </c>
      <c r="E280" s="49">
        <v>97.2</v>
      </c>
      <c r="F280" s="11">
        <v>101.8</v>
      </c>
      <c r="G280" s="13">
        <v>10.31</v>
      </c>
      <c r="H280" s="5">
        <v>234.5</v>
      </c>
      <c r="J280" s="4">
        <v>32021</v>
      </c>
      <c r="K280" s="14">
        <f t="shared" si="280"/>
        <v>4.1864024894847587</v>
      </c>
      <c r="L280" s="14">
        <f t="shared" si="281"/>
        <v>5.9</v>
      </c>
      <c r="M280" s="14">
        <f t="shared" si="282"/>
        <v>4.7423200241353252</v>
      </c>
      <c r="N280" s="14">
        <f t="shared" si="283"/>
        <v>4.7247294210457307</v>
      </c>
      <c r="O280" s="14">
        <f t="shared" si="284"/>
        <v>4.6615505194241988</v>
      </c>
      <c r="P280" s="14">
        <f t="shared" si="285"/>
        <v>4.183965834290877</v>
      </c>
      <c r="Q280" s="14">
        <f t="shared" si="286"/>
        <v>4.1672696400568077</v>
      </c>
      <c r="R280" s="14">
        <f t="shared" si="287"/>
        <v>2.1013189598816391</v>
      </c>
      <c r="S280" s="14">
        <f t="shared" ref="S280:T280" si="291">G340</f>
        <v>7.22</v>
      </c>
      <c r="T280" s="14">
        <f t="shared" si="291"/>
        <v>255.08</v>
      </c>
      <c r="U280" s="20">
        <v>-0.14679526735699999</v>
      </c>
      <c r="V280" s="24">
        <f t="shared" si="269"/>
        <v>-3.127328468047998</v>
      </c>
    </row>
    <row r="281" spans="1:22">
      <c r="A281" s="4">
        <v>30225</v>
      </c>
      <c r="B281" s="10">
        <v>52.992400000000004</v>
      </c>
      <c r="C281" s="11">
        <v>10.4</v>
      </c>
      <c r="D281" s="12">
        <v>98.1</v>
      </c>
      <c r="E281" s="49">
        <v>97.7</v>
      </c>
      <c r="F281" s="11">
        <v>101</v>
      </c>
      <c r="G281" s="13">
        <v>9.7100000000000009</v>
      </c>
      <c r="H281" s="5">
        <v>231.2</v>
      </c>
      <c r="J281" s="4">
        <v>32051</v>
      </c>
      <c r="K281" s="14">
        <f t="shared" si="280"/>
        <v>4.2010232087635861</v>
      </c>
      <c r="L281" s="14">
        <f t="shared" si="281"/>
        <v>6</v>
      </c>
      <c r="M281" s="14">
        <f t="shared" si="282"/>
        <v>4.7449321283632502</v>
      </c>
      <c r="N281" s="14">
        <f t="shared" si="283"/>
        <v>4.7265024711556167</v>
      </c>
      <c r="O281" s="14">
        <f t="shared" si="284"/>
        <v>4.667205576907544</v>
      </c>
      <c r="P281" s="14">
        <f t="shared" si="285"/>
        <v>4.2635231644435958</v>
      </c>
      <c r="Q281" s="14">
        <f t="shared" si="286"/>
        <v>4.3445746510453835</v>
      </c>
      <c r="R281" s="14">
        <f t="shared" si="287"/>
        <v>2.185360128662083</v>
      </c>
      <c r="S281" s="14">
        <f t="shared" ref="S281:T281" si="292">G341</f>
        <v>7.29</v>
      </c>
      <c r="T281" s="14">
        <f t="shared" si="292"/>
        <v>253.85</v>
      </c>
      <c r="U281" s="20">
        <v>0</v>
      </c>
      <c r="V281" s="24">
        <f t="shared" si="269"/>
        <v>-3.127328468047998</v>
      </c>
    </row>
    <row r="282" spans="1:22">
      <c r="A282" s="4">
        <v>30256</v>
      </c>
      <c r="B282" s="10">
        <v>52.806899999999999</v>
      </c>
      <c r="C282" s="11">
        <v>10.8</v>
      </c>
      <c r="D282" s="12">
        <v>98</v>
      </c>
      <c r="E282" s="49">
        <v>97.9</v>
      </c>
      <c r="F282" s="11">
        <v>101.1</v>
      </c>
      <c r="G282" s="13">
        <v>9.1999999999999993</v>
      </c>
      <c r="H282" s="5">
        <v>226.6</v>
      </c>
      <c r="J282" s="4">
        <v>32082</v>
      </c>
      <c r="K282" s="14">
        <f t="shared" si="280"/>
        <v>4.2064895114756622</v>
      </c>
      <c r="L282" s="14">
        <f t="shared" si="281"/>
        <v>5.8</v>
      </c>
      <c r="M282" s="14">
        <f t="shared" si="282"/>
        <v>4.7484043540739993</v>
      </c>
      <c r="N282" s="14">
        <f t="shared" si="283"/>
        <v>4.7300391680339606</v>
      </c>
      <c r="O282" s="14">
        <f t="shared" si="284"/>
        <v>4.6662652853479019</v>
      </c>
      <c r="P282" s="14">
        <f t="shared" si="285"/>
        <v>4.4294220231004333</v>
      </c>
      <c r="Q282" s="14">
        <f t="shared" si="286"/>
        <v>4.421107902841479</v>
      </c>
      <c r="R282" s="14">
        <f t="shared" si="287"/>
        <v>1.8035609899363723</v>
      </c>
      <c r="S282" s="14">
        <f t="shared" ref="S282:T282" si="293">G342</f>
        <v>6.69</v>
      </c>
      <c r="T282" s="14">
        <f t="shared" si="293"/>
        <v>254.4</v>
      </c>
      <c r="U282" s="20">
        <v>-8.5128297807E-2</v>
      </c>
      <c r="V282" s="24">
        <f t="shared" si="269"/>
        <v>-3.2124567658549981</v>
      </c>
    </row>
    <row r="283" spans="1:22">
      <c r="A283" s="4">
        <v>30286</v>
      </c>
      <c r="B283" s="10">
        <v>52.445300000000003</v>
      </c>
      <c r="C283" s="11">
        <v>10.8</v>
      </c>
      <c r="D283" s="12">
        <v>97.7</v>
      </c>
      <c r="E283" s="49">
        <v>98</v>
      </c>
      <c r="F283" s="11">
        <v>101</v>
      </c>
      <c r="G283" s="13">
        <v>8.9499999999999993</v>
      </c>
      <c r="H283" s="5">
        <v>227.4</v>
      </c>
      <c r="J283" s="4">
        <v>32112</v>
      </c>
      <c r="K283" s="14">
        <f t="shared" si="280"/>
        <v>4.2111582393133551</v>
      </c>
      <c r="L283" s="14">
        <f t="shared" si="281"/>
        <v>5.7</v>
      </c>
      <c r="M283" s="14">
        <f t="shared" si="282"/>
        <v>4.7501359562382772</v>
      </c>
      <c r="N283" s="14">
        <f t="shared" si="283"/>
        <v>4.7309213912936521</v>
      </c>
      <c r="O283" s="14">
        <f t="shared" si="284"/>
        <v>4.6690835117317437</v>
      </c>
      <c r="P283" s="14">
        <f t="shared" si="285"/>
        <v>4.2409181925093611</v>
      </c>
      <c r="Q283" s="14">
        <f t="shared" si="286"/>
        <v>4.2329597166487867</v>
      </c>
      <c r="R283" s="14">
        <f t="shared" si="287"/>
        <v>1.9896440326878335</v>
      </c>
      <c r="S283" s="14">
        <f t="shared" ref="S283:T283" si="294">G343</f>
        <v>6.77</v>
      </c>
      <c r="T283" s="14">
        <f t="shared" si="294"/>
        <v>258.20999999999998</v>
      </c>
      <c r="U283" s="20">
        <v>-0.18034346300599999</v>
      </c>
      <c r="V283" s="24">
        <f t="shared" si="269"/>
        <v>-3.392800228860998</v>
      </c>
    </row>
    <row r="284" spans="1:22">
      <c r="A284" s="4">
        <v>30317</v>
      </c>
      <c r="B284" s="10">
        <v>53.435299999999998</v>
      </c>
      <c r="C284" s="11">
        <v>10.4</v>
      </c>
      <c r="D284" s="12">
        <v>97.9</v>
      </c>
      <c r="E284" s="49">
        <v>98.2</v>
      </c>
      <c r="F284" s="11">
        <v>101.1</v>
      </c>
      <c r="G284" s="13">
        <v>8.68</v>
      </c>
      <c r="H284" s="5">
        <v>234.8</v>
      </c>
      <c r="J284" s="4">
        <v>32143</v>
      </c>
      <c r="K284" s="14">
        <f t="shared" si="280"/>
        <v>4.2114147512711098</v>
      </c>
      <c r="L284" s="14">
        <f t="shared" si="281"/>
        <v>5.7</v>
      </c>
      <c r="M284" s="14">
        <f t="shared" si="282"/>
        <v>4.7535901911063645</v>
      </c>
      <c r="N284" s="14">
        <f t="shared" si="283"/>
        <v>4.7326835062870511</v>
      </c>
      <c r="O284" s="14">
        <f t="shared" si="284"/>
        <v>4.6728288344619058</v>
      </c>
      <c r="P284" s="14">
        <f t="shared" si="285"/>
        <v>4.0462863613180868</v>
      </c>
      <c r="Q284" s="14">
        <f t="shared" si="286"/>
        <v>3.6758957030495498</v>
      </c>
      <c r="R284" s="14">
        <f t="shared" si="287"/>
        <v>1.7916556579000813</v>
      </c>
      <c r="S284" s="14">
        <f t="shared" ref="S284:T284" si="295">G344</f>
        <v>6.83</v>
      </c>
      <c r="T284" s="14">
        <f t="shared" si="295"/>
        <v>258.89</v>
      </c>
      <c r="U284" s="20">
        <v>0</v>
      </c>
      <c r="V284" s="24">
        <f t="shared" si="269"/>
        <v>-3.392800228860998</v>
      </c>
    </row>
    <row r="285" spans="1:22">
      <c r="A285" s="4">
        <v>30348</v>
      </c>
      <c r="B285" s="10">
        <v>53.124099999999999</v>
      </c>
      <c r="C285" s="11">
        <v>10.4</v>
      </c>
      <c r="D285" s="12">
        <v>98</v>
      </c>
      <c r="E285" s="49">
        <v>98.2</v>
      </c>
      <c r="F285" s="11">
        <v>101.4</v>
      </c>
      <c r="G285" s="13">
        <v>8.51</v>
      </c>
      <c r="H285" s="5">
        <v>241.5</v>
      </c>
      <c r="J285" s="4">
        <v>32174</v>
      </c>
      <c r="K285" s="14">
        <f t="shared" si="280"/>
        <v>4.2155646474137196</v>
      </c>
      <c r="L285" s="14">
        <f t="shared" si="281"/>
        <v>5.7</v>
      </c>
      <c r="M285" s="14">
        <f t="shared" si="282"/>
        <v>4.7553128444178112</v>
      </c>
      <c r="N285" s="14">
        <f t="shared" si="283"/>
        <v>4.7335634007564904</v>
      </c>
      <c r="O285" s="14">
        <f t="shared" si="284"/>
        <v>4.6746962486367014</v>
      </c>
      <c r="P285" s="14">
        <f t="shared" si="285"/>
        <v>3.8601283696812101</v>
      </c>
      <c r="Q285" s="14">
        <f t="shared" si="286"/>
        <v>3.3083034964074178</v>
      </c>
      <c r="R285" s="14">
        <f t="shared" si="287"/>
        <v>1.8832948333092177</v>
      </c>
      <c r="S285" s="14">
        <f t="shared" ref="S285:T285" si="296">G345</f>
        <v>6.58</v>
      </c>
      <c r="T285" s="14">
        <f t="shared" si="296"/>
        <v>257</v>
      </c>
      <c r="U285" s="20">
        <v>-0.22381606032699999</v>
      </c>
      <c r="V285" s="24">
        <f t="shared" si="269"/>
        <v>-3.616616289187998</v>
      </c>
    </row>
    <row r="286" spans="1:22">
      <c r="A286" s="4">
        <v>30376</v>
      </c>
      <c r="B286" s="10">
        <v>53.572800000000001</v>
      </c>
      <c r="C286" s="11">
        <v>10.3</v>
      </c>
      <c r="D286" s="12">
        <v>98.1</v>
      </c>
      <c r="E286" s="49">
        <v>98.4</v>
      </c>
      <c r="F286" s="11">
        <v>101.6</v>
      </c>
      <c r="G286" s="13">
        <v>8.77</v>
      </c>
      <c r="H286" s="5">
        <v>247.9</v>
      </c>
      <c r="J286" s="4">
        <v>32203</v>
      </c>
      <c r="K286" s="14">
        <f t="shared" si="280"/>
        <v>4.2179506111812728</v>
      </c>
      <c r="L286" s="14">
        <f t="shared" si="281"/>
        <v>5.7</v>
      </c>
      <c r="M286" s="14">
        <f t="shared" si="282"/>
        <v>4.7578912730057557</v>
      </c>
      <c r="N286" s="14">
        <f t="shared" si="283"/>
        <v>4.7370752568680299</v>
      </c>
      <c r="O286" s="14">
        <f t="shared" si="284"/>
        <v>4.677490847567717</v>
      </c>
      <c r="P286" s="14">
        <f t="shared" si="285"/>
        <v>3.7608279917159324</v>
      </c>
      <c r="Q286" s="14">
        <f t="shared" si="286"/>
        <v>3.2965123025034897</v>
      </c>
      <c r="R286" s="14">
        <f t="shared" si="287"/>
        <v>1.8779894651596276</v>
      </c>
      <c r="S286" s="14">
        <f t="shared" ref="S286:T286" si="297">G346</f>
        <v>6.58</v>
      </c>
      <c r="T286" s="14">
        <f t="shared" si="297"/>
        <v>261.2</v>
      </c>
      <c r="U286" s="20">
        <v>1.7564930948000001E-2</v>
      </c>
      <c r="V286" s="24">
        <f t="shared" si="269"/>
        <v>-3.5990513582399979</v>
      </c>
    </row>
    <row r="287" spans="1:22">
      <c r="A287" s="4">
        <v>30407</v>
      </c>
      <c r="B287" s="10">
        <v>54.211599999999997</v>
      </c>
      <c r="C287" s="11">
        <v>10.199999999999999</v>
      </c>
      <c r="D287" s="12">
        <v>98.8</v>
      </c>
      <c r="E287" s="49">
        <v>99</v>
      </c>
      <c r="F287" s="11">
        <v>101.6</v>
      </c>
      <c r="G287" s="13">
        <v>8.8000000000000007</v>
      </c>
      <c r="H287" s="5">
        <v>250.2</v>
      </c>
      <c r="J287" s="4">
        <v>32234</v>
      </c>
      <c r="K287" s="14">
        <f t="shared" si="280"/>
        <v>4.2233122235153617</v>
      </c>
      <c r="L287" s="14">
        <f t="shared" si="281"/>
        <v>5.4</v>
      </c>
      <c r="M287" s="14">
        <f t="shared" si="282"/>
        <v>4.7638818771429126</v>
      </c>
      <c r="N287" s="14">
        <f t="shared" si="283"/>
        <v>4.7431914838854663</v>
      </c>
      <c r="O287" s="14">
        <f t="shared" si="284"/>
        <v>4.6858280890055459</v>
      </c>
      <c r="P287" s="14">
        <f t="shared" si="285"/>
        <v>3.9152456097181618</v>
      </c>
      <c r="Q287" s="14">
        <f t="shared" si="286"/>
        <v>3.5464709572282676</v>
      </c>
      <c r="R287" s="14">
        <f t="shared" si="287"/>
        <v>2.5223196129353824</v>
      </c>
      <c r="S287" s="14">
        <f t="shared" ref="S287:T287" si="298">G347</f>
        <v>6.87</v>
      </c>
      <c r="T287" s="14">
        <f t="shared" si="298"/>
        <v>263.5</v>
      </c>
      <c r="U287" s="20">
        <v>0</v>
      </c>
      <c r="V287" s="24">
        <f t="shared" si="269"/>
        <v>-3.5990513582399979</v>
      </c>
    </row>
    <row r="288" spans="1:22">
      <c r="A288" s="4">
        <v>30437</v>
      </c>
      <c r="B288" s="10">
        <v>54.602899999999998</v>
      </c>
      <c r="C288" s="11">
        <v>10.1</v>
      </c>
      <c r="D288" s="12">
        <v>99.2</v>
      </c>
      <c r="E288" s="49">
        <v>99.4</v>
      </c>
      <c r="F288" s="11">
        <v>101.9</v>
      </c>
      <c r="G288" s="13">
        <v>8.6300000000000008</v>
      </c>
      <c r="H288" s="5">
        <v>248.1</v>
      </c>
      <c r="J288" s="4">
        <v>32264</v>
      </c>
      <c r="K288" s="14">
        <f t="shared" si="280"/>
        <v>4.2227890802772192</v>
      </c>
      <c r="L288" s="14">
        <f t="shared" si="281"/>
        <v>5.6</v>
      </c>
      <c r="M288" s="14">
        <f t="shared" si="282"/>
        <v>4.7664383335842135</v>
      </c>
      <c r="N288" s="14">
        <f t="shared" si="283"/>
        <v>4.7458013157278369</v>
      </c>
      <c r="O288" s="14">
        <f t="shared" si="284"/>
        <v>4.6895113344218426</v>
      </c>
      <c r="P288" s="14">
        <f t="shared" si="285"/>
        <v>3.9050514871873032</v>
      </c>
      <c r="Q288" s="14">
        <f t="shared" si="286"/>
        <v>3.5370619082252563</v>
      </c>
      <c r="R288" s="14">
        <f t="shared" si="287"/>
        <v>2.7016081814481336</v>
      </c>
      <c r="S288" s="14">
        <f t="shared" ref="S288:T288" si="299">G348</f>
        <v>7.09</v>
      </c>
      <c r="T288" s="14">
        <f t="shared" si="299"/>
        <v>272.55</v>
      </c>
      <c r="U288" s="20">
        <v>0.188396485186</v>
      </c>
      <c r="V288" s="24">
        <f t="shared" si="269"/>
        <v>-3.4106548730539981</v>
      </c>
    </row>
    <row r="289" spans="1:22">
      <c r="A289" s="4">
        <v>30468</v>
      </c>
      <c r="B289" s="10">
        <v>54.884300000000003</v>
      </c>
      <c r="C289" s="11">
        <v>10.1</v>
      </c>
      <c r="D289" s="12">
        <v>99.4</v>
      </c>
      <c r="E289" s="49">
        <v>99.7</v>
      </c>
      <c r="F289" s="11">
        <v>102.2</v>
      </c>
      <c r="G289" s="13">
        <v>8.98</v>
      </c>
      <c r="H289" s="5">
        <v>247.3</v>
      </c>
      <c r="J289" s="4">
        <v>32295</v>
      </c>
      <c r="K289" s="14">
        <f t="shared" si="280"/>
        <v>4.2252792529993544</v>
      </c>
      <c r="L289" s="14">
        <f t="shared" si="281"/>
        <v>5.4</v>
      </c>
      <c r="M289" s="14">
        <f t="shared" si="282"/>
        <v>4.7706846244656651</v>
      </c>
      <c r="N289" s="14">
        <f t="shared" si="283"/>
        <v>4.7501359562382772</v>
      </c>
      <c r="O289" s="14">
        <f t="shared" si="284"/>
        <v>4.6913478822291435</v>
      </c>
      <c r="P289" s="14">
        <f t="shared" si="285"/>
        <v>3.888178754420748</v>
      </c>
      <c r="Q289" s="14">
        <f t="shared" si="286"/>
        <v>3.5214906291066432</v>
      </c>
      <c r="R289" s="14">
        <f t="shared" si="287"/>
        <v>2.6023773421305294</v>
      </c>
      <c r="S289" s="14">
        <f t="shared" ref="S289:T289" si="300">G349</f>
        <v>7.51</v>
      </c>
      <c r="T289" s="14">
        <f t="shared" si="300"/>
        <v>283.75</v>
      </c>
      <c r="U289" s="20">
        <v>0.30758703473999999</v>
      </c>
      <c r="V289" s="24">
        <f t="shared" si="269"/>
        <v>-3.103067838313998</v>
      </c>
    </row>
    <row r="290" spans="1:22">
      <c r="A290" s="4">
        <v>30498</v>
      </c>
      <c r="B290" s="10">
        <v>55.734699999999997</v>
      </c>
      <c r="C290" s="11">
        <v>9.4</v>
      </c>
      <c r="D290" s="12">
        <v>99.8</v>
      </c>
      <c r="E290" s="49">
        <v>100</v>
      </c>
      <c r="F290" s="11">
        <v>102.2</v>
      </c>
      <c r="G290" s="13">
        <v>9.3699999999999992</v>
      </c>
      <c r="H290" s="5">
        <v>256.39999999999998</v>
      </c>
      <c r="J290" s="4">
        <v>32325</v>
      </c>
      <c r="K290" s="14">
        <f t="shared" si="280"/>
        <v>4.2268760801384699</v>
      </c>
      <c r="L290" s="14">
        <f t="shared" si="281"/>
        <v>5.4</v>
      </c>
      <c r="M290" s="14">
        <f t="shared" si="282"/>
        <v>4.7749129605751861</v>
      </c>
      <c r="N290" s="14">
        <f t="shared" si="283"/>
        <v>4.7553128444178112</v>
      </c>
      <c r="O290" s="14">
        <f t="shared" si="284"/>
        <v>4.6931810633108046</v>
      </c>
      <c r="P290" s="14">
        <f t="shared" si="285"/>
        <v>4.0470438882955415</v>
      </c>
      <c r="Q290" s="14">
        <f t="shared" si="286"/>
        <v>3.7707229099931259</v>
      </c>
      <c r="R290" s="14">
        <f t="shared" si="287"/>
        <v>2.9741969198737515</v>
      </c>
      <c r="S290" s="14">
        <f t="shared" ref="S290:T290" si="301">G350</f>
        <v>7.75</v>
      </c>
      <c r="T290" s="14">
        <f t="shared" si="301"/>
        <v>276.62</v>
      </c>
      <c r="U290" s="20">
        <v>0</v>
      </c>
      <c r="V290" s="24">
        <f t="shared" si="269"/>
        <v>-3.103067838313998</v>
      </c>
    </row>
    <row r="291" spans="1:22">
      <c r="A291" s="4">
        <v>30529</v>
      </c>
      <c r="B291" s="10">
        <v>56.356200000000001</v>
      </c>
      <c r="C291" s="11">
        <v>9.5</v>
      </c>
      <c r="D291" s="12">
        <v>100.1</v>
      </c>
      <c r="E291" s="49">
        <v>100.4</v>
      </c>
      <c r="F291" s="11">
        <v>102</v>
      </c>
      <c r="G291" s="13">
        <v>9.56</v>
      </c>
      <c r="H291" s="5">
        <v>273.7</v>
      </c>
      <c r="J291" s="4">
        <v>32356</v>
      </c>
      <c r="K291" s="14">
        <f t="shared" si="280"/>
        <v>4.2317297693548914</v>
      </c>
      <c r="L291" s="14">
        <f t="shared" si="281"/>
        <v>5.6</v>
      </c>
      <c r="M291" s="14">
        <f t="shared" si="282"/>
        <v>4.7791234931115296</v>
      </c>
      <c r="N291" s="14">
        <f t="shared" si="283"/>
        <v>4.7587492739163917</v>
      </c>
      <c r="O291" s="14">
        <f t="shared" si="284"/>
        <v>4.6968373745139154</v>
      </c>
      <c r="P291" s="14">
        <f t="shared" si="285"/>
        <v>4.0296922310764396</v>
      </c>
      <c r="Q291" s="14">
        <f t="shared" si="286"/>
        <v>3.6685336456801241</v>
      </c>
      <c r="R291" s="14">
        <f t="shared" si="287"/>
        <v>3.3398280401848011</v>
      </c>
      <c r="S291" s="14">
        <f t="shared" ref="S291:T291" si="302">G351</f>
        <v>8.01</v>
      </c>
      <c r="T291" s="14">
        <f t="shared" si="302"/>
        <v>276.52999999999997</v>
      </c>
      <c r="U291" s="20">
        <v>-0.181507589434</v>
      </c>
      <c r="V291" s="24">
        <f t="shared" si="269"/>
        <v>-3.2845754277479982</v>
      </c>
    </row>
    <row r="292" spans="1:22">
      <c r="A292" s="4">
        <v>30560</v>
      </c>
      <c r="B292" s="10">
        <v>57.214700000000001</v>
      </c>
      <c r="C292" s="11">
        <v>9.1999999999999993</v>
      </c>
      <c r="D292" s="12">
        <v>100.4</v>
      </c>
      <c r="E292" s="49">
        <v>100.6</v>
      </c>
      <c r="F292" s="11">
        <v>102.3</v>
      </c>
      <c r="G292" s="13">
        <v>9.4499999999999993</v>
      </c>
      <c r="H292" s="5">
        <v>266.7</v>
      </c>
      <c r="J292" s="4">
        <v>32387</v>
      </c>
      <c r="K292" s="14">
        <f t="shared" si="280"/>
        <v>4.2283916551836764</v>
      </c>
      <c r="L292" s="14">
        <f t="shared" si="281"/>
        <v>5.4</v>
      </c>
      <c r="M292" s="14">
        <f t="shared" si="282"/>
        <v>4.7833163713715656</v>
      </c>
      <c r="N292" s="14">
        <f t="shared" si="283"/>
        <v>4.7638818771429126</v>
      </c>
      <c r="O292" s="14">
        <f t="shared" si="284"/>
        <v>4.7004803657924166</v>
      </c>
      <c r="P292" s="14">
        <f t="shared" si="285"/>
        <v>4.0996347236240336</v>
      </c>
      <c r="Q292" s="14">
        <f t="shared" si="286"/>
        <v>3.9152456097181618</v>
      </c>
      <c r="R292" s="14">
        <f t="shared" si="287"/>
        <v>3.8929846368217156</v>
      </c>
      <c r="S292" s="14">
        <f t="shared" ref="S292:T292" si="303">G352</f>
        <v>8.19</v>
      </c>
      <c r="T292" s="14">
        <f t="shared" si="303"/>
        <v>271.88</v>
      </c>
      <c r="U292" s="20">
        <v>-6.7281263603000005E-2</v>
      </c>
      <c r="V292" s="24">
        <f t="shared" si="269"/>
        <v>-3.351856691350998</v>
      </c>
    </row>
    <row r="293" spans="1:22">
      <c r="A293" s="4">
        <v>30590</v>
      </c>
      <c r="B293" s="10">
        <v>57.691000000000003</v>
      </c>
      <c r="C293" s="11">
        <v>8.8000000000000007</v>
      </c>
      <c r="D293" s="12">
        <v>100.8</v>
      </c>
      <c r="E293" s="49">
        <v>101</v>
      </c>
      <c r="F293" s="11">
        <v>103</v>
      </c>
      <c r="G293" s="13">
        <v>9.48</v>
      </c>
      <c r="H293" s="5">
        <v>266.39999999999998</v>
      </c>
      <c r="J293" s="4">
        <v>32417</v>
      </c>
      <c r="K293" s="14">
        <f t="shared" si="280"/>
        <v>4.2335527281029508</v>
      </c>
      <c r="L293" s="14">
        <f t="shared" si="281"/>
        <v>5.4</v>
      </c>
      <c r="M293" s="14">
        <f t="shared" si="282"/>
        <v>4.7866580620334682</v>
      </c>
      <c r="N293" s="14">
        <f t="shared" si="283"/>
        <v>4.7672890354645263</v>
      </c>
      <c r="O293" s="14">
        <f t="shared" si="284"/>
        <v>4.7104306966455844</v>
      </c>
      <c r="P293" s="14">
        <f t="shared" si="285"/>
        <v>4.1725933670218645</v>
      </c>
      <c r="Q293" s="14">
        <f t="shared" si="286"/>
        <v>4.0786564308910211</v>
      </c>
      <c r="R293" s="14">
        <f t="shared" si="287"/>
        <v>4.3225119738040103</v>
      </c>
      <c r="S293" s="14">
        <f t="shared" ref="S293:T293" si="304">G353</f>
        <v>8.3000000000000007</v>
      </c>
      <c r="T293" s="14">
        <f t="shared" si="304"/>
        <v>274.52999999999997</v>
      </c>
      <c r="U293" s="20">
        <v>0</v>
      </c>
      <c r="V293" s="24">
        <f t="shared" si="269"/>
        <v>-3.351856691350998</v>
      </c>
    </row>
    <row r="294" spans="1:22">
      <c r="A294" s="4">
        <v>30621</v>
      </c>
      <c r="B294" s="10">
        <v>57.865099999999998</v>
      </c>
      <c r="C294" s="11">
        <v>8.5</v>
      </c>
      <c r="D294" s="12">
        <v>101.1</v>
      </c>
      <c r="E294" s="49">
        <v>101.3</v>
      </c>
      <c r="F294" s="11">
        <v>103.4</v>
      </c>
      <c r="G294" s="13">
        <v>9.34</v>
      </c>
      <c r="H294" s="5">
        <v>269.10000000000002</v>
      </c>
      <c r="J294" s="4">
        <v>32448</v>
      </c>
      <c r="K294" s="14">
        <f t="shared" si="280"/>
        <v>4.2355011837539012</v>
      </c>
      <c r="L294" s="14">
        <f t="shared" si="281"/>
        <v>5.3</v>
      </c>
      <c r="M294" s="14">
        <f t="shared" si="282"/>
        <v>4.7899886229806334</v>
      </c>
      <c r="N294" s="14">
        <f t="shared" si="283"/>
        <v>4.7698368075433253</v>
      </c>
      <c r="O294" s="14">
        <f t="shared" si="284"/>
        <v>4.71760561531788</v>
      </c>
      <c r="P294" s="14">
        <f t="shared" si="285"/>
        <v>4.158426890663387</v>
      </c>
      <c r="Q294" s="14">
        <f t="shared" si="286"/>
        <v>3.9797639509364791</v>
      </c>
      <c r="R294" s="14">
        <f t="shared" si="287"/>
        <v>5.134032996997731</v>
      </c>
      <c r="S294" s="14">
        <f t="shared" ref="S294:T294" si="305">G354</f>
        <v>8.35</v>
      </c>
      <c r="T294" s="14">
        <f t="shared" si="305"/>
        <v>274.19</v>
      </c>
      <c r="U294" s="20">
        <v>-9.3634297940000007E-3</v>
      </c>
      <c r="V294" s="24">
        <f t="shared" si="269"/>
        <v>-3.3612201211449979</v>
      </c>
    </row>
    <row r="295" spans="1:22">
      <c r="A295" s="4">
        <v>30651</v>
      </c>
      <c r="B295" s="10">
        <v>58.139499999999998</v>
      </c>
      <c r="C295" s="11">
        <v>8.3000000000000007</v>
      </c>
      <c r="D295" s="12">
        <v>101.4</v>
      </c>
      <c r="E295" s="49">
        <v>101.5</v>
      </c>
      <c r="F295" s="11">
        <v>103.8</v>
      </c>
      <c r="G295" s="13">
        <v>9.4700000000000006</v>
      </c>
      <c r="H295" s="5">
        <v>277.8</v>
      </c>
      <c r="J295" s="4">
        <v>32478</v>
      </c>
      <c r="K295" s="14">
        <f t="shared" si="280"/>
        <v>4.2396534108690647</v>
      </c>
      <c r="L295" s="14">
        <f t="shared" si="281"/>
        <v>5.3</v>
      </c>
      <c r="M295" s="14">
        <f t="shared" si="282"/>
        <v>4.7933081281034857</v>
      </c>
      <c r="N295" s="14">
        <f t="shared" si="283"/>
        <v>4.773223770984341</v>
      </c>
      <c r="O295" s="14">
        <f t="shared" si="284"/>
        <v>4.7211738617443979</v>
      </c>
      <c r="P295" s="14">
        <f t="shared" si="285"/>
        <v>4.3172171865208782</v>
      </c>
      <c r="Q295" s="14">
        <f t="shared" si="286"/>
        <v>4.2302379690689369</v>
      </c>
      <c r="R295" s="14">
        <f t="shared" si="287"/>
        <v>5.209035001265339</v>
      </c>
      <c r="S295" s="14">
        <f t="shared" ref="S295:T295" si="306">G355</f>
        <v>8.76</v>
      </c>
      <c r="T295" s="14">
        <f t="shared" si="306"/>
        <v>284.35000000000002</v>
      </c>
      <c r="U295" s="20">
        <v>0.44583689672100002</v>
      </c>
      <c r="V295" s="24">
        <f t="shared" si="269"/>
        <v>-2.9153832244239979</v>
      </c>
    </row>
    <row r="296" spans="1:22">
      <c r="A296" s="4">
        <v>30682</v>
      </c>
      <c r="B296" s="10">
        <v>59.315600000000003</v>
      </c>
      <c r="C296" s="11">
        <v>8</v>
      </c>
      <c r="D296" s="12">
        <v>102.1</v>
      </c>
      <c r="E296" s="49">
        <v>102.2</v>
      </c>
      <c r="F296" s="11">
        <v>103.9</v>
      </c>
      <c r="G296" s="13">
        <v>9.56</v>
      </c>
      <c r="H296" s="5">
        <v>280.8</v>
      </c>
      <c r="J296" s="4">
        <v>32509</v>
      </c>
      <c r="K296" s="14">
        <f t="shared" si="280"/>
        <v>4.2421091802073443</v>
      </c>
      <c r="L296" s="14">
        <f t="shared" si="281"/>
        <v>5.4</v>
      </c>
      <c r="M296" s="14">
        <f t="shared" si="282"/>
        <v>4.7974420736352137</v>
      </c>
      <c r="N296" s="14">
        <f t="shared" si="283"/>
        <v>4.7782828036967366</v>
      </c>
      <c r="O296" s="14">
        <f t="shared" si="284"/>
        <v>4.728272383122075</v>
      </c>
      <c r="P296" s="14">
        <f t="shared" si="285"/>
        <v>4.3851882528849409</v>
      </c>
      <c r="Q296" s="14">
        <f t="shared" si="286"/>
        <v>4.5599297409685349</v>
      </c>
      <c r="R296" s="14">
        <f t="shared" si="287"/>
        <v>5.544354866016862</v>
      </c>
      <c r="S296" s="14">
        <f t="shared" ref="S296:T296" si="307">G356</f>
        <v>9.1199999999999992</v>
      </c>
      <c r="T296" s="14">
        <f t="shared" si="307"/>
        <v>286.73</v>
      </c>
      <c r="U296" s="20">
        <v>0</v>
      </c>
      <c r="V296" s="24">
        <f t="shared" si="269"/>
        <v>-2.9153832244239979</v>
      </c>
    </row>
    <row r="297" spans="1:22">
      <c r="A297" s="4">
        <v>30713</v>
      </c>
      <c r="B297" s="10">
        <v>59.618400000000001</v>
      </c>
      <c r="C297" s="11">
        <v>7.8</v>
      </c>
      <c r="D297" s="12">
        <v>102.6</v>
      </c>
      <c r="E297" s="49">
        <v>102.8</v>
      </c>
      <c r="F297" s="11">
        <v>103.8</v>
      </c>
      <c r="G297" s="13">
        <v>9.59</v>
      </c>
      <c r="H297" s="5">
        <v>280.10000000000002</v>
      </c>
      <c r="J297" s="4">
        <v>32540</v>
      </c>
      <c r="K297" s="14">
        <f t="shared" si="280"/>
        <v>4.2378040082239279</v>
      </c>
      <c r="L297" s="14">
        <f t="shared" si="281"/>
        <v>5.2</v>
      </c>
      <c r="M297" s="14">
        <f t="shared" si="282"/>
        <v>4.8007369695320667</v>
      </c>
      <c r="N297" s="14">
        <f t="shared" si="283"/>
        <v>4.78164132910387</v>
      </c>
      <c r="O297" s="14">
        <f t="shared" si="284"/>
        <v>4.7361984483944957</v>
      </c>
      <c r="P297" s="14">
        <f t="shared" si="285"/>
        <v>4.5424125114255638</v>
      </c>
      <c r="Q297" s="14">
        <f t="shared" si="286"/>
        <v>4.8077928347380103</v>
      </c>
      <c r="R297" s="14">
        <f t="shared" si="287"/>
        <v>6.1502199757793861</v>
      </c>
      <c r="S297" s="14">
        <f t="shared" ref="S297:T297" si="308">G357</f>
        <v>9.36</v>
      </c>
      <c r="T297" s="14">
        <f t="shared" si="308"/>
        <v>287.20999999999998</v>
      </c>
      <c r="U297" s="20">
        <v>0.29732694001799997</v>
      </c>
      <c r="V297" s="24">
        <f t="shared" si="269"/>
        <v>-2.618056284405998</v>
      </c>
    </row>
    <row r="298" spans="1:22">
      <c r="A298" s="4">
        <v>30742</v>
      </c>
      <c r="B298" s="10">
        <v>59.894199999999998</v>
      </c>
      <c r="C298" s="11">
        <v>7.8</v>
      </c>
      <c r="D298" s="12">
        <v>102.9</v>
      </c>
      <c r="E298" s="49">
        <v>103</v>
      </c>
      <c r="F298" s="11">
        <v>103.8</v>
      </c>
      <c r="G298" s="13">
        <v>9.91</v>
      </c>
      <c r="H298" s="5">
        <v>288.2</v>
      </c>
      <c r="J298" s="4">
        <v>32568</v>
      </c>
      <c r="K298" s="14">
        <f t="shared" si="280"/>
        <v>4.2405019520846698</v>
      </c>
      <c r="L298" s="14">
        <f t="shared" si="281"/>
        <v>5</v>
      </c>
      <c r="M298" s="14">
        <f t="shared" si="282"/>
        <v>4.8056590467374951</v>
      </c>
      <c r="N298" s="14">
        <f t="shared" si="283"/>
        <v>4.7866580620334682</v>
      </c>
      <c r="O298" s="14">
        <f t="shared" si="284"/>
        <v>4.7361984483944957</v>
      </c>
      <c r="P298" s="14">
        <f t="shared" si="285"/>
        <v>4.7767773731739664</v>
      </c>
      <c r="Q298" s="14">
        <f t="shared" si="286"/>
        <v>4.958280516543863</v>
      </c>
      <c r="R298" s="14">
        <f t="shared" si="287"/>
        <v>5.8707600826777906</v>
      </c>
      <c r="S298" s="14">
        <f t="shared" ref="S298:T298" si="309">G358</f>
        <v>9.85</v>
      </c>
      <c r="T298" s="14">
        <f t="shared" si="309"/>
        <v>285.12</v>
      </c>
      <c r="U298" s="20">
        <v>6.0943031892000003E-2</v>
      </c>
      <c r="V298" s="24">
        <f t="shared" si="269"/>
        <v>-2.5571132525139979</v>
      </c>
    </row>
    <row r="299" spans="1:22">
      <c r="A299" s="4">
        <v>30773</v>
      </c>
      <c r="B299" s="10">
        <v>60.250599999999999</v>
      </c>
      <c r="C299" s="11">
        <v>7.7</v>
      </c>
      <c r="D299" s="12">
        <v>103.3</v>
      </c>
      <c r="E299" s="49">
        <v>103.3</v>
      </c>
      <c r="F299" s="11">
        <v>104</v>
      </c>
      <c r="G299" s="13">
        <v>10.29</v>
      </c>
      <c r="H299" s="5">
        <v>285.7</v>
      </c>
      <c r="J299" s="4">
        <v>32599</v>
      </c>
      <c r="K299" s="14">
        <f t="shared" si="280"/>
        <v>4.2404731509464471</v>
      </c>
      <c r="L299" s="14">
        <f t="shared" si="281"/>
        <v>5.2</v>
      </c>
      <c r="M299" s="14">
        <f t="shared" si="282"/>
        <v>4.8129970331904079</v>
      </c>
      <c r="N299" s="14">
        <f t="shared" si="283"/>
        <v>4.7957905455967413</v>
      </c>
      <c r="O299" s="14">
        <f t="shared" si="284"/>
        <v>4.7344425216922303</v>
      </c>
      <c r="P299" s="14">
        <f t="shared" si="285"/>
        <v>4.9115156047495612</v>
      </c>
      <c r="Q299" s="14">
        <f t="shared" si="286"/>
        <v>5.2599061711275148</v>
      </c>
      <c r="R299" s="14">
        <f t="shared" si="287"/>
        <v>4.8614432686684594</v>
      </c>
      <c r="S299" s="14">
        <f t="shared" ref="S299:T299" si="310">G359</f>
        <v>9.84</v>
      </c>
      <c r="T299" s="14">
        <f t="shared" si="310"/>
        <v>282.60000000000002</v>
      </c>
      <c r="U299" s="20">
        <v>0</v>
      </c>
      <c r="V299" s="24">
        <f t="shared" si="269"/>
        <v>-2.5571132525139979</v>
      </c>
    </row>
    <row r="300" spans="1:22">
      <c r="A300" s="4">
        <v>30803</v>
      </c>
      <c r="B300" s="10">
        <v>60.5503</v>
      </c>
      <c r="C300" s="11">
        <v>7.4</v>
      </c>
      <c r="D300" s="12">
        <v>103.5</v>
      </c>
      <c r="E300" s="49">
        <v>103.5</v>
      </c>
      <c r="F300" s="11">
        <v>103.8</v>
      </c>
      <c r="G300" s="13">
        <v>10.32</v>
      </c>
      <c r="H300" s="5">
        <v>291</v>
      </c>
      <c r="J300" s="4">
        <v>32629</v>
      </c>
      <c r="K300" s="14">
        <f t="shared" si="280"/>
        <v>4.2333322919284821</v>
      </c>
      <c r="L300" s="14">
        <f t="shared" si="281"/>
        <v>5.2</v>
      </c>
      <c r="M300" s="14">
        <f t="shared" si="282"/>
        <v>4.8178592793984425</v>
      </c>
      <c r="N300" s="14">
        <f t="shared" si="283"/>
        <v>4.8007369695320667</v>
      </c>
      <c r="O300" s="14">
        <f t="shared" si="284"/>
        <v>4.7309213912936521</v>
      </c>
      <c r="P300" s="14">
        <f t="shared" si="285"/>
        <v>5.1420945814228505</v>
      </c>
      <c r="Q300" s="14">
        <f t="shared" si="286"/>
        <v>5.4935653804229636</v>
      </c>
      <c r="R300" s="14">
        <f t="shared" si="287"/>
        <v>4.1410056871809617</v>
      </c>
      <c r="S300" s="14">
        <f t="shared" ref="S300:T300" si="311">G360</f>
        <v>9.81</v>
      </c>
      <c r="T300" s="14">
        <f t="shared" si="311"/>
        <v>280.13</v>
      </c>
      <c r="U300" s="20">
        <v>0.153398808655</v>
      </c>
      <c r="V300" s="24">
        <f t="shared" si="269"/>
        <v>-2.4037144438589979</v>
      </c>
    </row>
    <row r="301" spans="1:22">
      <c r="A301" s="4">
        <v>30834</v>
      </c>
      <c r="B301" s="10">
        <v>60.783999999999999</v>
      </c>
      <c r="C301" s="11">
        <v>7.2</v>
      </c>
      <c r="D301" s="12">
        <v>103.7</v>
      </c>
      <c r="E301" s="49">
        <v>103.7</v>
      </c>
      <c r="F301" s="11">
        <v>103.8</v>
      </c>
      <c r="G301" s="13">
        <v>11.06</v>
      </c>
      <c r="H301" s="5">
        <v>286.89999999999998</v>
      </c>
      <c r="J301" s="4">
        <v>32660</v>
      </c>
      <c r="K301" s="14">
        <f t="shared" si="280"/>
        <v>4.2338267553261533</v>
      </c>
      <c r="L301" s="14">
        <f t="shared" si="281"/>
        <v>5.3</v>
      </c>
      <c r="M301" s="14">
        <f t="shared" si="282"/>
        <v>4.8210876922105612</v>
      </c>
      <c r="N301" s="14">
        <f t="shared" si="283"/>
        <v>4.8032010364872262</v>
      </c>
      <c r="O301" s="14">
        <f t="shared" si="284"/>
        <v>4.7361984483944957</v>
      </c>
      <c r="P301" s="14">
        <f t="shared" si="285"/>
        <v>5.0403067744896672</v>
      </c>
      <c r="Q301" s="14">
        <f t="shared" si="286"/>
        <v>5.3065080248948755</v>
      </c>
      <c r="R301" s="14">
        <f t="shared" si="287"/>
        <v>4.4850566165351715</v>
      </c>
      <c r="S301" s="14">
        <f t="shared" ref="S301:T301" si="312">G361</f>
        <v>9.5299999999999994</v>
      </c>
      <c r="T301" s="14">
        <f t="shared" si="312"/>
        <v>282.58</v>
      </c>
      <c r="U301" s="20">
        <v>0</v>
      </c>
      <c r="V301" s="24">
        <f t="shared" si="269"/>
        <v>-2.4037144438589979</v>
      </c>
    </row>
    <row r="302" spans="1:22">
      <c r="A302" s="4">
        <v>30864</v>
      </c>
      <c r="B302" s="10">
        <v>60.946100000000001</v>
      </c>
      <c r="C302" s="11">
        <v>7.5</v>
      </c>
      <c r="D302" s="12">
        <v>104.1</v>
      </c>
      <c r="E302" s="49">
        <v>104</v>
      </c>
      <c r="F302" s="11">
        <v>103.6</v>
      </c>
      <c r="G302" s="13">
        <v>11.23</v>
      </c>
      <c r="H302" s="5">
        <v>272</v>
      </c>
      <c r="J302" s="4">
        <v>32690</v>
      </c>
      <c r="K302" s="14">
        <f t="shared" si="280"/>
        <v>4.2245888917023731</v>
      </c>
      <c r="L302" s="14">
        <f t="shared" si="281"/>
        <v>5.2</v>
      </c>
      <c r="M302" s="14">
        <f t="shared" si="282"/>
        <v>4.824305715904762</v>
      </c>
      <c r="N302" s="14">
        <f t="shared" si="283"/>
        <v>4.8048403811166587</v>
      </c>
      <c r="O302" s="14">
        <f t="shared" si="284"/>
        <v>4.7414478042806394</v>
      </c>
      <c r="P302" s="14">
        <f t="shared" si="285"/>
        <v>4.9392755329576472</v>
      </c>
      <c r="Q302" s="14">
        <f t="shared" si="286"/>
        <v>4.9527536698847987</v>
      </c>
      <c r="R302" s="14">
        <f t="shared" si="287"/>
        <v>4.8266740969834352</v>
      </c>
      <c r="S302" s="14">
        <f t="shared" ref="S302:T302" si="313">G362</f>
        <v>9.24</v>
      </c>
      <c r="T302" s="14">
        <f t="shared" si="313"/>
        <v>277.22000000000003</v>
      </c>
      <c r="U302" s="20">
        <v>7.4773029401999994E-2</v>
      </c>
      <c r="V302" s="24">
        <f t="shared" si="269"/>
        <v>-2.328941414456998</v>
      </c>
    </row>
    <row r="303" spans="1:22">
      <c r="A303" s="4">
        <v>30895</v>
      </c>
      <c r="B303" s="10">
        <v>60.969299999999997</v>
      </c>
      <c r="C303" s="11">
        <v>7.5</v>
      </c>
      <c r="D303" s="12">
        <v>104.4</v>
      </c>
      <c r="E303" s="49">
        <v>104.3</v>
      </c>
      <c r="F303" s="11">
        <v>104</v>
      </c>
      <c r="G303" s="13">
        <v>11.64</v>
      </c>
      <c r="H303" s="5">
        <v>276.8</v>
      </c>
      <c r="J303" s="4">
        <v>32721</v>
      </c>
      <c r="K303" s="14">
        <f t="shared" si="280"/>
        <v>4.2337789147136684</v>
      </c>
      <c r="L303" s="14">
        <f t="shared" si="281"/>
        <v>5.2</v>
      </c>
      <c r="M303" s="14">
        <f t="shared" si="282"/>
        <v>4.824305715904762</v>
      </c>
      <c r="N303" s="14">
        <f t="shared" si="283"/>
        <v>4.8048403811166587</v>
      </c>
      <c r="O303" s="14">
        <f t="shared" si="284"/>
        <v>4.7431914838854663</v>
      </c>
      <c r="P303" s="14">
        <f t="shared" si="285"/>
        <v>4.5182222793232976</v>
      </c>
      <c r="Q303" s="14">
        <f t="shared" si="286"/>
        <v>4.6091107200267087</v>
      </c>
      <c r="R303" s="14">
        <f t="shared" si="287"/>
        <v>4.6354109371550987</v>
      </c>
      <c r="S303" s="14">
        <f t="shared" ref="S303:T303" si="314">G363</f>
        <v>8.99</v>
      </c>
      <c r="T303" s="14">
        <f t="shared" si="314"/>
        <v>278.02</v>
      </c>
      <c r="U303" s="20">
        <v>-0.139107082869</v>
      </c>
      <c r="V303" s="24">
        <f t="shared" si="269"/>
        <v>-2.4680484973259982</v>
      </c>
    </row>
    <row r="304" spans="1:22">
      <c r="A304" s="4">
        <v>30926</v>
      </c>
      <c r="B304" s="10">
        <v>60.907699999999998</v>
      </c>
      <c r="C304" s="11">
        <v>7.3</v>
      </c>
      <c r="D304" s="12">
        <v>104.7</v>
      </c>
      <c r="E304" s="49">
        <v>104.6</v>
      </c>
      <c r="F304" s="11">
        <v>104</v>
      </c>
      <c r="G304" s="13">
        <v>11.3</v>
      </c>
      <c r="H304" s="5">
        <v>267.10000000000002</v>
      </c>
      <c r="J304" s="4">
        <v>32752</v>
      </c>
      <c r="K304" s="14">
        <f t="shared" si="280"/>
        <v>4.231218279717389</v>
      </c>
      <c r="L304" s="14">
        <f t="shared" si="281"/>
        <v>5.3</v>
      </c>
      <c r="M304" s="14">
        <f t="shared" si="282"/>
        <v>4.8267124559353274</v>
      </c>
      <c r="N304" s="14">
        <f t="shared" si="283"/>
        <v>4.8072943700782256</v>
      </c>
      <c r="O304" s="14">
        <f t="shared" si="284"/>
        <v>4.7492705299618478</v>
      </c>
      <c r="P304" s="14">
        <f t="shared" si="285"/>
        <v>4.3396084563761868</v>
      </c>
      <c r="Q304" s="14">
        <f t="shared" si="286"/>
        <v>4.3412492935313463</v>
      </c>
      <c r="R304" s="14">
        <f t="shared" si="287"/>
        <v>4.8790164169432053</v>
      </c>
      <c r="S304" s="14">
        <f t="shared" ref="S304:T304" si="315">G364</f>
        <v>9.02</v>
      </c>
      <c r="T304" s="14">
        <f t="shared" si="315"/>
        <v>274.58999999999997</v>
      </c>
      <c r="U304" s="20">
        <v>0</v>
      </c>
      <c r="V304" s="24">
        <f t="shared" si="269"/>
        <v>-2.4680484973259982</v>
      </c>
    </row>
    <row r="305" spans="1:22">
      <c r="A305" s="4">
        <v>30956</v>
      </c>
      <c r="B305" s="10">
        <v>60.837499999999999</v>
      </c>
      <c r="C305" s="11">
        <v>7.4</v>
      </c>
      <c r="D305" s="12">
        <v>105.1</v>
      </c>
      <c r="E305" s="49">
        <v>105</v>
      </c>
      <c r="F305" s="11">
        <v>104</v>
      </c>
      <c r="G305" s="13">
        <v>9.99</v>
      </c>
      <c r="H305" s="5">
        <v>266.7</v>
      </c>
      <c r="J305" s="4">
        <v>32782</v>
      </c>
      <c r="K305" s="14">
        <f t="shared" si="280"/>
        <v>4.2302992662543053</v>
      </c>
      <c r="L305" s="14">
        <f t="shared" si="281"/>
        <v>5.3</v>
      </c>
      <c r="M305" s="14">
        <f t="shared" si="282"/>
        <v>4.8315086281988204</v>
      </c>
      <c r="N305" s="14">
        <f t="shared" si="283"/>
        <v>4.8113710165719894</v>
      </c>
      <c r="O305" s="14">
        <f t="shared" si="284"/>
        <v>4.7681390142662314</v>
      </c>
      <c r="P305" s="14">
        <f t="shared" si="285"/>
        <v>4.4850566165351715</v>
      </c>
      <c r="Q305" s="14">
        <f t="shared" si="286"/>
        <v>4.4081981107462775</v>
      </c>
      <c r="R305" s="14">
        <f t="shared" si="287"/>
        <v>5.7708317620646774</v>
      </c>
      <c r="S305" s="14">
        <f t="shared" ref="S305:T305" si="316">G365</f>
        <v>8.84</v>
      </c>
      <c r="T305" s="14">
        <f t="shared" si="316"/>
        <v>270.32</v>
      </c>
      <c r="U305" s="20">
        <v>-8.6605990898999993E-2</v>
      </c>
      <c r="V305" s="24">
        <f t="shared" si="269"/>
        <v>-2.554654488224998</v>
      </c>
    </row>
    <row r="306" spans="1:22">
      <c r="A306" s="4">
        <v>30987</v>
      </c>
      <c r="B306" s="10">
        <v>61.057699999999997</v>
      </c>
      <c r="C306" s="11">
        <v>7.2</v>
      </c>
      <c r="D306" s="12">
        <v>105.3</v>
      </c>
      <c r="E306" s="49">
        <v>105.1</v>
      </c>
      <c r="F306" s="11">
        <v>104.1</v>
      </c>
      <c r="G306" s="13">
        <v>9.43</v>
      </c>
      <c r="H306" s="5">
        <v>268.39999999999998</v>
      </c>
      <c r="J306" s="4">
        <v>32813</v>
      </c>
      <c r="K306" s="14">
        <f t="shared" si="280"/>
        <v>4.233325039912966</v>
      </c>
      <c r="L306" s="14">
        <f t="shared" si="281"/>
        <v>5.4</v>
      </c>
      <c r="M306" s="14">
        <f t="shared" si="282"/>
        <v>4.8354879410503013</v>
      </c>
      <c r="N306" s="14">
        <f t="shared" si="283"/>
        <v>4.8146204101702983</v>
      </c>
      <c r="O306" s="14">
        <f t="shared" si="284"/>
        <v>4.7672890354645263</v>
      </c>
      <c r="P306" s="14">
        <f t="shared" si="285"/>
        <v>4.5499318069668417</v>
      </c>
      <c r="Q306" s="14">
        <f t="shared" si="286"/>
        <v>4.4783602626973229</v>
      </c>
      <c r="R306" s="14">
        <f t="shared" si="287"/>
        <v>4.9683420146646817</v>
      </c>
      <c r="S306" s="14">
        <f t="shared" ref="S306:T306" si="317">G366</f>
        <v>8.5500000000000007</v>
      </c>
      <c r="T306" s="14">
        <f t="shared" si="317"/>
        <v>265.60000000000002</v>
      </c>
      <c r="U306" s="20">
        <v>0.107772313991</v>
      </c>
      <c r="V306" s="24">
        <f t="shared" si="269"/>
        <v>-2.4468821742339979</v>
      </c>
    </row>
    <row r="307" spans="1:22">
      <c r="A307" s="4">
        <v>31017</v>
      </c>
      <c r="B307" s="10">
        <v>61.129899999999999</v>
      </c>
      <c r="C307" s="11">
        <v>7.3</v>
      </c>
      <c r="D307" s="12">
        <v>105.5</v>
      </c>
      <c r="E307" s="49">
        <v>105.2</v>
      </c>
      <c r="F307" s="11">
        <v>104.1</v>
      </c>
      <c r="G307" s="13">
        <v>8.3800000000000008</v>
      </c>
      <c r="H307" s="5">
        <v>257.2</v>
      </c>
      <c r="J307" s="4">
        <v>32843</v>
      </c>
      <c r="K307" s="14">
        <f t="shared" si="280"/>
        <v>4.2395049502112263</v>
      </c>
      <c r="L307" s="14">
        <f t="shared" si="281"/>
        <v>5.4</v>
      </c>
      <c r="M307" s="14">
        <f t="shared" si="282"/>
        <v>4.8386600293564452</v>
      </c>
      <c r="N307" s="14">
        <f t="shared" si="283"/>
        <v>4.8178592793984425</v>
      </c>
      <c r="O307" s="14">
        <f t="shared" si="284"/>
        <v>4.7664383335842135</v>
      </c>
      <c r="P307" s="14">
        <f t="shared" si="285"/>
        <v>4.5351901252959621</v>
      </c>
      <c r="Q307" s="14">
        <f t="shared" si="286"/>
        <v>4.4635508414101164</v>
      </c>
      <c r="R307" s="14">
        <f t="shared" si="287"/>
        <v>4.5264471839816096</v>
      </c>
      <c r="S307" s="14">
        <f t="shared" ref="S307:T307" si="318">G367</f>
        <v>8.4499999999999993</v>
      </c>
      <c r="T307" s="14">
        <f t="shared" si="318"/>
        <v>260.60000000000002</v>
      </c>
      <c r="U307" s="20">
        <v>-6.6550274519000002E-2</v>
      </c>
      <c r="V307" s="24">
        <f t="shared" si="269"/>
        <v>-2.5134324487529978</v>
      </c>
    </row>
    <row r="308" spans="1:22">
      <c r="A308" s="4">
        <v>31048</v>
      </c>
      <c r="B308" s="10">
        <v>60.945399999999999</v>
      </c>
      <c r="C308" s="11">
        <v>7.3</v>
      </c>
      <c r="D308" s="12">
        <v>105.7</v>
      </c>
      <c r="E308" s="49">
        <v>105.5</v>
      </c>
      <c r="F308" s="11">
        <v>104.6</v>
      </c>
      <c r="G308" s="13">
        <v>8.35</v>
      </c>
      <c r="H308" s="5">
        <v>256.89999999999998</v>
      </c>
      <c r="J308" s="4">
        <v>32874</v>
      </c>
      <c r="K308" s="14">
        <f t="shared" si="280"/>
        <v>4.234319525384981</v>
      </c>
      <c r="L308" s="14">
        <f t="shared" si="281"/>
        <v>5.4</v>
      </c>
      <c r="M308" s="14">
        <f t="shared" si="282"/>
        <v>4.8481163645984813</v>
      </c>
      <c r="N308" s="14">
        <f t="shared" si="283"/>
        <v>4.8291134174728656</v>
      </c>
      <c r="O308" s="14">
        <f t="shared" si="284"/>
        <v>4.7655869073939963</v>
      </c>
      <c r="P308" s="14">
        <f t="shared" si="285"/>
        <v>5.0674290963266806</v>
      </c>
      <c r="Q308" s="14">
        <f t="shared" si="286"/>
        <v>5.0830613776129301</v>
      </c>
      <c r="R308" s="14">
        <f t="shared" si="287"/>
        <v>3.731452427192143</v>
      </c>
      <c r="S308" s="14">
        <f t="shared" ref="S308:T308" si="319">G368</f>
        <v>8.23</v>
      </c>
      <c r="T308" s="14">
        <f t="shared" si="319"/>
        <v>260.41000000000003</v>
      </c>
      <c r="U308" s="20">
        <v>0</v>
      </c>
      <c r="V308" s="24">
        <f t="shared" si="269"/>
        <v>-2.5134324487529978</v>
      </c>
    </row>
    <row r="309" spans="1:22">
      <c r="A309" s="4">
        <v>31079</v>
      </c>
      <c r="B309" s="10">
        <v>61.226199999999999</v>
      </c>
      <c r="C309" s="11">
        <v>7.2</v>
      </c>
      <c r="D309" s="12">
        <v>106.3</v>
      </c>
      <c r="E309" s="49">
        <v>105.9</v>
      </c>
      <c r="F309" s="11">
        <v>104.9</v>
      </c>
      <c r="G309" s="13">
        <v>8.5</v>
      </c>
      <c r="H309" s="5">
        <v>251.9</v>
      </c>
      <c r="J309" s="4">
        <v>32905</v>
      </c>
      <c r="K309" s="14">
        <f t="shared" si="280"/>
        <v>4.2431265707747405</v>
      </c>
      <c r="L309" s="14">
        <f t="shared" si="281"/>
        <v>5.3</v>
      </c>
      <c r="M309" s="14">
        <f t="shared" si="282"/>
        <v>4.8520302639196169</v>
      </c>
      <c r="N309" s="14">
        <f t="shared" si="283"/>
        <v>4.8338981155962015</v>
      </c>
      <c r="O309" s="14">
        <f t="shared" si="284"/>
        <v>4.7664383335842135</v>
      </c>
      <c r="P309" s="14">
        <f t="shared" si="285"/>
        <v>5.1293294387550485</v>
      </c>
      <c r="Q309" s="14">
        <f t="shared" si="286"/>
        <v>5.225678649233136</v>
      </c>
      <c r="R309" s="14">
        <f t="shared" si="287"/>
        <v>3.0239885189718176</v>
      </c>
      <c r="S309" s="14">
        <f t="shared" ref="S309:T309" si="320">G369</f>
        <v>8.24</v>
      </c>
      <c r="T309" s="14">
        <f t="shared" si="320"/>
        <v>264</v>
      </c>
      <c r="U309" s="20">
        <v>0.31303953200899998</v>
      </c>
      <c r="V309" s="24">
        <f t="shared" si="269"/>
        <v>-2.200392916743998</v>
      </c>
    </row>
    <row r="310" spans="1:22">
      <c r="A310" s="4">
        <v>31107</v>
      </c>
      <c r="B310" s="10">
        <v>61.3065</v>
      </c>
      <c r="C310" s="11">
        <v>7.2</v>
      </c>
      <c r="D310" s="12">
        <v>106.8</v>
      </c>
      <c r="E310" s="49">
        <v>106.4</v>
      </c>
      <c r="F310" s="11">
        <v>104.6</v>
      </c>
      <c r="G310" s="13">
        <v>8.58</v>
      </c>
      <c r="H310" s="5">
        <v>256.8</v>
      </c>
      <c r="J310" s="4">
        <v>32933</v>
      </c>
      <c r="K310" s="14">
        <f t="shared" si="280"/>
        <v>4.2483566610188799</v>
      </c>
      <c r="L310" s="14">
        <f t="shared" si="281"/>
        <v>5.2</v>
      </c>
      <c r="M310" s="14">
        <f t="shared" si="282"/>
        <v>4.8567068118035186</v>
      </c>
      <c r="N310" s="14">
        <f t="shared" si="283"/>
        <v>4.8370752429708741</v>
      </c>
      <c r="O310" s="14">
        <f t="shared" si="284"/>
        <v>4.7672890354645263</v>
      </c>
      <c r="P310" s="14">
        <f t="shared" si="285"/>
        <v>5.104776506602394</v>
      </c>
      <c r="Q310" s="14">
        <f t="shared" si="286"/>
        <v>5.0417180937405304</v>
      </c>
      <c r="R310" s="14">
        <f t="shared" si="287"/>
        <v>3.1090587070030966</v>
      </c>
      <c r="S310" s="14">
        <f t="shared" ref="S310:T310" si="321">G370</f>
        <v>8.2799999999999994</v>
      </c>
      <c r="T310" s="14">
        <f t="shared" si="321"/>
        <v>271.3</v>
      </c>
      <c r="U310" s="20">
        <v>-9.3912779574000002E-2</v>
      </c>
      <c r="V310" s="24">
        <f t="shared" si="269"/>
        <v>-2.294305696317998</v>
      </c>
    </row>
    <row r="311" spans="1:22">
      <c r="A311" s="4">
        <v>31138</v>
      </c>
      <c r="B311" s="10">
        <v>61.1813</v>
      </c>
      <c r="C311" s="11">
        <v>7.3</v>
      </c>
      <c r="D311" s="12">
        <v>107</v>
      </c>
      <c r="E311" s="49">
        <v>106.7</v>
      </c>
      <c r="F311" s="11">
        <v>104.7</v>
      </c>
      <c r="G311" s="13">
        <v>8.27</v>
      </c>
      <c r="H311" s="5">
        <v>254.1</v>
      </c>
      <c r="J311" s="4">
        <v>32964</v>
      </c>
      <c r="K311" s="14">
        <f t="shared" si="280"/>
        <v>4.2469740856774205</v>
      </c>
      <c r="L311" s="14">
        <f t="shared" si="281"/>
        <v>5.4</v>
      </c>
      <c r="M311" s="14">
        <f t="shared" si="282"/>
        <v>4.859036909945142</v>
      </c>
      <c r="N311" s="14">
        <f t="shared" si="283"/>
        <v>4.8394514817127572</v>
      </c>
      <c r="O311" s="14">
        <f t="shared" si="284"/>
        <v>4.7698368075433253</v>
      </c>
      <c r="P311" s="14">
        <f t="shared" si="285"/>
        <v>4.6039876754734017</v>
      </c>
      <c r="Q311" s="14">
        <f t="shared" si="286"/>
        <v>4.3660936116015945</v>
      </c>
      <c r="R311" s="14">
        <f t="shared" si="287"/>
        <v>3.5394285851094711</v>
      </c>
      <c r="S311" s="14">
        <f t="shared" ref="S311:T311" si="322">G371</f>
        <v>8.26</v>
      </c>
      <c r="T311" s="14">
        <f t="shared" si="322"/>
        <v>273.06</v>
      </c>
      <c r="U311" s="20">
        <v>0</v>
      </c>
      <c r="V311" s="24">
        <f t="shared" si="269"/>
        <v>-2.294305696317998</v>
      </c>
    </row>
    <row r="312" spans="1:22">
      <c r="A312" s="4">
        <v>31168</v>
      </c>
      <c r="B312" s="10">
        <v>61.23</v>
      </c>
      <c r="C312" s="11">
        <v>7.2</v>
      </c>
      <c r="D312" s="12">
        <v>107.2</v>
      </c>
      <c r="E312" s="49">
        <v>106.7</v>
      </c>
      <c r="F312" s="11">
        <v>104.5</v>
      </c>
      <c r="G312" s="13">
        <v>7.97</v>
      </c>
      <c r="H312" s="5">
        <v>246.8</v>
      </c>
      <c r="J312" s="4">
        <v>32994</v>
      </c>
      <c r="K312" s="14">
        <f t="shared" si="280"/>
        <v>4.2485380982738752</v>
      </c>
      <c r="L312" s="14">
        <f t="shared" si="281"/>
        <v>5.4</v>
      </c>
      <c r="M312" s="14">
        <f t="shared" si="282"/>
        <v>4.8605872978525966</v>
      </c>
      <c r="N312" s="14">
        <f t="shared" si="283"/>
        <v>4.8410325097100761</v>
      </c>
      <c r="O312" s="14">
        <f t="shared" si="284"/>
        <v>4.7808027546312495</v>
      </c>
      <c r="P312" s="14">
        <f t="shared" si="285"/>
        <v>4.2728018454154491</v>
      </c>
      <c r="Q312" s="14">
        <f t="shared" si="286"/>
        <v>4.0295540178009235</v>
      </c>
      <c r="R312" s="14">
        <f t="shared" si="287"/>
        <v>4.9881363337597637</v>
      </c>
      <c r="S312" s="14">
        <f t="shared" ref="S312:T312" si="323">G372</f>
        <v>8.18</v>
      </c>
      <c r="T312" s="14">
        <f t="shared" si="323"/>
        <v>278.44</v>
      </c>
      <c r="U312" s="20">
        <v>4.3965740029999999E-2</v>
      </c>
      <c r="V312" s="24">
        <f t="shared" si="269"/>
        <v>-2.250339956287998</v>
      </c>
    </row>
    <row r="313" spans="1:22">
      <c r="A313" s="4">
        <v>31199</v>
      </c>
      <c r="B313" s="10">
        <v>61.270899999999997</v>
      </c>
      <c r="C313" s="11">
        <v>7.4</v>
      </c>
      <c r="D313" s="12">
        <v>107.5</v>
      </c>
      <c r="E313" s="49">
        <v>106.9</v>
      </c>
      <c r="F313" s="11">
        <v>103.8</v>
      </c>
      <c r="G313" s="13">
        <v>7.53</v>
      </c>
      <c r="H313" s="5">
        <v>242.6</v>
      </c>
      <c r="J313" s="4">
        <v>33025</v>
      </c>
      <c r="K313" s="14">
        <f t="shared" si="280"/>
        <v>4.2513440375183604</v>
      </c>
      <c r="L313" s="14">
        <f t="shared" si="281"/>
        <v>5.2</v>
      </c>
      <c r="M313" s="14">
        <f t="shared" si="282"/>
        <v>4.8667649236765538</v>
      </c>
      <c r="N313" s="14">
        <f t="shared" si="283"/>
        <v>4.8457606509060218</v>
      </c>
      <c r="O313" s="14">
        <f t="shared" si="284"/>
        <v>4.7933081281034857</v>
      </c>
      <c r="P313" s="14">
        <f t="shared" si="285"/>
        <v>4.5677231465992509</v>
      </c>
      <c r="Q313" s="14">
        <f t="shared" si="286"/>
        <v>4.2559614418795899</v>
      </c>
      <c r="R313" s="14">
        <f t="shared" si="287"/>
        <v>5.7109679708990422</v>
      </c>
      <c r="S313" s="14">
        <f t="shared" ref="S313:T313" si="324">G373</f>
        <v>8.2899999999999991</v>
      </c>
      <c r="T313" s="14">
        <f t="shared" si="324"/>
        <v>277.49</v>
      </c>
      <c r="U313" s="20">
        <v>0</v>
      </c>
      <c r="V313" s="24">
        <f t="shared" si="269"/>
        <v>-2.250339956287998</v>
      </c>
    </row>
    <row r="314" spans="1:22">
      <c r="A314" s="4">
        <v>31229</v>
      </c>
      <c r="B314" s="10">
        <v>60.887799999999999</v>
      </c>
      <c r="C314" s="11">
        <v>7.4</v>
      </c>
      <c r="D314" s="12">
        <v>107.7</v>
      </c>
      <c r="E314" s="49">
        <v>107.1</v>
      </c>
      <c r="F314" s="11">
        <v>104.9</v>
      </c>
      <c r="G314" s="13">
        <v>7.88</v>
      </c>
      <c r="H314" s="5">
        <v>237.6</v>
      </c>
      <c r="J314" s="4">
        <v>33055</v>
      </c>
      <c r="K314" s="14">
        <f t="shared" si="280"/>
        <v>4.2498999692436845</v>
      </c>
      <c r="L314" s="14">
        <f t="shared" si="281"/>
        <v>5.5</v>
      </c>
      <c r="M314" s="14">
        <f t="shared" si="282"/>
        <v>4.8713732267627483</v>
      </c>
      <c r="N314" s="14">
        <f t="shared" si="283"/>
        <v>4.8496837630384935</v>
      </c>
      <c r="O314" s="14">
        <f t="shared" si="284"/>
        <v>4.8032010364872262</v>
      </c>
      <c r="P314" s="14">
        <f t="shared" si="285"/>
        <v>4.7067510857985733</v>
      </c>
      <c r="Q314" s="14">
        <f t="shared" si="286"/>
        <v>4.4843381921834764</v>
      </c>
      <c r="R314" s="14">
        <f t="shared" si="287"/>
        <v>6.1753232206586812</v>
      </c>
      <c r="S314" s="14">
        <f t="shared" ref="S314:T314" si="325">G374</f>
        <v>8.15</v>
      </c>
      <c r="T314" s="14">
        <f t="shared" si="325"/>
        <v>276.55</v>
      </c>
      <c r="U314" s="20">
        <v>-6.5610272107999995E-2</v>
      </c>
      <c r="V314" s="24">
        <f t="shared" si="269"/>
        <v>-2.3159502283959981</v>
      </c>
    </row>
    <row r="315" spans="1:22">
      <c r="A315" s="4">
        <v>31260</v>
      </c>
      <c r="B315" s="10">
        <v>61.102600000000002</v>
      </c>
      <c r="C315" s="11">
        <v>7.1</v>
      </c>
      <c r="D315" s="12">
        <v>107.9</v>
      </c>
      <c r="E315" s="49">
        <v>107.1</v>
      </c>
      <c r="F315" s="11">
        <v>105.5</v>
      </c>
      <c r="G315" s="13">
        <v>7.9</v>
      </c>
      <c r="H315" s="5">
        <v>233.1</v>
      </c>
      <c r="J315" s="4">
        <v>33086</v>
      </c>
      <c r="K315" s="14">
        <f t="shared" si="280"/>
        <v>4.2519905548914689</v>
      </c>
      <c r="L315" s="14">
        <f t="shared" si="281"/>
        <v>5.7</v>
      </c>
      <c r="M315" s="14">
        <f t="shared" si="282"/>
        <v>4.8797670188912168</v>
      </c>
      <c r="N315" s="14">
        <f t="shared" si="283"/>
        <v>4.8582608136702534</v>
      </c>
      <c r="O315" s="14">
        <f t="shared" si="284"/>
        <v>4.8089270235021111</v>
      </c>
      <c r="P315" s="14">
        <f t="shared" si="285"/>
        <v>5.5461302986454433</v>
      </c>
      <c r="Q315" s="14">
        <f t="shared" si="286"/>
        <v>5.3420432553594308</v>
      </c>
      <c r="R315" s="14">
        <f t="shared" si="287"/>
        <v>6.5735539616644978</v>
      </c>
      <c r="S315" s="14">
        <f t="shared" ref="S315:T315" si="326">G375</f>
        <v>8.1300000000000008</v>
      </c>
      <c r="T315" s="14">
        <f t="shared" si="326"/>
        <v>271.10000000000002</v>
      </c>
      <c r="U315" s="20">
        <v>0.149651772298</v>
      </c>
      <c r="V315" s="24">
        <f t="shared" si="269"/>
        <v>-2.1662984560979979</v>
      </c>
    </row>
    <row r="316" spans="1:22">
      <c r="A316" s="4">
        <v>31291</v>
      </c>
      <c r="B316" s="10">
        <v>61.379399999999997</v>
      </c>
      <c r="C316" s="11">
        <v>7.1</v>
      </c>
      <c r="D316" s="12">
        <v>108.1</v>
      </c>
      <c r="E316" s="49">
        <v>107.3</v>
      </c>
      <c r="F316" s="11">
        <v>106</v>
      </c>
      <c r="G316" s="13">
        <v>7.92</v>
      </c>
      <c r="H316" s="5">
        <v>229.4</v>
      </c>
      <c r="J316" s="4">
        <v>33117</v>
      </c>
      <c r="K316" s="14">
        <f t="shared" si="280"/>
        <v>4.2542074676085679</v>
      </c>
      <c r="L316" s="14">
        <f t="shared" si="281"/>
        <v>5.9</v>
      </c>
      <c r="M316" s="14">
        <f t="shared" si="282"/>
        <v>4.8865826454262766</v>
      </c>
      <c r="N316" s="14">
        <f t="shared" si="283"/>
        <v>4.8667649236765538</v>
      </c>
      <c r="O316" s="14">
        <f t="shared" si="284"/>
        <v>4.8040210447332568</v>
      </c>
      <c r="P316" s="14">
        <f t="shared" si="285"/>
        <v>5.9870189490949715</v>
      </c>
      <c r="Q316" s="14">
        <f t="shared" si="286"/>
        <v>5.9470553598328157</v>
      </c>
      <c r="R316" s="14">
        <f t="shared" si="287"/>
        <v>5.4750514771408314</v>
      </c>
      <c r="S316" s="14">
        <f t="shared" ref="S316:T316" si="327">G376</f>
        <v>8.1999999999999993</v>
      </c>
      <c r="T316" s="14">
        <f t="shared" si="327"/>
        <v>273.08999999999997</v>
      </c>
      <c r="U316" s="20">
        <v>0</v>
      </c>
      <c r="V316" s="24">
        <f t="shared" si="269"/>
        <v>-2.1662984560979979</v>
      </c>
    </row>
    <row r="317" spans="1:22">
      <c r="A317" s="4">
        <v>31321</v>
      </c>
      <c r="B317" s="10">
        <v>61.143300000000004</v>
      </c>
      <c r="C317" s="11">
        <v>7.1</v>
      </c>
      <c r="D317" s="12">
        <v>108.5</v>
      </c>
      <c r="E317" s="49">
        <v>107.6</v>
      </c>
      <c r="F317" s="11">
        <v>105.5</v>
      </c>
      <c r="G317" s="13">
        <v>7.99</v>
      </c>
      <c r="H317" s="5">
        <v>230.1</v>
      </c>
      <c r="J317" s="4">
        <v>33147</v>
      </c>
      <c r="K317" s="14">
        <f t="shared" si="280"/>
        <v>4.2468066743638877</v>
      </c>
      <c r="L317" s="14">
        <f t="shared" si="281"/>
        <v>5.9</v>
      </c>
      <c r="M317" s="14">
        <f t="shared" si="282"/>
        <v>4.8933521334815238</v>
      </c>
      <c r="N317" s="14">
        <f t="shared" si="283"/>
        <v>4.8751973232011512</v>
      </c>
      <c r="O317" s="14">
        <f t="shared" si="284"/>
        <v>4.8089270235021111</v>
      </c>
      <c r="P317" s="14">
        <f t="shared" si="285"/>
        <v>6.184350528270306</v>
      </c>
      <c r="Q317" s="14">
        <f t="shared" si="286"/>
        <v>6.3826306629162364</v>
      </c>
      <c r="R317" s="14">
        <f t="shared" si="287"/>
        <v>4.078800923587993</v>
      </c>
      <c r="S317" s="14">
        <f t="shared" ref="S317:T317" si="328">G377</f>
        <v>8.11</v>
      </c>
      <c r="T317" s="14">
        <f t="shared" si="328"/>
        <v>263.07</v>
      </c>
      <c r="U317" s="20">
        <v>-0.119344369142</v>
      </c>
      <c r="V317" s="24">
        <f t="shared" si="269"/>
        <v>-2.2856428252399978</v>
      </c>
    </row>
    <row r="318" spans="1:22">
      <c r="A318" s="4">
        <v>31352</v>
      </c>
      <c r="B318" s="10">
        <v>61.347299999999997</v>
      </c>
      <c r="C318" s="11">
        <v>7</v>
      </c>
      <c r="D318" s="12">
        <v>109</v>
      </c>
      <c r="E318" s="49">
        <v>108.1</v>
      </c>
      <c r="F318" s="11">
        <v>104.1</v>
      </c>
      <c r="G318" s="13">
        <v>8.0500000000000007</v>
      </c>
      <c r="H318" s="5">
        <v>233.4</v>
      </c>
      <c r="J318" s="4">
        <v>33178</v>
      </c>
      <c r="K318" s="14">
        <f t="shared" si="280"/>
        <v>4.2346425927603768</v>
      </c>
      <c r="L318" s="14">
        <f t="shared" si="281"/>
        <v>6.2</v>
      </c>
      <c r="M318" s="14">
        <f t="shared" si="282"/>
        <v>4.8955984841078974</v>
      </c>
      <c r="N318" s="14">
        <f t="shared" si="283"/>
        <v>4.8782461060505105</v>
      </c>
      <c r="O318" s="14">
        <f t="shared" si="284"/>
        <v>4.8023803552757967</v>
      </c>
      <c r="P318" s="14">
        <f t="shared" si="285"/>
        <v>6.0110543057595844</v>
      </c>
      <c r="Q318" s="14">
        <f t="shared" si="286"/>
        <v>6.362569588021155</v>
      </c>
      <c r="R318" s="14">
        <f t="shared" si="287"/>
        <v>3.5091319811270192</v>
      </c>
      <c r="S318" s="14">
        <f t="shared" ref="S318:T318" si="329">G378</f>
        <v>7.81</v>
      </c>
      <c r="T318" s="14">
        <f t="shared" si="329"/>
        <v>261.38</v>
      </c>
      <c r="U318" s="20">
        <v>-1.7550121145E-2</v>
      </c>
      <c r="V318" s="24">
        <f t="shared" si="269"/>
        <v>-2.3031929463849981</v>
      </c>
    </row>
    <row r="319" spans="1:22">
      <c r="A319" s="4">
        <v>31382</v>
      </c>
      <c r="B319" s="10">
        <v>61.981299999999997</v>
      </c>
      <c r="C319" s="11">
        <v>7</v>
      </c>
      <c r="D319" s="12">
        <v>109.5</v>
      </c>
      <c r="E319" s="49">
        <v>108.6</v>
      </c>
      <c r="F319" s="11">
        <v>102.8</v>
      </c>
      <c r="G319" s="13">
        <v>8.27</v>
      </c>
      <c r="H319" s="5">
        <v>236.7</v>
      </c>
      <c r="J319" s="4">
        <v>33208</v>
      </c>
      <c r="K319" s="14">
        <f t="shared" si="280"/>
        <v>4.2276086274511719</v>
      </c>
      <c r="L319" s="14">
        <f t="shared" si="281"/>
        <v>6.3</v>
      </c>
      <c r="M319" s="14">
        <f t="shared" si="282"/>
        <v>4.8993312245375815</v>
      </c>
      <c r="N319" s="14">
        <f t="shared" si="283"/>
        <v>4.8812856220684067</v>
      </c>
      <c r="O319" s="14">
        <f t="shared" si="284"/>
        <v>4.7982668159500044</v>
      </c>
      <c r="P319" s="14">
        <f t="shared" si="285"/>
        <v>6.0671195181135911</v>
      </c>
      <c r="Q319" s="14">
        <f t="shared" si="286"/>
        <v>6.3426342669964679</v>
      </c>
      <c r="R319" s="14">
        <f t="shared" si="287"/>
        <v>3.1828482365790758</v>
      </c>
      <c r="S319" s="14">
        <f t="shared" ref="S319:T319" si="330">G379</f>
        <v>7.31</v>
      </c>
      <c r="T319" s="14">
        <f t="shared" si="330"/>
        <v>258.13</v>
      </c>
      <c r="U319" s="20">
        <v>-0.158639656415</v>
      </c>
      <c r="V319" s="24">
        <f t="shared" si="269"/>
        <v>-2.4618326027999982</v>
      </c>
    </row>
    <row r="320" spans="1:22">
      <c r="A320" s="4">
        <v>31413</v>
      </c>
      <c r="B320" s="10">
        <v>62.273699999999998</v>
      </c>
      <c r="C320" s="11">
        <v>6.7</v>
      </c>
      <c r="D320" s="12">
        <v>109.9</v>
      </c>
      <c r="E320" s="49">
        <v>108.9</v>
      </c>
      <c r="F320" s="11">
        <v>102.3</v>
      </c>
      <c r="G320" s="13">
        <v>8.14</v>
      </c>
      <c r="H320" s="5">
        <v>231.6</v>
      </c>
      <c r="J320" s="4">
        <v>33239</v>
      </c>
      <c r="K320" s="14">
        <f t="shared" si="280"/>
        <v>4.2230382302374716</v>
      </c>
      <c r="L320" s="14">
        <f t="shared" si="281"/>
        <v>6.4</v>
      </c>
      <c r="M320" s="14">
        <f t="shared" si="282"/>
        <v>4.9030500834163186</v>
      </c>
      <c r="N320" s="14">
        <f t="shared" si="283"/>
        <v>4.8843159274175862</v>
      </c>
      <c r="O320" s="14">
        <f t="shared" si="284"/>
        <v>4.7982668159500044</v>
      </c>
      <c r="P320" s="14">
        <f t="shared" si="285"/>
        <v>5.49337188178374</v>
      </c>
      <c r="Q320" s="14">
        <f t="shared" si="286"/>
        <v>5.5202509944720468</v>
      </c>
      <c r="R320" s="14">
        <f t="shared" si="287"/>
        <v>3.2679908556008241</v>
      </c>
      <c r="S320" s="14">
        <f t="shared" ref="S320:T320" si="331">G380</f>
        <v>6.91</v>
      </c>
      <c r="T320" s="14">
        <f t="shared" si="331"/>
        <v>255.69</v>
      </c>
      <c r="U320" s="20">
        <v>0</v>
      </c>
      <c r="V320" s="24">
        <f t="shared" si="269"/>
        <v>-2.4618326027999982</v>
      </c>
    </row>
    <row r="321" spans="1:22">
      <c r="A321" s="4">
        <v>31444</v>
      </c>
      <c r="B321" s="10">
        <v>61.831699999999998</v>
      </c>
      <c r="C321" s="11">
        <v>7.2</v>
      </c>
      <c r="D321" s="12">
        <v>109.7</v>
      </c>
      <c r="E321" s="49">
        <v>108.6</v>
      </c>
      <c r="F321" s="11">
        <v>102.8</v>
      </c>
      <c r="G321" s="13">
        <v>7.86</v>
      </c>
      <c r="H321" s="5">
        <v>223.6</v>
      </c>
      <c r="J321" s="4">
        <v>33270</v>
      </c>
      <c r="K321" s="14">
        <f t="shared" si="280"/>
        <v>4.2167214742961185</v>
      </c>
      <c r="L321" s="14">
        <f t="shared" si="281"/>
        <v>6.6</v>
      </c>
      <c r="M321" s="14">
        <f t="shared" si="282"/>
        <v>4.9037921984782065</v>
      </c>
      <c r="N321" s="14">
        <f t="shared" si="283"/>
        <v>4.8843159274175862</v>
      </c>
      <c r="O321" s="14">
        <f t="shared" si="284"/>
        <v>4.8007369695320667</v>
      </c>
      <c r="P321" s="14">
        <f t="shared" si="285"/>
        <v>5.1761934558589582</v>
      </c>
      <c r="Q321" s="14">
        <f t="shared" si="286"/>
        <v>5.0417811821384033</v>
      </c>
      <c r="R321" s="14">
        <f t="shared" si="287"/>
        <v>3.4298635947852962</v>
      </c>
      <c r="S321" s="14">
        <f t="shared" ref="S321:T321" si="332">G381</f>
        <v>6.25</v>
      </c>
      <c r="T321" s="14">
        <f t="shared" si="332"/>
        <v>255.97</v>
      </c>
      <c r="U321" s="20">
        <v>-0.25142272016</v>
      </c>
      <c r="V321" s="24">
        <f t="shared" si="269"/>
        <v>-2.7132553229599981</v>
      </c>
    </row>
    <row r="322" spans="1:22">
      <c r="A322" s="4">
        <v>31472</v>
      </c>
      <c r="B322" s="10">
        <v>61.432899999999997</v>
      </c>
      <c r="C322" s="11">
        <v>7.2</v>
      </c>
      <c r="D322" s="12">
        <v>109.1</v>
      </c>
      <c r="E322" s="49">
        <v>107.7</v>
      </c>
      <c r="F322" s="11">
        <v>103.1</v>
      </c>
      <c r="G322" s="13">
        <v>7.48</v>
      </c>
      <c r="H322" s="5">
        <v>216.1</v>
      </c>
      <c r="J322" s="4">
        <v>33298</v>
      </c>
      <c r="K322" s="14">
        <f t="shared" si="280"/>
        <v>4.2116326606024197</v>
      </c>
      <c r="L322" s="14">
        <f t="shared" si="281"/>
        <v>6.8</v>
      </c>
      <c r="M322" s="14">
        <f t="shared" si="282"/>
        <v>4.9037921984782065</v>
      </c>
      <c r="N322" s="14">
        <f t="shared" si="283"/>
        <v>4.8835592115282793</v>
      </c>
      <c r="O322" s="14">
        <f t="shared" si="284"/>
        <v>4.7990908786253978</v>
      </c>
      <c r="P322" s="14">
        <f t="shared" si="285"/>
        <v>4.7085386674687859</v>
      </c>
      <c r="Q322" s="14">
        <f t="shared" si="286"/>
        <v>4.6483968557405806</v>
      </c>
      <c r="R322" s="14">
        <f t="shared" si="287"/>
        <v>3.1801843160871535</v>
      </c>
      <c r="S322" s="14">
        <f t="shared" ref="S322:T322" si="333">G382</f>
        <v>6.12</v>
      </c>
      <c r="T322" s="14">
        <f t="shared" si="333"/>
        <v>255.13</v>
      </c>
      <c r="U322" s="20">
        <v>0.227238254537</v>
      </c>
      <c r="V322" s="24">
        <f t="shared" si="269"/>
        <v>-2.4860170684229979</v>
      </c>
    </row>
    <row r="323" spans="1:22">
      <c r="A323" s="4">
        <v>31503</v>
      </c>
      <c r="B323" s="10">
        <v>61.475200000000001</v>
      </c>
      <c r="C323" s="11">
        <v>7.1</v>
      </c>
      <c r="D323" s="12">
        <v>108.7</v>
      </c>
      <c r="E323" s="49">
        <v>107</v>
      </c>
      <c r="F323" s="11">
        <v>102.3</v>
      </c>
      <c r="G323" s="13">
        <v>6.99</v>
      </c>
      <c r="H323" s="5">
        <v>214.7</v>
      </c>
      <c r="J323" s="4">
        <v>33329</v>
      </c>
      <c r="K323" s="14">
        <f t="shared" si="280"/>
        <v>4.2136227758389131</v>
      </c>
      <c r="L323" s="14">
        <f t="shared" si="281"/>
        <v>6.7</v>
      </c>
      <c r="M323" s="14">
        <f t="shared" si="282"/>
        <v>4.9060152449661532</v>
      </c>
      <c r="N323" s="14">
        <f t="shared" si="283"/>
        <v>4.8858276435029078</v>
      </c>
      <c r="O323" s="14">
        <f t="shared" si="284"/>
        <v>4.7966166505590468</v>
      </c>
      <c r="P323" s="14">
        <f t="shared" si="285"/>
        <v>4.6978335021011297</v>
      </c>
      <c r="Q323" s="14">
        <f t="shared" si="286"/>
        <v>4.6376161790150823</v>
      </c>
      <c r="R323" s="14">
        <f t="shared" si="287"/>
        <v>2.677984301572113</v>
      </c>
      <c r="S323" s="14">
        <f t="shared" ref="S323:T323" si="334">G383</f>
        <v>5.91</v>
      </c>
      <c r="T323" s="14">
        <f t="shared" si="334"/>
        <v>253.76</v>
      </c>
      <c r="U323" s="20">
        <v>0</v>
      </c>
      <c r="V323" s="24">
        <f t="shared" si="269"/>
        <v>-2.4860170684229979</v>
      </c>
    </row>
    <row r="324" spans="1:22">
      <c r="A324" s="4">
        <v>31533</v>
      </c>
      <c r="B324" s="10">
        <v>61.566600000000001</v>
      </c>
      <c r="C324" s="11">
        <v>7.2</v>
      </c>
      <c r="D324" s="12">
        <v>109</v>
      </c>
      <c r="E324" s="49">
        <v>107.2</v>
      </c>
      <c r="F324" s="11">
        <v>102.7</v>
      </c>
      <c r="G324" s="13">
        <v>6.85</v>
      </c>
      <c r="H324" s="5">
        <v>215.1</v>
      </c>
      <c r="J324" s="4">
        <v>33359</v>
      </c>
      <c r="K324" s="14">
        <f t="shared" si="280"/>
        <v>4.2235085147829343</v>
      </c>
      <c r="L324" s="14">
        <f t="shared" si="281"/>
        <v>6.9</v>
      </c>
      <c r="M324" s="14">
        <f t="shared" si="282"/>
        <v>4.9097093755062948</v>
      </c>
      <c r="N324" s="14">
        <f t="shared" si="283"/>
        <v>4.8903491282217537</v>
      </c>
      <c r="O324" s="14">
        <f t="shared" si="284"/>
        <v>4.7982668159500044</v>
      </c>
      <c r="P324" s="14">
        <f t="shared" si="285"/>
        <v>4.9122077653698417</v>
      </c>
      <c r="Q324" s="14">
        <f t="shared" si="286"/>
        <v>4.9316618511678092</v>
      </c>
      <c r="R324" s="14">
        <f t="shared" si="287"/>
        <v>1.7464061318754993</v>
      </c>
      <c r="S324" s="14">
        <f t="shared" ref="S324:T324" si="335">G384</f>
        <v>5.78</v>
      </c>
      <c r="T324" s="14">
        <f t="shared" si="335"/>
        <v>248.28</v>
      </c>
      <c r="U324" s="20">
        <v>0.26233321092</v>
      </c>
      <c r="V324" s="24">
        <f t="shared" si="269"/>
        <v>-2.2236838575029978</v>
      </c>
    </row>
    <row r="325" spans="1:22">
      <c r="A325" s="4">
        <v>31564</v>
      </c>
      <c r="B325" s="10">
        <v>61.379199999999997</v>
      </c>
      <c r="C325" s="11">
        <v>7.2</v>
      </c>
      <c r="D325" s="12">
        <v>109.4</v>
      </c>
      <c r="E325" s="49">
        <v>107.7</v>
      </c>
      <c r="F325" s="11">
        <v>102.9</v>
      </c>
      <c r="G325" s="13">
        <v>6.92</v>
      </c>
      <c r="H325" s="5">
        <v>220.3</v>
      </c>
      <c r="J325" s="4">
        <v>33390</v>
      </c>
      <c r="K325" s="14">
        <f t="shared" si="280"/>
        <v>4.2332539673776122</v>
      </c>
      <c r="L325" s="14">
        <f t="shared" si="281"/>
        <v>6.9</v>
      </c>
      <c r="M325" s="14">
        <f t="shared" si="282"/>
        <v>4.9126548857360524</v>
      </c>
      <c r="N325" s="14">
        <f t="shared" si="283"/>
        <v>4.8926022271846632</v>
      </c>
      <c r="O325" s="14">
        <f t="shared" si="284"/>
        <v>4.7999142627806028</v>
      </c>
      <c r="P325" s="14">
        <f t="shared" si="285"/>
        <v>4.5889962059498117</v>
      </c>
      <c r="Q325" s="14">
        <f t="shared" si="286"/>
        <v>4.6841576278641286</v>
      </c>
      <c r="R325" s="14">
        <f t="shared" si="287"/>
        <v>0.66061346771172691</v>
      </c>
      <c r="S325" s="14">
        <f t="shared" ref="S325:T325" si="336">G385</f>
        <v>5.9</v>
      </c>
      <c r="T325" s="14">
        <f t="shared" si="336"/>
        <v>243.29</v>
      </c>
      <c r="U325" s="20">
        <v>0</v>
      </c>
      <c r="V325" s="24">
        <f t="shared" si="269"/>
        <v>-2.2236838575029978</v>
      </c>
    </row>
    <row r="326" spans="1:22">
      <c r="A326" s="4">
        <v>31594</v>
      </c>
      <c r="B326" s="10">
        <v>61.7378</v>
      </c>
      <c r="C326" s="11">
        <v>7</v>
      </c>
      <c r="D326" s="12">
        <v>109.5</v>
      </c>
      <c r="E326" s="49">
        <v>107.7</v>
      </c>
      <c r="F326" s="11">
        <v>103.5</v>
      </c>
      <c r="G326" s="13">
        <v>6.56</v>
      </c>
      <c r="H326" s="5">
        <v>220.6</v>
      </c>
      <c r="J326" s="4">
        <v>33420</v>
      </c>
      <c r="K326" s="14">
        <f t="shared" si="280"/>
        <v>4.2331741860653986</v>
      </c>
      <c r="L326" s="14">
        <f t="shared" si="281"/>
        <v>6.8</v>
      </c>
      <c r="M326" s="14">
        <f t="shared" si="282"/>
        <v>4.9141243937154115</v>
      </c>
      <c r="N326" s="14">
        <f t="shared" si="283"/>
        <v>4.8941014778403042</v>
      </c>
      <c r="O326" s="14">
        <f t="shared" si="284"/>
        <v>4.8032010364872262</v>
      </c>
      <c r="P326" s="14">
        <f t="shared" si="285"/>
        <v>4.2751166952663908</v>
      </c>
      <c r="Q326" s="14">
        <f t="shared" si="286"/>
        <v>4.4417714801810684</v>
      </c>
      <c r="R326" s="14">
        <f t="shared" si="287"/>
        <v>0</v>
      </c>
      <c r="S326" s="14">
        <f t="shared" ref="S326:T326" si="337">G386</f>
        <v>5.82</v>
      </c>
      <c r="T326" s="14">
        <f t="shared" si="337"/>
        <v>246.83</v>
      </c>
      <c r="U326" s="20">
        <v>-7.6714431122000007E-2</v>
      </c>
      <c r="V326" s="24">
        <f t="shared" si="269"/>
        <v>-2.3003982886249976</v>
      </c>
    </row>
    <row r="327" spans="1:22">
      <c r="A327" s="4">
        <v>31625</v>
      </c>
      <c r="B327" s="10">
        <v>61.648000000000003</v>
      </c>
      <c r="C327" s="11">
        <v>6.9</v>
      </c>
      <c r="D327" s="12">
        <v>109.6</v>
      </c>
      <c r="E327" s="49">
        <v>107.8</v>
      </c>
      <c r="F327" s="11">
        <v>103.4</v>
      </c>
      <c r="G327" s="13">
        <v>6.17</v>
      </c>
      <c r="H327" s="5">
        <v>209</v>
      </c>
      <c r="J327" s="4">
        <v>33451</v>
      </c>
      <c r="K327" s="14">
        <f t="shared" si="280"/>
        <v>4.2342963416495296</v>
      </c>
      <c r="L327" s="14">
        <f t="shared" si="281"/>
        <v>6.9</v>
      </c>
      <c r="M327" s="14">
        <f t="shared" si="282"/>
        <v>4.9170569471366896</v>
      </c>
      <c r="N327" s="14">
        <f t="shared" si="283"/>
        <v>4.8970932526971271</v>
      </c>
      <c r="O327" s="14">
        <f t="shared" si="284"/>
        <v>4.8072943700782256</v>
      </c>
      <c r="P327" s="14">
        <f t="shared" si="285"/>
        <v>3.7289928245472801</v>
      </c>
      <c r="Q327" s="14">
        <f t="shared" si="286"/>
        <v>3.883243902687362</v>
      </c>
      <c r="R327" s="14">
        <f t="shared" si="287"/>
        <v>-0.16326534238852236</v>
      </c>
      <c r="S327" s="14">
        <f t="shared" ref="S327:T327" si="338">G387</f>
        <v>5.66</v>
      </c>
      <c r="T327" s="14">
        <f t="shared" si="338"/>
        <v>241.25</v>
      </c>
      <c r="U327" s="20">
        <v>0.14046333830999999</v>
      </c>
      <c r="V327" s="24">
        <f t="shared" si="269"/>
        <v>-2.1599349503149976</v>
      </c>
    </row>
    <row r="328" spans="1:22">
      <c r="A328" s="4">
        <v>31656</v>
      </c>
      <c r="B328" s="10">
        <v>61.764800000000001</v>
      </c>
      <c r="C328" s="11">
        <v>7</v>
      </c>
      <c r="D328" s="12">
        <v>110</v>
      </c>
      <c r="E328" s="49">
        <v>108.1</v>
      </c>
      <c r="F328" s="11">
        <v>103.6</v>
      </c>
      <c r="G328" s="13">
        <v>5.89</v>
      </c>
      <c r="H328" s="5">
        <v>219.3</v>
      </c>
      <c r="J328" s="4">
        <v>33482</v>
      </c>
      <c r="K328" s="14">
        <f t="shared" si="280"/>
        <v>4.2429800613612487</v>
      </c>
      <c r="L328" s="14">
        <f t="shared" si="281"/>
        <v>6.9</v>
      </c>
      <c r="M328" s="14">
        <f t="shared" si="282"/>
        <v>4.9199809258281251</v>
      </c>
      <c r="N328" s="14">
        <f t="shared" si="283"/>
        <v>4.9000761035291918</v>
      </c>
      <c r="O328" s="14">
        <f t="shared" si="284"/>
        <v>4.8064770426931265</v>
      </c>
      <c r="P328" s="14">
        <f t="shared" si="285"/>
        <v>3.3398280401848011</v>
      </c>
      <c r="Q328" s="14">
        <f t="shared" si="286"/>
        <v>3.3311179852638144</v>
      </c>
      <c r="R328" s="14">
        <f t="shared" si="287"/>
        <v>0.24559979598700823</v>
      </c>
      <c r="S328" s="14">
        <f t="shared" ref="S328:T328" si="339">G388</f>
        <v>5.45</v>
      </c>
      <c r="T328" s="14">
        <f t="shared" si="339"/>
        <v>244.53</v>
      </c>
      <c r="U328" s="20">
        <v>0</v>
      </c>
      <c r="V328" s="24">
        <f t="shared" si="269"/>
        <v>-2.1599349503149976</v>
      </c>
    </row>
    <row r="329" spans="1:22">
      <c r="A329" s="4">
        <v>31686</v>
      </c>
      <c r="B329" s="10">
        <v>62.044199999999996</v>
      </c>
      <c r="C329" s="11">
        <v>7</v>
      </c>
      <c r="D329" s="12">
        <v>110.2</v>
      </c>
      <c r="E329" s="49">
        <v>108.1</v>
      </c>
      <c r="F329" s="11">
        <v>104.1</v>
      </c>
      <c r="G329" s="13">
        <v>5.85</v>
      </c>
      <c r="H329" s="5">
        <v>226.16</v>
      </c>
      <c r="J329" s="4">
        <v>33512</v>
      </c>
      <c r="K329" s="14">
        <f t="shared" si="280"/>
        <v>4.2411612712535689</v>
      </c>
      <c r="L329" s="14">
        <f t="shared" si="281"/>
        <v>7</v>
      </c>
      <c r="M329" s="14">
        <f t="shared" si="282"/>
        <v>4.9214397152917844</v>
      </c>
      <c r="N329" s="14">
        <f t="shared" si="283"/>
        <v>4.9008204280890491</v>
      </c>
      <c r="O329" s="14">
        <f t="shared" si="284"/>
        <v>4.8040210447332568</v>
      </c>
      <c r="P329" s="14">
        <f t="shared" si="285"/>
        <v>2.8087581810261422</v>
      </c>
      <c r="Q329" s="14">
        <f t="shared" si="286"/>
        <v>2.5623104887897692</v>
      </c>
      <c r="R329" s="14">
        <f t="shared" si="287"/>
        <v>-0.49059787688544071</v>
      </c>
      <c r="S329" s="14">
        <f t="shared" ref="S329:T329" si="340">G389</f>
        <v>5.21</v>
      </c>
      <c r="T329" s="14">
        <f t="shared" si="340"/>
        <v>242.12</v>
      </c>
      <c r="U329" s="20">
        <v>-3.4723720800000003E-2</v>
      </c>
      <c r="V329" s="24">
        <f t="shared" si="269"/>
        <v>-2.1946586711149978</v>
      </c>
    </row>
    <row r="330" spans="1:22">
      <c r="A330" s="4">
        <v>31717</v>
      </c>
      <c r="B330" s="10">
        <v>62.341500000000003</v>
      </c>
      <c r="C330" s="11">
        <v>6.9</v>
      </c>
      <c r="D330" s="12">
        <v>110.4</v>
      </c>
      <c r="E330" s="49">
        <v>108.4</v>
      </c>
      <c r="F330" s="11">
        <v>104.4</v>
      </c>
      <c r="G330" s="13">
        <v>6.04</v>
      </c>
      <c r="H330" s="5">
        <v>228.24</v>
      </c>
      <c r="J330" s="4">
        <v>33543</v>
      </c>
      <c r="K330" s="14">
        <f t="shared" si="280"/>
        <v>4.2397542938837649</v>
      </c>
      <c r="L330" s="14">
        <f t="shared" si="281"/>
        <v>7</v>
      </c>
      <c r="M330" s="14">
        <f t="shared" si="282"/>
        <v>4.9258033585795582</v>
      </c>
      <c r="N330" s="14">
        <f t="shared" si="283"/>
        <v>4.9052747784384296</v>
      </c>
      <c r="O330" s="14">
        <f t="shared" si="284"/>
        <v>4.8064770426931265</v>
      </c>
      <c r="P330" s="14">
        <f t="shared" si="285"/>
        <v>3.0204874471660972</v>
      </c>
      <c r="Q330" s="14">
        <f t="shared" si="286"/>
        <v>2.7028672387919199</v>
      </c>
      <c r="R330" s="14">
        <f t="shared" si="287"/>
        <v>0.40966874173299622</v>
      </c>
      <c r="S330" s="14">
        <f t="shared" ref="S330:T330" si="341">G390</f>
        <v>4.8099999999999996</v>
      </c>
      <c r="T330" s="14">
        <f t="shared" si="341"/>
        <v>242.54</v>
      </c>
      <c r="U330" s="20">
        <v>-0.12081831682700001</v>
      </c>
      <c r="V330" s="24">
        <f t="shared" ref="V330:V391" si="342">V329+U330</f>
        <v>-2.3154769879419979</v>
      </c>
    </row>
    <row r="331" spans="1:22">
      <c r="A331" s="4">
        <v>31747</v>
      </c>
      <c r="B331" s="10">
        <v>62.905900000000003</v>
      </c>
      <c r="C331" s="11">
        <v>6.6</v>
      </c>
      <c r="D331" s="12">
        <v>110.8</v>
      </c>
      <c r="E331" s="49">
        <v>108.7</v>
      </c>
      <c r="F331" s="11">
        <v>104.5</v>
      </c>
      <c r="G331" s="13">
        <v>6.91</v>
      </c>
      <c r="H331" s="5">
        <v>228.33</v>
      </c>
      <c r="J331" s="4">
        <v>33573</v>
      </c>
      <c r="K331" s="14">
        <f t="shared" si="280"/>
        <v>4.2361782700518447</v>
      </c>
      <c r="L331" s="14">
        <f t="shared" si="281"/>
        <v>7.3</v>
      </c>
      <c r="M331" s="14">
        <f t="shared" si="282"/>
        <v>4.9287019113335697</v>
      </c>
      <c r="N331" s="14">
        <f t="shared" si="283"/>
        <v>4.9074945351767427</v>
      </c>
      <c r="O331" s="14">
        <f t="shared" si="284"/>
        <v>4.8072943700782256</v>
      </c>
      <c r="P331" s="14">
        <f t="shared" si="285"/>
        <v>2.9370686795988195</v>
      </c>
      <c r="Q331" s="14">
        <f t="shared" si="286"/>
        <v>2.6208913108335592</v>
      </c>
      <c r="R331" s="14">
        <f t="shared" si="287"/>
        <v>0.90275541282213034</v>
      </c>
      <c r="S331" s="14">
        <f t="shared" ref="S331:T331" si="343">G391</f>
        <v>4.43</v>
      </c>
      <c r="T331" s="14">
        <f t="shared" si="343"/>
        <v>238.24</v>
      </c>
      <c r="U331" s="20">
        <v>0.112804064197</v>
      </c>
      <c r="V331" s="24">
        <f t="shared" si="342"/>
        <v>-2.202672923744998</v>
      </c>
    </row>
    <row r="332" spans="1:22">
      <c r="A332" s="4">
        <v>31778</v>
      </c>
      <c r="B332" s="10">
        <v>62.712699999999998</v>
      </c>
      <c r="C332" s="11">
        <v>6.6</v>
      </c>
      <c r="D332" s="12">
        <v>111.4</v>
      </c>
      <c r="E332" s="49">
        <v>109.5</v>
      </c>
      <c r="F332" s="11">
        <v>105.1</v>
      </c>
      <c r="G332" s="13">
        <v>6.43</v>
      </c>
      <c r="H332" s="5">
        <v>229.45</v>
      </c>
      <c r="J332" s="4">
        <v>33604</v>
      </c>
      <c r="K332" s="14">
        <f t="shared" si="280"/>
        <v>4.2299893450634736</v>
      </c>
      <c r="L332" s="14">
        <f t="shared" si="281"/>
        <v>7.3</v>
      </c>
      <c r="M332" s="14">
        <f t="shared" si="282"/>
        <v>4.9294252386707127</v>
      </c>
      <c r="N332" s="14">
        <f t="shared" si="283"/>
        <v>4.9074945351767427</v>
      </c>
      <c r="O332" s="14">
        <f t="shared" si="284"/>
        <v>4.808111029984782</v>
      </c>
      <c r="P332" s="14">
        <f t="shared" si="285"/>
        <v>2.6375155254394413</v>
      </c>
      <c r="Q332" s="14">
        <f t="shared" si="286"/>
        <v>2.3178607759156669</v>
      </c>
      <c r="R332" s="14">
        <f t="shared" si="287"/>
        <v>0.98442140347771745</v>
      </c>
      <c r="S332" s="14">
        <f t="shared" ref="S332:T332" si="344">G392</f>
        <v>4.03</v>
      </c>
      <c r="T332" s="14">
        <f t="shared" si="344"/>
        <v>237.11</v>
      </c>
      <c r="U332" s="20">
        <v>0</v>
      </c>
      <c r="V332" s="24">
        <f t="shared" si="342"/>
        <v>-2.202672923744998</v>
      </c>
    </row>
    <row r="333" spans="1:22">
      <c r="A333" s="4">
        <v>31809</v>
      </c>
      <c r="B333" s="10">
        <v>63.515000000000001</v>
      </c>
      <c r="C333" s="11">
        <v>6.6</v>
      </c>
      <c r="D333" s="12">
        <v>111.8</v>
      </c>
      <c r="E333" s="49">
        <v>110</v>
      </c>
      <c r="F333" s="11">
        <v>105.2</v>
      </c>
      <c r="G333" s="13">
        <v>6.1</v>
      </c>
      <c r="H333" s="5">
        <v>225.89</v>
      </c>
      <c r="J333" s="4">
        <v>33635</v>
      </c>
      <c r="K333" s="14">
        <f t="shared" si="280"/>
        <v>4.2376957078679469</v>
      </c>
      <c r="L333" s="14">
        <f t="shared" si="281"/>
        <v>7.4</v>
      </c>
      <c r="M333" s="14">
        <f t="shared" si="282"/>
        <v>4.9315920867558027</v>
      </c>
      <c r="N333" s="14">
        <f t="shared" si="283"/>
        <v>4.9097093755062948</v>
      </c>
      <c r="O333" s="14">
        <f t="shared" si="284"/>
        <v>4.8113710165719894</v>
      </c>
      <c r="P333" s="14">
        <f t="shared" si="285"/>
        <v>2.7799888277596012</v>
      </c>
      <c r="Q333" s="14">
        <f t="shared" si="286"/>
        <v>2.5393448088709314</v>
      </c>
      <c r="R333" s="14">
        <f t="shared" si="287"/>
        <v>1.0634047039922585</v>
      </c>
      <c r="S333" s="14">
        <f t="shared" ref="S333:T333" si="345">G393</f>
        <v>4.0599999999999996</v>
      </c>
      <c r="T333" s="14">
        <f t="shared" si="345"/>
        <v>237.78</v>
      </c>
      <c r="U333" s="20">
        <v>-3.9687169289999999E-3</v>
      </c>
      <c r="V333" s="24">
        <f t="shared" si="342"/>
        <v>-2.2066416406739982</v>
      </c>
    </row>
    <row r="334" spans="1:22">
      <c r="A334" s="4">
        <v>31837</v>
      </c>
      <c r="B334" s="10">
        <v>63.6083</v>
      </c>
      <c r="C334" s="11">
        <v>6.6</v>
      </c>
      <c r="D334" s="12">
        <v>112.2</v>
      </c>
      <c r="E334" s="49">
        <v>110.4</v>
      </c>
      <c r="F334" s="11">
        <v>105.5</v>
      </c>
      <c r="G334" s="13">
        <v>6.13</v>
      </c>
      <c r="H334" s="5">
        <v>227.91</v>
      </c>
      <c r="J334" s="4">
        <v>33664</v>
      </c>
      <c r="K334" s="14">
        <f t="shared" si="280"/>
        <v>4.2457500488808009</v>
      </c>
      <c r="L334" s="14">
        <f t="shared" si="281"/>
        <v>7.4</v>
      </c>
      <c r="M334" s="14">
        <f t="shared" si="282"/>
        <v>4.9351930989293971</v>
      </c>
      <c r="N334" s="14">
        <f t="shared" si="283"/>
        <v>4.9126548857360524</v>
      </c>
      <c r="O334" s="14">
        <f t="shared" si="284"/>
        <v>4.8154311114712876</v>
      </c>
      <c r="P334" s="14">
        <f t="shared" si="285"/>
        <v>3.1400900451190421</v>
      </c>
      <c r="Q334" s="14">
        <f t="shared" si="286"/>
        <v>2.9095674207772331</v>
      </c>
      <c r="R334" s="14">
        <f t="shared" si="287"/>
        <v>1.6340232845889493</v>
      </c>
      <c r="S334" s="14">
        <f t="shared" ref="S334:T334" si="346">G394</f>
        <v>3.98</v>
      </c>
      <c r="T334" s="14">
        <f t="shared" si="346"/>
        <v>241.56</v>
      </c>
      <c r="U334" s="20">
        <v>-0.12637625605899999</v>
      </c>
      <c r="V334" s="24">
        <f t="shared" si="342"/>
        <v>-2.333017896732998</v>
      </c>
    </row>
    <row r="335" spans="1:22">
      <c r="A335" s="4">
        <v>31868</v>
      </c>
      <c r="B335" s="10">
        <v>63.9694</v>
      </c>
      <c r="C335" s="11">
        <v>6.3</v>
      </c>
      <c r="D335" s="12">
        <v>112.7</v>
      </c>
      <c r="E335" s="49">
        <v>110.8</v>
      </c>
      <c r="F335" s="11">
        <v>105.7</v>
      </c>
      <c r="G335" s="13">
        <v>6.37</v>
      </c>
      <c r="H335" s="5">
        <v>239.5</v>
      </c>
      <c r="J335" s="4">
        <v>33695</v>
      </c>
      <c r="K335" s="14">
        <f t="shared" si="280"/>
        <v>4.2526537264124924</v>
      </c>
      <c r="L335" s="14">
        <f t="shared" si="281"/>
        <v>7.4</v>
      </c>
      <c r="M335" s="14">
        <f t="shared" si="282"/>
        <v>4.9373474983264236</v>
      </c>
      <c r="N335" s="14">
        <f t="shared" si="283"/>
        <v>4.9155917454093618</v>
      </c>
      <c r="O335" s="14">
        <f t="shared" si="284"/>
        <v>4.8146204101702983</v>
      </c>
      <c r="P335" s="14">
        <f t="shared" si="285"/>
        <v>3.1332253360270417</v>
      </c>
      <c r="Q335" s="14">
        <f t="shared" si="286"/>
        <v>2.9764101906453861</v>
      </c>
      <c r="R335" s="14">
        <f t="shared" si="287"/>
        <v>1.8003759611252117</v>
      </c>
      <c r="S335" s="14">
        <f t="shared" ref="S335:T335" si="347">G395</f>
        <v>3.73</v>
      </c>
      <c r="T335" s="14">
        <f t="shared" si="347"/>
        <v>244.79</v>
      </c>
      <c r="U335" s="20">
        <v>0</v>
      </c>
      <c r="V335" s="24">
        <f t="shared" si="342"/>
        <v>-2.333017896732998</v>
      </c>
    </row>
    <row r="336" spans="1:22">
      <c r="A336" s="4">
        <v>31898</v>
      </c>
      <c r="B336" s="10">
        <v>64.399699999999996</v>
      </c>
      <c r="C336" s="11">
        <v>6.3</v>
      </c>
      <c r="D336" s="12">
        <v>113</v>
      </c>
      <c r="E336" s="49">
        <v>111.1</v>
      </c>
      <c r="F336" s="11">
        <v>105.9</v>
      </c>
      <c r="G336" s="13">
        <v>6.85</v>
      </c>
      <c r="H336" s="5">
        <v>249.2</v>
      </c>
      <c r="J336" s="4">
        <v>33725</v>
      </c>
      <c r="K336" s="14">
        <f t="shared" si="280"/>
        <v>4.256362783052877</v>
      </c>
      <c r="L336" s="14">
        <f t="shared" si="281"/>
        <v>7.6</v>
      </c>
      <c r="M336" s="14">
        <f t="shared" si="282"/>
        <v>4.939497266262916</v>
      </c>
      <c r="N336" s="14">
        <f t="shared" si="283"/>
        <v>4.9177887437299042</v>
      </c>
      <c r="O336" s="14">
        <f t="shared" si="284"/>
        <v>4.8154311114712876</v>
      </c>
      <c r="P336" s="14">
        <f t="shared" si="285"/>
        <v>2.9787890756621005</v>
      </c>
      <c r="Q336" s="14">
        <f t="shared" si="286"/>
        <v>2.743961550815007</v>
      </c>
      <c r="R336" s="14">
        <f t="shared" si="287"/>
        <v>1.7164295521282953</v>
      </c>
      <c r="S336" s="14">
        <f t="shared" ref="S336:T336" si="348">G396</f>
        <v>3.82</v>
      </c>
      <c r="T336" s="14">
        <f t="shared" si="348"/>
        <v>245.51</v>
      </c>
      <c r="U336" s="20">
        <v>0.14817133250799999</v>
      </c>
      <c r="V336" s="24">
        <f t="shared" si="342"/>
        <v>-2.1848465642249981</v>
      </c>
    </row>
    <row r="337" spans="1:22">
      <c r="A337" s="4">
        <v>31929</v>
      </c>
      <c r="B337" s="10">
        <v>64.705799999999996</v>
      </c>
      <c r="C337" s="11">
        <v>6.2</v>
      </c>
      <c r="D337" s="12">
        <v>113.5</v>
      </c>
      <c r="E337" s="49">
        <v>111.6</v>
      </c>
      <c r="F337" s="11">
        <v>106.2</v>
      </c>
      <c r="G337" s="13">
        <v>6.73</v>
      </c>
      <c r="H337" s="5">
        <v>251.87</v>
      </c>
      <c r="J337" s="4">
        <v>33756</v>
      </c>
      <c r="K337" s="14">
        <f t="shared" si="280"/>
        <v>4.2566688894527491</v>
      </c>
      <c r="L337" s="14">
        <f t="shared" si="281"/>
        <v>7.8</v>
      </c>
      <c r="M337" s="14">
        <f t="shared" si="282"/>
        <v>4.9423564533429616</v>
      </c>
      <c r="N337" s="14">
        <f t="shared" si="283"/>
        <v>4.9207105865682683</v>
      </c>
      <c r="O337" s="14">
        <f t="shared" si="284"/>
        <v>4.8178592793984425</v>
      </c>
      <c r="P337" s="14">
        <f t="shared" si="285"/>
        <v>2.9701567606909207</v>
      </c>
      <c r="Q337" s="14">
        <f t="shared" si="286"/>
        <v>2.8108359383605506</v>
      </c>
      <c r="R337" s="14">
        <f t="shared" si="287"/>
        <v>1.7945016617839118</v>
      </c>
      <c r="S337" s="14">
        <f t="shared" ref="S337:T337" si="349">G397</f>
        <v>3.76</v>
      </c>
      <c r="T337" s="14">
        <f t="shared" si="349"/>
        <v>249.52</v>
      </c>
      <c r="U337" s="20">
        <v>0</v>
      </c>
      <c r="V337" s="24">
        <f t="shared" si="342"/>
        <v>-2.1848465642249981</v>
      </c>
    </row>
    <row r="338" spans="1:22">
      <c r="A338" s="4">
        <v>31959</v>
      </c>
      <c r="B338" s="10">
        <v>65.110399999999998</v>
      </c>
      <c r="C338" s="11">
        <v>6.1</v>
      </c>
      <c r="D338" s="12">
        <v>113.8</v>
      </c>
      <c r="E338" s="49">
        <v>111.9</v>
      </c>
      <c r="F338" s="11">
        <v>106</v>
      </c>
      <c r="G338" s="13">
        <v>6.58</v>
      </c>
      <c r="H338" s="5">
        <v>252.78</v>
      </c>
      <c r="J338" s="4">
        <v>33786</v>
      </c>
      <c r="K338" s="14">
        <f t="shared" si="280"/>
        <v>4.2649561575873305</v>
      </c>
      <c r="L338" s="14">
        <f t="shared" si="281"/>
        <v>7.7</v>
      </c>
      <c r="M338" s="14">
        <f t="shared" si="282"/>
        <v>4.9452074887738009</v>
      </c>
      <c r="N338" s="14">
        <f t="shared" si="283"/>
        <v>4.9236239171066263</v>
      </c>
      <c r="O338" s="14">
        <f t="shared" si="284"/>
        <v>4.8218931694993783</v>
      </c>
      <c r="P338" s="14">
        <f t="shared" si="285"/>
        <v>3.1083095058388595</v>
      </c>
      <c r="Q338" s="14">
        <f t="shared" si="286"/>
        <v>2.9522439266321832</v>
      </c>
      <c r="R338" s="14">
        <f t="shared" si="287"/>
        <v>1.8692133012152545</v>
      </c>
      <c r="S338" s="14">
        <f t="shared" ref="S338:T338" si="350">G398</f>
        <v>3.25</v>
      </c>
      <c r="T338" s="14">
        <f t="shared" si="350"/>
        <v>245.35</v>
      </c>
      <c r="U338" s="20">
        <v>-8.7779002007999998E-2</v>
      </c>
      <c r="V338" s="24">
        <f t="shared" si="342"/>
        <v>-2.2726255662329979</v>
      </c>
    </row>
    <row r="339" spans="1:22">
      <c r="A339" s="4">
        <v>31990</v>
      </c>
      <c r="B339" s="10">
        <v>65.589799999999997</v>
      </c>
      <c r="C339" s="11">
        <v>6</v>
      </c>
      <c r="D339" s="12">
        <v>114.3</v>
      </c>
      <c r="E339" s="49">
        <v>112.4</v>
      </c>
      <c r="F339" s="11">
        <v>106</v>
      </c>
      <c r="G339" s="13">
        <v>6.73</v>
      </c>
      <c r="H339" s="5">
        <v>254.54</v>
      </c>
      <c r="J339" s="4">
        <v>33817</v>
      </c>
      <c r="K339" s="14">
        <f t="shared" si="280"/>
        <v>4.2600270656720109</v>
      </c>
      <c r="L339" s="14">
        <f t="shared" si="281"/>
        <v>7.6</v>
      </c>
      <c r="M339" s="14">
        <f t="shared" si="282"/>
        <v>4.9473404437239425</v>
      </c>
      <c r="N339" s="14">
        <f t="shared" si="283"/>
        <v>4.926528784799256</v>
      </c>
      <c r="O339" s="14">
        <f t="shared" si="284"/>
        <v>4.8210876922105612</v>
      </c>
      <c r="P339" s="14">
        <f t="shared" si="285"/>
        <v>3.0283496587252365</v>
      </c>
      <c r="Q339" s="14">
        <f t="shared" si="286"/>
        <v>2.9435532102129307</v>
      </c>
      <c r="R339" s="14">
        <f t="shared" si="287"/>
        <v>1.379332213233577</v>
      </c>
      <c r="S339" s="14">
        <f t="shared" ref="S339:T339" si="351">G399</f>
        <v>3.3</v>
      </c>
      <c r="T339" s="14">
        <f t="shared" si="351"/>
        <v>243.58</v>
      </c>
      <c r="U339" s="20">
        <v>-2.597683211E-3</v>
      </c>
      <c r="V339" s="24">
        <f t="shared" si="342"/>
        <v>-2.2752232494439979</v>
      </c>
    </row>
    <row r="340" spans="1:22">
      <c r="A340" s="4">
        <v>32021</v>
      </c>
      <c r="B340" s="10">
        <v>65.785700000000006</v>
      </c>
      <c r="C340" s="11">
        <v>5.9</v>
      </c>
      <c r="D340" s="12">
        <v>114.7</v>
      </c>
      <c r="E340" s="49">
        <v>112.7</v>
      </c>
      <c r="F340" s="11">
        <v>105.8</v>
      </c>
      <c r="G340" s="13">
        <v>7.22</v>
      </c>
      <c r="H340" s="5">
        <v>255.08</v>
      </c>
      <c r="J340" s="4">
        <v>33848</v>
      </c>
      <c r="K340" s="14">
        <f t="shared" si="280"/>
        <v>4.2623925118122212</v>
      </c>
      <c r="L340" s="14">
        <f t="shared" si="281"/>
        <v>7.6</v>
      </c>
      <c r="M340" s="14">
        <f t="shared" si="282"/>
        <v>4.9494688588587685</v>
      </c>
      <c r="N340" s="14">
        <f t="shared" si="283"/>
        <v>4.9287019113335697</v>
      </c>
      <c r="O340" s="14">
        <f t="shared" si="284"/>
        <v>4.8218931694993783</v>
      </c>
      <c r="P340" s="14">
        <f t="shared" si="285"/>
        <v>2.9487933030643445</v>
      </c>
      <c r="Q340" s="14">
        <f t="shared" si="286"/>
        <v>2.8625807804377414</v>
      </c>
      <c r="R340" s="14">
        <f t="shared" si="287"/>
        <v>1.5416126806251695</v>
      </c>
      <c r="S340" s="14">
        <f t="shared" ref="S340:T340" si="352">G400</f>
        <v>3.22</v>
      </c>
      <c r="T340" s="14">
        <f t="shared" si="352"/>
        <v>244.48</v>
      </c>
      <c r="U340" s="20">
        <v>0</v>
      </c>
      <c r="V340" s="24">
        <f t="shared" si="342"/>
        <v>-2.2752232494439979</v>
      </c>
    </row>
    <row r="341" spans="1:22">
      <c r="A341" s="4">
        <v>32051</v>
      </c>
      <c r="B341" s="10">
        <v>66.754599999999996</v>
      </c>
      <c r="C341" s="11">
        <v>6</v>
      </c>
      <c r="D341" s="12">
        <v>115</v>
      </c>
      <c r="E341" s="49">
        <v>112.9</v>
      </c>
      <c r="F341" s="11">
        <v>106.4</v>
      </c>
      <c r="G341" s="13">
        <v>7.29</v>
      </c>
      <c r="H341" s="5">
        <v>253.85</v>
      </c>
      <c r="J341" s="4">
        <v>33878</v>
      </c>
      <c r="K341" s="14">
        <f t="shared" ref="K341:K404" si="353">LN(B401)</f>
        <v>4.2696191249543372</v>
      </c>
      <c r="L341" s="14">
        <f t="shared" ref="L341:L404" si="354">C401</f>
        <v>7.3</v>
      </c>
      <c r="M341" s="14">
        <f t="shared" ref="M341:M404" si="355">LN(D401)</f>
        <v>4.9537121466966347</v>
      </c>
      <c r="N341" s="14">
        <f t="shared" ref="N341:N404" si="356">LN(E401)</f>
        <v>4.9323133273207862</v>
      </c>
      <c r="O341" s="14">
        <f t="shared" ref="O341:O404" si="357">LN(F401)</f>
        <v>4.8235021803050788</v>
      </c>
      <c r="P341" s="14">
        <f t="shared" ref="P341:P404" si="358">100*LN(D401/D389)</f>
        <v>3.2272431404849899</v>
      </c>
      <c r="Q341" s="14">
        <f t="shared" ref="Q341:Q404" si="359">100*LN(E401/E389)</f>
        <v>3.1492899231736571</v>
      </c>
      <c r="R341" s="14">
        <f t="shared" ref="R341:R404" si="360">100*LN(F401/F389)</f>
        <v>1.948113557182249</v>
      </c>
      <c r="S341" s="14">
        <f t="shared" ref="S341:T341" si="361">G401</f>
        <v>3.1</v>
      </c>
      <c r="T341" s="14">
        <f t="shared" si="361"/>
        <v>239.96</v>
      </c>
      <c r="U341" s="20">
        <v>-0.17543610268500001</v>
      </c>
      <c r="V341" s="24">
        <f t="shared" si="342"/>
        <v>-2.4506593521289979</v>
      </c>
    </row>
    <row r="342" spans="1:22">
      <c r="A342" s="4">
        <v>32082</v>
      </c>
      <c r="B342" s="10">
        <v>67.120500000000007</v>
      </c>
      <c r="C342" s="11">
        <v>5.8</v>
      </c>
      <c r="D342" s="12">
        <v>115.4</v>
      </c>
      <c r="E342" s="49">
        <v>113.3</v>
      </c>
      <c r="F342" s="11">
        <v>106.3</v>
      </c>
      <c r="G342" s="13">
        <v>6.69</v>
      </c>
      <c r="H342" s="5">
        <v>254.4</v>
      </c>
      <c r="J342" s="4">
        <v>33909</v>
      </c>
      <c r="K342" s="14">
        <f t="shared" si="353"/>
        <v>4.2734972144485548</v>
      </c>
      <c r="L342" s="14">
        <f t="shared" si="354"/>
        <v>7.4</v>
      </c>
      <c r="M342" s="14">
        <f t="shared" si="355"/>
        <v>4.9565310351030547</v>
      </c>
      <c r="N342" s="14">
        <f t="shared" si="356"/>
        <v>4.9351930989293971</v>
      </c>
      <c r="O342" s="14">
        <f t="shared" si="357"/>
        <v>4.8259108526859906</v>
      </c>
      <c r="P342" s="14">
        <f t="shared" si="358"/>
        <v>3.0727676523496577</v>
      </c>
      <c r="Q342" s="14">
        <f t="shared" si="359"/>
        <v>2.9918320490967787</v>
      </c>
      <c r="R342" s="14">
        <f t="shared" si="360"/>
        <v>1.9433809992864168</v>
      </c>
      <c r="S342" s="14">
        <f t="shared" ref="S342:T342" si="362">G402</f>
        <v>3.09</v>
      </c>
      <c r="T342" s="14">
        <f t="shared" si="362"/>
        <v>238.63</v>
      </c>
      <c r="U342" s="20">
        <v>-2.8952874441999999E-2</v>
      </c>
      <c r="V342" s="24">
        <f t="shared" si="342"/>
        <v>-2.4796122265709979</v>
      </c>
    </row>
    <row r="343" spans="1:22">
      <c r="A343" s="4">
        <v>32112</v>
      </c>
      <c r="B343" s="10">
        <v>67.434600000000003</v>
      </c>
      <c r="C343" s="11">
        <v>5.7</v>
      </c>
      <c r="D343" s="12">
        <v>115.6</v>
      </c>
      <c r="E343" s="49">
        <v>113.4</v>
      </c>
      <c r="F343" s="11">
        <v>106.6</v>
      </c>
      <c r="G343" s="13">
        <v>6.77</v>
      </c>
      <c r="H343" s="5">
        <v>258.20999999999998</v>
      </c>
      <c r="J343" s="4">
        <v>33939</v>
      </c>
      <c r="K343" s="14">
        <f t="shared" si="353"/>
        <v>4.2737953355910347</v>
      </c>
      <c r="L343" s="14">
        <f t="shared" si="354"/>
        <v>7.4</v>
      </c>
      <c r="M343" s="14">
        <f t="shared" si="355"/>
        <v>4.9579375050958063</v>
      </c>
      <c r="N343" s="14">
        <f t="shared" si="356"/>
        <v>4.9373474983264236</v>
      </c>
      <c r="O343" s="14">
        <f t="shared" si="357"/>
        <v>4.8283137373023015</v>
      </c>
      <c r="P343" s="14">
        <f t="shared" si="358"/>
        <v>2.9235593762237397</v>
      </c>
      <c r="Q343" s="14">
        <f t="shared" si="359"/>
        <v>2.9852963149681129</v>
      </c>
      <c r="R343" s="14">
        <f t="shared" si="360"/>
        <v>2.101936722407534</v>
      </c>
      <c r="S343" s="14">
        <f t="shared" ref="S343:T343" si="363">G403</f>
        <v>2.92</v>
      </c>
      <c r="T343" s="14">
        <f t="shared" si="363"/>
        <v>235.27</v>
      </c>
      <c r="U343" s="20">
        <v>-0.23685514453100001</v>
      </c>
      <c r="V343" s="24">
        <f t="shared" si="342"/>
        <v>-2.7164673711019978</v>
      </c>
    </row>
    <row r="344" spans="1:22">
      <c r="A344" s="4">
        <v>32143</v>
      </c>
      <c r="B344" s="10">
        <v>67.451899999999995</v>
      </c>
      <c r="C344" s="11">
        <v>5.7</v>
      </c>
      <c r="D344" s="12">
        <v>116</v>
      </c>
      <c r="E344" s="49">
        <v>113.6</v>
      </c>
      <c r="F344" s="11">
        <v>107</v>
      </c>
      <c r="G344" s="13">
        <v>6.83</v>
      </c>
      <c r="H344" s="5">
        <v>258.89</v>
      </c>
      <c r="J344" s="4">
        <v>33970</v>
      </c>
      <c r="K344" s="14">
        <f t="shared" si="353"/>
        <v>4.2789260634168995</v>
      </c>
      <c r="L344" s="14">
        <f t="shared" si="354"/>
        <v>7.3</v>
      </c>
      <c r="M344" s="14">
        <f t="shared" si="355"/>
        <v>4.9614450499054845</v>
      </c>
      <c r="N344" s="14">
        <f t="shared" si="356"/>
        <v>4.939497266262916</v>
      </c>
      <c r="O344" s="14">
        <f t="shared" si="357"/>
        <v>4.8338981155962015</v>
      </c>
      <c r="P344" s="14">
        <f t="shared" si="358"/>
        <v>3.2019811234771574</v>
      </c>
      <c r="Q344" s="14">
        <f t="shared" si="359"/>
        <v>3.2002731086173517</v>
      </c>
      <c r="R344" s="14">
        <f t="shared" si="360"/>
        <v>2.5787085611420153</v>
      </c>
      <c r="S344" s="14">
        <f t="shared" ref="S344:T344" si="364">G404</f>
        <v>3.02</v>
      </c>
      <c r="T344" s="14">
        <f t="shared" si="364"/>
        <v>237.97</v>
      </c>
      <c r="U344" s="20">
        <v>0</v>
      </c>
      <c r="V344" s="24">
        <f t="shared" si="342"/>
        <v>-2.7164673711019978</v>
      </c>
    </row>
    <row r="345" spans="1:22">
      <c r="A345" s="4">
        <v>32174</v>
      </c>
      <c r="B345" s="10">
        <v>67.732399999999998</v>
      </c>
      <c r="C345" s="11">
        <v>5.7</v>
      </c>
      <c r="D345" s="12">
        <v>116.2</v>
      </c>
      <c r="E345" s="49">
        <v>113.7</v>
      </c>
      <c r="F345" s="11">
        <v>107.2</v>
      </c>
      <c r="G345" s="13">
        <v>6.58</v>
      </c>
      <c r="H345" s="5">
        <v>257</v>
      </c>
      <c r="J345" s="4">
        <v>34001</v>
      </c>
      <c r="K345" s="14">
        <f t="shared" si="353"/>
        <v>4.2821676246106621</v>
      </c>
      <c r="L345" s="14">
        <f t="shared" si="354"/>
        <v>7.1</v>
      </c>
      <c r="M345" s="14">
        <f t="shared" si="355"/>
        <v>4.9635436865624047</v>
      </c>
      <c r="N345" s="14">
        <f t="shared" si="356"/>
        <v>4.9423564533429616</v>
      </c>
      <c r="O345" s="14">
        <f t="shared" si="357"/>
        <v>4.8338981155962015</v>
      </c>
      <c r="P345" s="14">
        <f t="shared" si="358"/>
        <v>3.1951599806602426</v>
      </c>
      <c r="Q345" s="14">
        <f t="shared" si="359"/>
        <v>3.2647077836666121</v>
      </c>
      <c r="R345" s="14">
        <f t="shared" si="360"/>
        <v>2.2527099024212656</v>
      </c>
      <c r="S345" s="14">
        <f t="shared" ref="S345:T345" si="365">G405</f>
        <v>3.03</v>
      </c>
      <c r="T345" s="14">
        <f t="shared" si="365"/>
        <v>238.51</v>
      </c>
      <c r="U345" s="20">
        <v>9.4413798820000006E-2</v>
      </c>
      <c r="V345" s="24">
        <f t="shared" si="342"/>
        <v>-2.622053572281998</v>
      </c>
    </row>
    <row r="346" spans="1:22">
      <c r="A346" s="4">
        <v>32203</v>
      </c>
      <c r="B346" s="10">
        <v>67.894199999999998</v>
      </c>
      <c r="C346" s="11">
        <v>5.7</v>
      </c>
      <c r="D346" s="12">
        <v>116.5</v>
      </c>
      <c r="E346" s="49">
        <v>114.1</v>
      </c>
      <c r="F346" s="11">
        <v>107.5</v>
      </c>
      <c r="G346" s="13">
        <v>6.58</v>
      </c>
      <c r="H346" s="5">
        <v>261.2</v>
      </c>
      <c r="J346" s="4">
        <v>34029</v>
      </c>
      <c r="K346" s="14">
        <f t="shared" si="353"/>
        <v>4.2821441427638547</v>
      </c>
      <c r="L346" s="14">
        <f t="shared" si="354"/>
        <v>7</v>
      </c>
      <c r="M346" s="14">
        <f t="shared" si="355"/>
        <v>4.9649403348341261</v>
      </c>
      <c r="N346" s="14">
        <f t="shared" si="356"/>
        <v>4.9437829871084151</v>
      </c>
      <c r="O346" s="14">
        <f t="shared" si="357"/>
        <v>4.8299124586659978</v>
      </c>
      <c r="P346" s="14">
        <f t="shared" si="358"/>
        <v>2.9747235904728995</v>
      </c>
      <c r="Q346" s="14">
        <f t="shared" si="359"/>
        <v>3.1128101372363353</v>
      </c>
      <c r="R346" s="14">
        <f t="shared" si="360"/>
        <v>1.4481347194710656</v>
      </c>
      <c r="S346" s="14">
        <f t="shared" ref="S346:T346" si="366">G406</f>
        <v>3.07</v>
      </c>
      <c r="T346" s="14">
        <f t="shared" si="366"/>
        <v>238.58</v>
      </c>
      <c r="U346" s="20">
        <v>-6.2870183757000001E-2</v>
      </c>
      <c r="V346" s="24">
        <f t="shared" si="342"/>
        <v>-2.684923756038998</v>
      </c>
    </row>
    <row r="347" spans="1:22">
      <c r="A347" s="4">
        <v>32234</v>
      </c>
      <c r="B347" s="10">
        <v>68.259200000000007</v>
      </c>
      <c r="C347" s="11">
        <v>5.4</v>
      </c>
      <c r="D347" s="12">
        <v>117.2</v>
      </c>
      <c r="E347" s="49">
        <v>114.8</v>
      </c>
      <c r="F347" s="11">
        <v>108.4</v>
      </c>
      <c r="G347" s="13">
        <v>6.87</v>
      </c>
      <c r="H347" s="5">
        <v>263.5</v>
      </c>
      <c r="J347" s="4">
        <v>34060</v>
      </c>
      <c r="K347" s="14">
        <f t="shared" si="353"/>
        <v>4.2854124800638251</v>
      </c>
      <c r="L347" s="14">
        <f t="shared" si="354"/>
        <v>7.1</v>
      </c>
      <c r="M347" s="14">
        <f t="shared" si="355"/>
        <v>4.9684234452869465</v>
      </c>
      <c r="N347" s="14">
        <f t="shared" si="356"/>
        <v>4.9466299641203433</v>
      </c>
      <c r="O347" s="14">
        <f t="shared" si="357"/>
        <v>4.8291134174728656</v>
      </c>
      <c r="P347" s="14">
        <f t="shared" si="358"/>
        <v>3.1075946960522742</v>
      </c>
      <c r="Q347" s="14">
        <f t="shared" si="359"/>
        <v>3.103821871098162</v>
      </c>
      <c r="R347" s="14">
        <f t="shared" si="360"/>
        <v>1.4493007302566825</v>
      </c>
      <c r="S347" s="14">
        <f t="shared" ref="S347:T347" si="367">G407</f>
        <v>2.96</v>
      </c>
      <c r="T347" s="14">
        <f t="shared" si="367"/>
        <v>235.76</v>
      </c>
      <c r="U347" s="20">
        <v>0</v>
      </c>
      <c r="V347" s="24">
        <f t="shared" si="342"/>
        <v>-2.684923756038998</v>
      </c>
    </row>
    <row r="348" spans="1:22">
      <c r="A348" s="4">
        <v>32264</v>
      </c>
      <c r="B348" s="10">
        <v>68.223500000000001</v>
      </c>
      <c r="C348" s="11">
        <v>5.6</v>
      </c>
      <c r="D348" s="12">
        <v>117.5</v>
      </c>
      <c r="E348" s="49">
        <v>115.1</v>
      </c>
      <c r="F348" s="11">
        <v>108.8</v>
      </c>
      <c r="G348" s="13">
        <v>7.09</v>
      </c>
      <c r="H348" s="5">
        <v>272.55</v>
      </c>
      <c r="J348" s="4">
        <v>34090</v>
      </c>
      <c r="K348" s="14">
        <f t="shared" si="353"/>
        <v>4.2812749265721095</v>
      </c>
      <c r="L348" s="14">
        <f t="shared" si="354"/>
        <v>7.1</v>
      </c>
      <c r="M348" s="14">
        <f t="shared" si="355"/>
        <v>4.9712012248508488</v>
      </c>
      <c r="N348" s="14">
        <f t="shared" si="356"/>
        <v>4.9494688588587685</v>
      </c>
      <c r="O348" s="14">
        <f t="shared" si="357"/>
        <v>4.8194747886350964</v>
      </c>
      <c r="P348" s="14">
        <f t="shared" si="358"/>
        <v>3.1703958587932672</v>
      </c>
      <c r="Q348" s="14">
        <f t="shared" si="359"/>
        <v>3.168011512886447</v>
      </c>
      <c r="R348" s="14">
        <f t="shared" si="360"/>
        <v>0.40436771638092583</v>
      </c>
      <c r="S348" s="14">
        <f t="shared" ref="S348:T348" si="368">G408</f>
        <v>3</v>
      </c>
      <c r="T348" s="14">
        <f t="shared" si="368"/>
        <v>233.81</v>
      </c>
      <c r="U348" s="20">
        <v>0.33470070938399998</v>
      </c>
      <c r="V348" s="24">
        <f t="shared" si="342"/>
        <v>-2.3502230466549978</v>
      </c>
    </row>
    <row r="349" spans="1:22">
      <c r="A349" s="4">
        <v>32295</v>
      </c>
      <c r="B349" s="10">
        <v>68.393600000000006</v>
      </c>
      <c r="C349" s="11">
        <v>5.4</v>
      </c>
      <c r="D349" s="12">
        <v>118</v>
      </c>
      <c r="E349" s="49">
        <v>115.6</v>
      </c>
      <c r="F349" s="11">
        <v>109</v>
      </c>
      <c r="G349" s="13">
        <v>7.51</v>
      </c>
      <c r="H349" s="5">
        <v>283.75</v>
      </c>
      <c r="J349" s="4">
        <v>34121</v>
      </c>
      <c r="K349" s="14">
        <f t="shared" si="353"/>
        <v>4.2833851622707479</v>
      </c>
      <c r="L349" s="14">
        <f t="shared" si="354"/>
        <v>7</v>
      </c>
      <c r="M349" s="14">
        <f t="shared" si="355"/>
        <v>4.9718944657798252</v>
      </c>
      <c r="N349" s="14">
        <f t="shared" si="356"/>
        <v>4.9501773250591414</v>
      </c>
      <c r="O349" s="14">
        <f t="shared" si="357"/>
        <v>4.8210876922105612</v>
      </c>
      <c r="P349" s="14">
        <f t="shared" si="358"/>
        <v>2.9538012436864087</v>
      </c>
      <c r="Q349" s="14">
        <f t="shared" si="359"/>
        <v>2.9466738490872917</v>
      </c>
      <c r="R349" s="14">
        <f t="shared" si="360"/>
        <v>0.32284128121191785</v>
      </c>
      <c r="S349" s="14">
        <f t="shared" ref="S349:T349" si="369">G409</f>
        <v>3.04</v>
      </c>
      <c r="T349" s="14">
        <f t="shared" si="369"/>
        <v>233.26</v>
      </c>
      <c r="U349" s="20">
        <v>0</v>
      </c>
      <c r="V349" s="24">
        <f t="shared" si="342"/>
        <v>-2.3502230466549978</v>
      </c>
    </row>
    <row r="350" spans="1:22">
      <c r="A350" s="4">
        <v>32325</v>
      </c>
      <c r="B350" s="10">
        <v>68.502899999999997</v>
      </c>
      <c r="C350" s="11">
        <v>5.4</v>
      </c>
      <c r="D350" s="12">
        <v>118.5</v>
      </c>
      <c r="E350" s="49">
        <v>116.2</v>
      </c>
      <c r="F350" s="11">
        <v>109.2</v>
      </c>
      <c r="G350" s="13">
        <v>7.75</v>
      </c>
      <c r="H350" s="5">
        <v>276.62</v>
      </c>
      <c r="J350" s="4">
        <v>34151</v>
      </c>
      <c r="K350" s="14">
        <f t="shared" si="353"/>
        <v>4.2871333679492194</v>
      </c>
      <c r="L350" s="14">
        <f t="shared" si="354"/>
        <v>6.9</v>
      </c>
      <c r="M350" s="14">
        <f t="shared" si="355"/>
        <v>4.9732795075524869</v>
      </c>
      <c r="N350" s="14">
        <f t="shared" si="356"/>
        <v>4.9508852896904818</v>
      </c>
      <c r="O350" s="14">
        <f t="shared" si="357"/>
        <v>4.8218931694993783</v>
      </c>
      <c r="P350" s="14">
        <f t="shared" si="358"/>
        <v>2.8072018778686307</v>
      </c>
      <c r="Q350" s="14">
        <f t="shared" si="359"/>
        <v>2.7261372583855819</v>
      </c>
      <c r="R350" s="14">
        <f t="shared" si="360"/>
        <v>0</v>
      </c>
      <c r="S350" s="14">
        <f t="shared" ref="S350:T350" si="370">G410</f>
        <v>3.06</v>
      </c>
      <c r="T350" s="14">
        <f t="shared" si="370"/>
        <v>234.83</v>
      </c>
      <c r="U350" s="20">
        <v>9.4942006320000005E-3</v>
      </c>
      <c r="V350" s="24">
        <f t="shared" si="342"/>
        <v>-2.3407288460229978</v>
      </c>
    </row>
    <row r="351" spans="1:22">
      <c r="A351" s="4">
        <v>32356</v>
      </c>
      <c r="B351" s="10">
        <v>68.836200000000005</v>
      </c>
      <c r="C351" s="11">
        <v>5.6</v>
      </c>
      <c r="D351" s="12">
        <v>119</v>
      </c>
      <c r="E351" s="49">
        <v>116.6</v>
      </c>
      <c r="F351" s="11">
        <v>109.6</v>
      </c>
      <c r="G351" s="13">
        <v>8.01</v>
      </c>
      <c r="H351" s="5">
        <v>276.52999999999997</v>
      </c>
      <c r="J351" s="4">
        <v>34182</v>
      </c>
      <c r="K351" s="14">
        <f t="shared" si="353"/>
        <v>4.2871759742743416</v>
      </c>
      <c r="L351" s="14">
        <f t="shared" si="354"/>
        <v>6.8</v>
      </c>
      <c r="M351" s="14">
        <f t="shared" si="355"/>
        <v>4.9753534799516164</v>
      </c>
      <c r="N351" s="14">
        <f t="shared" si="356"/>
        <v>4.9537121466966347</v>
      </c>
      <c r="O351" s="14">
        <f t="shared" si="357"/>
        <v>4.8235021803050788</v>
      </c>
      <c r="P351" s="14">
        <f t="shared" si="358"/>
        <v>2.8013036227673886</v>
      </c>
      <c r="Q351" s="14">
        <f t="shared" si="359"/>
        <v>2.7183361897378457</v>
      </c>
      <c r="R351" s="14">
        <f t="shared" si="360"/>
        <v>0.24144880945175534</v>
      </c>
      <c r="S351" s="14">
        <f t="shared" ref="S351:T351" si="371">G411</f>
        <v>3.03</v>
      </c>
      <c r="T351" s="14">
        <f t="shared" si="371"/>
        <v>236.1</v>
      </c>
      <c r="U351" s="20">
        <v>4.4010148690000001E-2</v>
      </c>
      <c r="V351" s="24">
        <f t="shared" si="342"/>
        <v>-2.2967186973329978</v>
      </c>
    </row>
    <row r="352" spans="1:22">
      <c r="A352" s="4">
        <v>32387</v>
      </c>
      <c r="B352" s="10">
        <v>68.606800000000007</v>
      </c>
      <c r="C352" s="11">
        <v>5.4</v>
      </c>
      <c r="D352" s="12">
        <v>119.5</v>
      </c>
      <c r="E352" s="49">
        <v>117.2</v>
      </c>
      <c r="F352" s="11">
        <v>110</v>
      </c>
      <c r="G352" s="13">
        <v>8.19</v>
      </c>
      <c r="H352" s="5">
        <v>271.88</v>
      </c>
      <c r="J352" s="4">
        <v>34213</v>
      </c>
      <c r="K352" s="14">
        <f t="shared" si="353"/>
        <v>4.2915957815703605</v>
      </c>
      <c r="L352" s="14">
        <f t="shared" si="354"/>
        <v>6.7</v>
      </c>
      <c r="M352" s="14">
        <f t="shared" si="355"/>
        <v>4.9767337424205742</v>
      </c>
      <c r="N352" s="14">
        <f t="shared" si="356"/>
        <v>4.9544176140980269</v>
      </c>
      <c r="O352" s="14">
        <f t="shared" si="357"/>
        <v>4.8235021803050788</v>
      </c>
      <c r="P352" s="14">
        <f t="shared" si="358"/>
        <v>2.726488356180611</v>
      </c>
      <c r="Q352" s="14">
        <f t="shared" si="359"/>
        <v>2.5715702764457729</v>
      </c>
      <c r="R352" s="14">
        <f t="shared" si="360"/>
        <v>0.16090108057006858</v>
      </c>
      <c r="S352" s="14">
        <f t="shared" ref="S352:T352" si="372">G412</f>
        <v>3.09</v>
      </c>
      <c r="T352" s="14">
        <f t="shared" si="372"/>
        <v>234.74</v>
      </c>
      <c r="U352" s="20">
        <v>0.158968634691</v>
      </c>
      <c r="V352" s="24">
        <f t="shared" si="342"/>
        <v>-2.1377500626419979</v>
      </c>
    </row>
    <row r="353" spans="1:22">
      <c r="A353" s="4">
        <v>32417</v>
      </c>
      <c r="B353" s="10">
        <v>68.961799999999997</v>
      </c>
      <c r="C353" s="11">
        <v>5.4</v>
      </c>
      <c r="D353" s="12">
        <v>119.9</v>
      </c>
      <c r="E353" s="49">
        <v>117.6</v>
      </c>
      <c r="F353" s="11">
        <v>111.1</v>
      </c>
      <c r="G353" s="13">
        <v>8.3000000000000007</v>
      </c>
      <c r="H353" s="5">
        <v>274.52999999999997</v>
      </c>
      <c r="J353" s="4">
        <v>34243</v>
      </c>
      <c r="K353" s="14">
        <f t="shared" si="353"/>
        <v>4.2989968660056954</v>
      </c>
      <c r="L353" s="14">
        <f t="shared" si="354"/>
        <v>6.8</v>
      </c>
      <c r="M353" s="14">
        <f t="shared" si="355"/>
        <v>4.9808631357625854</v>
      </c>
      <c r="N353" s="14">
        <f t="shared" si="356"/>
        <v>4.9593419997087054</v>
      </c>
      <c r="O353" s="14">
        <f t="shared" si="357"/>
        <v>4.8267124559353274</v>
      </c>
      <c r="P353" s="14">
        <f t="shared" si="358"/>
        <v>2.7150989065950899</v>
      </c>
      <c r="Q353" s="14">
        <f t="shared" si="359"/>
        <v>2.7028672387919417</v>
      </c>
      <c r="R353" s="14">
        <f t="shared" si="360"/>
        <v>0.32102756302481894</v>
      </c>
      <c r="S353" s="14">
        <f t="shared" ref="S353:T353" si="373">G413</f>
        <v>2.99</v>
      </c>
      <c r="T353" s="14">
        <f t="shared" si="373"/>
        <v>238.96</v>
      </c>
      <c r="U353" s="20">
        <v>0</v>
      </c>
      <c r="V353" s="24">
        <f t="shared" si="342"/>
        <v>-2.1377500626419979</v>
      </c>
    </row>
    <row r="354" spans="1:22">
      <c r="A354" s="4">
        <v>32448</v>
      </c>
      <c r="B354" s="10">
        <v>69.096299999999999</v>
      </c>
      <c r="C354" s="11">
        <v>5.3</v>
      </c>
      <c r="D354" s="12">
        <v>120.3</v>
      </c>
      <c r="E354" s="49">
        <v>117.9</v>
      </c>
      <c r="F354" s="11">
        <v>111.9</v>
      </c>
      <c r="G354" s="13">
        <v>8.35</v>
      </c>
      <c r="H354" s="5">
        <v>274.19</v>
      </c>
      <c r="J354" s="4">
        <v>34274</v>
      </c>
      <c r="K354" s="14">
        <f t="shared" si="353"/>
        <v>4.302835959750662</v>
      </c>
      <c r="L354" s="14">
        <f t="shared" si="354"/>
        <v>6.6</v>
      </c>
      <c r="M354" s="14">
        <f t="shared" si="355"/>
        <v>4.9836066217083363</v>
      </c>
      <c r="N354" s="14">
        <f t="shared" si="356"/>
        <v>4.9614450499054845</v>
      </c>
      <c r="O354" s="14">
        <f t="shared" si="357"/>
        <v>4.8283137373023015</v>
      </c>
      <c r="P354" s="14">
        <f t="shared" si="358"/>
        <v>2.7075586605281527</v>
      </c>
      <c r="Q354" s="14">
        <f t="shared" si="359"/>
        <v>2.6251950976086862</v>
      </c>
      <c r="R354" s="14">
        <f t="shared" si="360"/>
        <v>0.24028846163103157</v>
      </c>
      <c r="S354" s="14">
        <f t="shared" ref="S354:T354" si="374">G414</f>
        <v>3.02</v>
      </c>
      <c r="T354" s="14">
        <f t="shared" si="374"/>
        <v>243.06</v>
      </c>
      <c r="U354" s="20">
        <v>-8.7284292193999996E-2</v>
      </c>
      <c r="V354" s="24">
        <f t="shared" si="342"/>
        <v>-2.2250343548359979</v>
      </c>
    </row>
    <row r="355" spans="1:22">
      <c r="A355" s="4">
        <v>32478</v>
      </c>
      <c r="B355" s="10">
        <v>69.383799999999994</v>
      </c>
      <c r="C355" s="11">
        <v>5.3</v>
      </c>
      <c r="D355" s="12">
        <v>120.7</v>
      </c>
      <c r="E355" s="49">
        <v>118.3</v>
      </c>
      <c r="F355" s="11">
        <v>112.3</v>
      </c>
      <c r="G355" s="13">
        <v>8.76</v>
      </c>
      <c r="H355" s="5">
        <v>284.35000000000002</v>
      </c>
      <c r="J355" s="4">
        <v>34304</v>
      </c>
      <c r="K355" s="14">
        <f t="shared" si="353"/>
        <v>4.3079238548143719</v>
      </c>
      <c r="L355" s="14">
        <f t="shared" si="354"/>
        <v>6.5</v>
      </c>
      <c r="M355" s="14">
        <f t="shared" si="355"/>
        <v>4.9856593080260785</v>
      </c>
      <c r="N355" s="14">
        <f t="shared" si="356"/>
        <v>4.9635436865624047</v>
      </c>
      <c r="O355" s="14">
        <f t="shared" si="357"/>
        <v>4.8291134174728656</v>
      </c>
      <c r="P355" s="14">
        <f t="shared" si="358"/>
        <v>2.7721802930272008</v>
      </c>
      <c r="Q355" s="14">
        <f t="shared" si="359"/>
        <v>2.6196188235981559</v>
      </c>
      <c r="R355" s="14">
        <f t="shared" si="360"/>
        <v>7.9968017056424409E-2</v>
      </c>
      <c r="S355" s="14">
        <f t="shared" ref="S355:T355" si="375">G415</f>
        <v>2.96</v>
      </c>
      <c r="T355" s="14">
        <f t="shared" si="375"/>
        <v>245.44</v>
      </c>
      <c r="U355" s="20">
        <v>-0.1631514989</v>
      </c>
      <c r="V355" s="24">
        <f t="shared" si="342"/>
        <v>-2.3881858537359979</v>
      </c>
    </row>
    <row r="356" spans="1:22">
      <c r="A356" s="4">
        <v>32509</v>
      </c>
      <c r="B356" s="10">
        <v>69.554400000000001</v>
      </c>
      <c r="C356" s="11">
        <v>5.4</v>
      </c>
      <c r="D356" s="12">
        <v>121.2</v>
      </c>
      <c r="E356" s="49">
        <v>118.9</v>
      </c>
      <c r="F356" s="11">
        <v>113.1</v>
      </c>
      <c r="G356" s="13">
        <v>9.1199999999999992</v>
      </c>
      <c r="H356" s="5">
        <v>286.73</v>
      </c>
      <c r="J356" s="4">
        <v>34335</v>
      </c>
      <c r="K356" s="14">
        <f t="shared" si="353"/>
        <v>4.3121110161582363</v>
      </c>
      <c r="L356" s="14">
        <f t="shared" si="354"/>
        <v>6.6</v>
      </c>
      <c r="M356" s="14">
        <f t="shared" si="355"/>
        <v>4.9856593080260785</v>
      </c>
      <c r="N356" s="14">
        <f t="shared" si="356"/>
        <v>4.9635436865624047</v>
      </c>
      <c r="O356" s="14">
        <f t="shared" si="357"/>
        <v>4.8291134174728656</v>
      </c>
      <c r="P356" s="14">
        <f t="shared" si="358"/>
        <v>2.4214258120594532</v>
      </c>
      <c r="Q356" s="14">
        <f t="shared" si="359"/>
        <v>2.4046420299489206</v>
      </c>
      <c r="R356" s="14">
        <f t="shared" si="360"/>
        <v>-0.47846981233363822</v>
      </c>
      <c r="S356" s="14">
        <f t="shared" ref="S356:T356" si="376">G416</f>
        <v>3.05</v>
      </c>
      <c r="T356" s="14">
        <f t="shared" si="376"/>
        <v>249.47</v>
      </c>
      <c r="U356" s="20">
        <v>0</v>
      </c>
      <c r="V356" s="24">
        <f t="shared" si="342"/>
        <v>-2.3881858537359979</v>
      </c>
    </row>
    <row r="357" spans="1:22">
      <c r="A357" s="4">
        <v>32540</v>
      </c>
      <c r="B357" s="10">
        <v>69.255600000000001</v>
      </c>
      <c r="C357" s="11">
        <v>5.2</v>
      </c>
      <c r="D357" s="12">
        <v>121.6</v>
      </c>
      <c r="E357" s="49">
        <v>119.3</v>
      </c>
      <c r="F357" s="11">
        <v>114</v>
      </c>
      <c r="G357" s="13">
        <v>9.36</v>
      </c>
      <c r="H357" s="5">
        <v>287.20999999999998</v>
      </c>
      <c r="J357" s="4">
        <v>34366</v>
      </c>
      <c r="K357" s="14">
        <f t="shared" si="353"/>
        <v>4.3125586503386932</v>
      </c>
      <c r="L357" s="14">
        <f t="shared" si="354"/>
        <v>6.6</v>
      </c>
      <c r="M357" s="14">
        <f t="shared" si="355"/>
        <v>4.9883896851489355</v>
      </c>
      <c r="N357" s="14">
        <f t="shared" si="356"/>
        <v>4.9649403348341261</v>
      </c>
      <c r="O357" s="14">
        <f t="shared" si="357"/>
        <v>4.8291134174728656</v>
      </c>
      <c r="P357" s="14">
        <f t="shared" si="358"/>
        <v>2.4845998586530804</v>
      </c>
      <c r="Q357" s="14">
        <f t="shared" si="359"/>
        <v>2.2583881491164868</v>
      </c>
      <c r="R357" s="14">
        <f t="shared" si="360"/>
        <v>-0.47846981233363822</v>
      </c>
      <c r="S357" s="14">
        <f t="shared" ref="S357:T357" si="377">G417</f>
        <v>3.25</v>
      </c>
      <c r="T357" s="14">
        <f t="shared" si="377"/>
        <v>253.27</v>
      </c>
      <c r="U357" s="20">
        <v>0.22434142325699999</v>
      </c>
      <c r="V357" s="24">
        <f t="shared" si="342"/>
        <v>-2.1638444304789979</v>
      </c>
    </row>
    <row r="358" spans="1:22">
      <c r="A358" s="4">
        <v>32568</v>
      </c>
      <c r="B358" s="10">
        <v>69.442700000000002</v>
      </c>
      <c r="C358" s="11">
        <v>5</v>
      </c>
      <c r="D358" s="12">
        <v>122.2</v>
      </c>
      <c r="E358" s="49">
        <v>119.9</v>
      </c>
      <c r="F358" s="11">
        <v>114</v>
      </c>
      <c r="G358" s="13">
        <v>9.85</v>
      </c>
      <c r="H358" s="5">
        <v>285.12</v>
      </c>
      <c r="J358" s="4">
        <v>34394</v>
      </c>
      <c r="K358" s="14">
        <f t="shared" si="353"/>
        <v>4.3230101722007674</v>
      </c>
      <c r="L358" s="14">
        <f t="shared" si="354"/>
        <v>6.5</v>
      </c>
      <c r="M358" s="14">
        <f t="shared" si="355"/>
        <v>4.991112627607392</v>
      </c>
      <c r="N358" s="14">
        <f t="shared" si="356"/>
        <v>4.9670316566141235</v>
      </c>
      <c r="O358" s="14">
        <f t="shared" si="357"/>
        <v>4.8299124586659978</v>
      </c>
      <c r="P358" s="14">
        <f t="shared" si="358"/>
        <v>2.6172292773265542</v>
      </c>
      <c r="Q358" s="14">
        <f t="shared" si="359"/>
        <v>2.3248669505708452</v>
      </c>
      <c r="R358" s="14">
        <f t="shared" si="360"/>
        <v>0</v>
      </c>
      <c r="S358" s="14">
        <f t="shared" ref="S358:T358" si="378">G418</f>
        <v>3.34</v>
      </c>
      <c r="T358" s="14">
        <f t="shared" si="378"/>
        <v>252.64</v>
      </c>
      <c r="U358" s="20">
        <v>0.31292952942000002</v>
      </c>
      <c r="V358" s="24">
        <f t="shared" si="342"/>
        <v>-1.8509149010589978</v>
      </c>
    </row>
    <row r="359" spans="1:22">
      <c r="A359" s="4">
        <v>32599</v>
      </c>
      <c r="B359" s="10">
        <v>69.440700000000007</v>
      </c>
      <c r="C359" s="11">
        <v>5.2</v>
      </c>
      <c r="D359" s="12">
        <v>123.1</v>
      </c>
      <c r="E359" s="49">
        <v>121</v>
      </c>
      <c r="F359" s="11">
        <v>113.8</v>
      </c>
      <c r="G359" s="13">
        <v>9.84</v>
      </c>
      <c r="H359" s="5">
        <v>282.60000000000002</v>
      </c>
      <c r="J359" s="4">
        <v>34425</v>
      </c>
      <c r="K359" s="14">
        <f t="shared" si="353"/>
        <v>4.3279478855593831</v>
      </c>
      <c r="L359" s="14">
        <f t="shared" si="354"/>
        <v>6.4</v>
      </c>
      <c r="M359" s="14">
        <f t="shared" si="355"/>
        <v>4.9917922062947762</v>
      </c>
      <c r="N359" s="14">
        <f t="shared" si="356"/>
        <v>4.9684234452869465</v>
      </c>
      <c r="O359" s="14">
        <f t="shared" si="357"/>
        <v>4.8338981155962015</v>
      </c>
      <c r="P359" s="14">
        <f t="shared" si="358"/>
        <v>2.3368761007829404</v>
      </c>
      <c r="Q359" s="14">
        <f t="shared" si="359"/>
        <v>2.1793481166603015</v>
      </c>
      <c r="R359" s="14">
        <f t="shared" si="360"/>
        <v>0.47846981233362529</v>
      </c>
      <c r="S359" s="14">
        <f t="shared" ref="S359:T359" si="379">G419</f>
        <v>3.56</v>
      </c>
      <c r="T359" s="14">
        <f t="shared" si="379"/>
        <v>255.99</v>
      </c>
      <c r="U359" s="20">
        <v>0</v>
      </c>
      <c r="V359" s="24">
        <f t="shared" si="342"/>
        <v>-1.8509149010589978</v>
      </c>
    </row>
    <row r="360" spans="1:22">
      <c r="A360" s="4">
        <v>32629</v>
      </c>
      <c r="B360" s="10">
        <v>68.946600000000004</v>
      </c>
      <c r="C360" s="11">
        <v>5.2</v>
      </c>
      <c r="D360" s="12">
        <v>123.7</v>
      </c>
      <c r="E360" s="49">
        <v>121.6</v>
      </c>
      <c r="F360" s="11">
        <v>113.4</v>
      </c>
      <c r="G360" s="13">
        <v>9.81</v>
      </c>
      <c r="H360" s="5">
        <v>280.13</v>
      </c>
      <c r="J360" s="4">
        <v>34455</v>
      </c>
      <c r="K360" s="14">
        <f t="shared" si="353"/>
        <v>4.3335976552693785</v>
      </c>
      <c r="L360" s="14">
        <f t="shared" si="354"/>
        <v>6.1</v>
      </c>
      <c r="M360" s="14">
        <f t="shared" si="355"/>
        <v>4.9938281757798748</v>
      </c>
      <c r="N360" s="14">
        <f t="shared" si="356"/>
        <v>4.9698132995760007</v>
      </c>
      <c r="O360" s="14">
        <f t="shared" si="357"/>
        <v>4.8378679501071131</v>
      </c>
      <c r="P360" s="14">
        <f t="shared" si="358"/>
        <v>2.2626950929025802</v>
      </c>
      <c r="Q360" s="14">
        <f t="shared" si="359"/>
        <v>2.0344440717232426</v>
      </c>
      <c r="R360" s="14">
        <f t="shared" si="360"/>
        <v>1.8393161472015991</v>
      </c>
      <c r="S360" s="14">
        <f t="shared" ref="S360:T360" si="380">G420</f>
        <v>4.01</v>
      </c>
      <c r="T360" s="14">
        <f t="shared" si="380"/>
        <v>256.70999999999998</v>
      </c>
      <c r="U360" s="20">
        <v>0.28719449301799999</v>
      </c>
      <c r="V360" s="24">
        <f t="shared" si="342"/>
        <v>-1.5637204080409979</v>
      </c>
    </row>
    <row r="361" spans="1:22">
      <c r="A361" s="4">
        <v>32660</v>
      </c>
      <c r="B361" s="10">
        <v>68.980699999999999</v>
      </c>
      <c r="C361" s="11">
        <v>5.3</v>
      </c>
      <c r="D361" s="12">
        <v>124.1</v>
      </c>
      <c r="E361" s="49">
        <v>121.9</v>
      </c>
      <c r="F361" s="11">
        <v>114</v>
      </c>
      <c r="G361" s="13">
        <v>9.5299999999999994</v>
      </c>
      <c r="H361" s="5">
        <v>282.58</v>
      </c>
      <c r="J361" s="4">
        <v>34486</v>
      </c>
      <c r="K361" s="14">
        <f t="shared" si="353"/>
        <v>4.3403201345104838</v>
      </c>
      <c r="L361" s="14">
        <f t="shared" si="354"/>
        <v>6.1</v>
      </c>
      <c r="M361" s="14">
        <f t="shared" si="355"/>
        <v>4.996536369716754</v>
      </c>
      <c r="N361" s="14">
        <f t="shared" si="356"/>
        <v>4.9732795075524869</v>
      </c>
      <c r="O361" s="14">
        <f t="shared" si="357"/>
        <v>4.8354879410503013</v>
      </c>
      <c r="P361" s="14">
        <f t="shared" si="358"/>
        <v>2.4641903936928928</v>
      </c>
      <c r="Q361" s="14">
        <f t="shared" si="359"/>
        <v>2.3102182493345147</v>
      </c>
      <c r="R361" s="14">
        <f t="shared" si="360"/>
        <v>1.4400248839740015</v>
      </c>
      <c r="S361" s="14">
        <f t="shared" ref="S361:T361" si="381">G421</f>
        <v>4.25</v>
      </c>
      <c r="T361" s="14">
        <f t="shared" si="381"/>
        <v>253.77</v>
      </c>
      <c r="U361" s="20">
        <v>0</v>
      </c>
      <c r="V361" s="24">
        <f t="shared" si="342"/>
        <v>-1.5637204080409979</v>
      </c>
    </row>
    <row r="362" spans="1:22">
      <c r="A362" s="4">
        <v>32690</v>
      </c>
      <c r="B362" s="10">
        <v>68.346400000000003</v>
      </c>
      <c r="C362" s="11">
        <v>5.2</v>
      </c>
      <c r="D362" s="12">
        <v>124.5</v>
      </c>
      <c r="E362" s="49">
        <v>122.1</v>
      </c>
      <c r="F362" s="11">
        <v>114.6</v>
      </c>
      <c r="G362" s="13">
        <v>9.24</v>
      </c>
      <c r="H362" s="5">
        <v>277.22000000000003</v>
      </c>
      <c r="J362" s="4">
        <v>34516</v>
      </c>
      <c r="K362" s="14">
        <f t="shared" si="353"/>
        <v>4.3421325948870919</v>
      </c>
      <c r="L362" s="14">
        <f t="shared" si="354"/>
        <v>6.1</v>
      </c>
      <c r="M362" s="14">
        <f t="shared" si="355"/>
        <v>4.9999113307332799</v>
      </c>
      <c r="N362" s="14">
        <f t="shared" si="356"/>
        <v>4.9774231598901419</v>
      </c>
      <c r="O362" s="14">
        <f t="shared" si="357"/>
        <v>4.832305758571839</v>
      </c>
      <c r="P362" s="14">
        <f t="shared" si="358"/>
        <v>2.6631823180793193</v>
      </c>
      <c r="Q362" s="14">
        <f t="shared" si="359"/>
        <v>2.6537870199660327</v>
      </c>
      <c r="R362" s="14">
        <f t="shared" si="360"/>
        <v>1.0412589072460232</v>
      </c>
      <c r="S362" s="14">
        <f t="shared" ref="S362:T362" si="382">G422</f>
        <v>4.26</v>
      </c>
      <c r="T362" s="14">
        <f t="shared" si="382"/>
        <v>261.97000000000003</v>
      </c>
      <c r="U362" s="20">
        <v>7.0467666328E-2</v>
      </c>
      <c r="V362" s="24">
        <f t="shared" si="342"/>
        <v>-1.4932527417129979</v>
      </c>
    </row>
    <row r="363" spans="1:22">
      <c r="A363" s="4">
        <v>32721</v>
      </c>
      <c r="B363" s="10">
        <v>68.977400000000003</v>
      </c>
      <c r="C363" s="11">
        <v>5.2</v>
      </c>
      <c r="D363" s="12">
        <v>124.5</v>
      </c>
      <c r="E363" s="49">
        <v>122.1</v>
      </c>
      <c r="F363" s="11">
        <v>114.8</v>
      </c>
      <c r="G363" s="13">
        <v>8.99</v>
      </c>
      <c r="H363" s="5">
        <v>278.02</v>
      </c>
      <c r="J363" s="4">
        <v>34547</v>
      </c>
      <c r="K363" s="14">
        <f t="shared" si="353"/>
        <v>4.3471504702864516</v>
      </c>
      <c r="L363" s="14">
        <f t="shared" si="354"/>
        <v>6</v>
      </c>
      <c r="M363" s="14">
        <f t="shared" si="355"/>
        <v>5.0039463059454592</v>
      </c>
      <c r="N363" s="14">
        <f t="shared" si="356"/>
        <v>4.9808631357625854</v>
      </c>
      <c r="O363" s="14">
        <f t="shared" si="357"/>
        <v>4.8370752429708741</v>
      </c>
      <c r="P363" s="14">
        <f t="shared" si="358"/>
        <v>2.8592825993843052</v>
      </c>
      <c r="Q363" s="14">
        <f t="shared" si="359"/>
        <v>2.7150989065950899</v>
      </c>
      <c r="R363" s="14">
        <f t="shared" si="360"/>
        <v>1.3573062665794615</v>
      </c>
      <c r="S363" s="14">
        <f t="shared" ref="S363:T363" si="383">G423</f>
        <v>4.47</v>
      </c>
      <c r="T363" s="14">
        <f t="shared" si="383"/>
        <v>266.62</v>
      </c>
      <c r="U363" s="20">
        <v>0.416768636917</v>
      </c>
      <c r="V363" s="24">
        <f t="shared" si="342"/>
        <v>-1.0764841047959979</v>
      </c>
    </row>
    <row r="364" spans="1:22">
      <c r="A364" s="4">
        <v>32752</v>
      </c>
      <c r="B364" s="10">
        <v>68.801000000000002</v>
      </c>
      <c r="C364" s="11">
        <v>5.3</v>
      </c>
      <c r="D364" s="12">
        <v>124.8</v>
      </c>
      <c r="E364" s="49">
        <v>122.4</v>
      </c>
      <c r="F364" s="11">
        <v>115.5</v>
      </c>
      <c r="G364" s="13">
        <v>9.02</v>
      </c>
      <c r="H364" s="5">
        <v>274.58999999999997</v>
      </c>
      <c r="J364" s="4">
        <v>34578</v>
      </c>
      <c r="K364" s="14">
        <f t="shared" si="353"/>
        <v>4.349628693388623</v>
      </c>
      <c r="L364" s="14">
        <f t="shared" si="354"/>
        <v>5.9</v>
      </c>
      <c r="M364" s="14">
        <f t="shared" si="355"/>
        <v>5.0059577045451444</v>
      </c>
      <c r="N364" s="14">
        <f t="shared" si="356"/>
        <v>4.9822358195745577</v>
      </c>
      <c r="O364" s="14">
        <f t="shared" si="357"/>
        <v>4.8410325097100761</v>
      </c>
      <c r="P364" s="14">
        <f t="shared" si="358"/>
        <v>2.9223962124570422</v>
      </c>
      <c r="Q364" s="14">
        <f t="shared" si="359"/>
        <v>2.7818205476530604</v>
      </c>
      <c r="R364" s="14">
        <f t="shared" si="360"/>
        <v>1.7530329404996678</v>
      </c>
      <c r="S364" s="14">
        <f t="shared" ref="S364:T364" si="384">G424</f>
        <v>4.7300000000000004</v>
      </c>
      <c r="T364" s="14">
        <f t="shared" si="384"/>
        <v>267.89999999999998</v>
      </c>
      <c r="U364" s="20">
        <v>4.0928417371000003E-2</v>
      </c>
      <c r="V364" s="24">
        <f t="shared" si="342"/>
        <v>-1.0355556874249978</v>
      </c>
    </row>
    <row r="365" spans="1:22">
      <c r="A365" s="4">
        <v>32782</v>
      </c>
      <c r="B365" s="10">
        <v>68.737799999999993</v>
      </c>
      <c r="C365" s="11">
        <v>5.3</v>
      </c>
      <c r="D365" s="12">
        <v>125.4</v>
      </c>
      <c r="E365" s="49">
        <v>122.9</v>
      </c>
      <c r="F365" s="11">
        <v>117.7</v>
      </c>
      <c r="G365" s="13">
        <v>8.84</v>
      </c>
      <c r="H365" s="5">
        <v>270.32</v>
      </c>
      <c r="J365" s="4">
        <v>34608</v>
      </c>
      <c r="K365" s="14">
        <f t="shared" si="353"/>
        <v>4.3580976054794922</v>
      </c>
      <c r="L365" s="14">
        <f t="shared" si="354"/>
        <v>5.8</v>
      </c>
      <c r="M365" s="14">
        <f t="shared" si="355"/>
        <v>5.0066272726987169</v>
      </c>
      <c r="N365" s="14">
        <f t="shared" si="356"/>
        <v>4.9829214555287402</v>
      </c>
      <c r="O365" s="14">
        <f t="shared" si="357"/>
        <v>4.8433993747203417</v>
      </c>
      <c r="P365" s="14">
        <f t="shared" si="358"/>
        <v>2.5764136936131465</v>
      </c>
      <c r="Q365" s="14">
        <f t="shared" si="359"/>
        <v>2.3579455820034863</v>
      </c>
      <c r="R365" s="14">
        <f t="shared" si="360"/>
        <v>1.6686918785014735</v>
      </c>
      <c r="S365" s="14">
        <f t="shared" ref="S365:T365" si="385">G425</f>
        <v>4.76</v>
      </c>
      <c r="T365" s="14">
        <f t="shared" si="385"/>
        <v>270.75</v>
      </c>
      <c r="U365" s="20">
        <v>0</v>
      </c>
      <c r="V365" s="24">
        <f t="shared" si="342"/>
        <v>-1.0355556874249978</v>
      </c>
    </row>
    <row r="366" spans="1:22">
      <c r="A366" s="4">
        <v>32813</v>
      </c>
      <c r="B366" s="10">
        <v>68.946100000000001</v>
      </c>
      <c r="C366" s="11">
        <v>5.4</v>
      </c>
      <c r="D366" s="12">
        <v>125.9</v>
      </c>
      <c r="E366" s="49">
        <v>123.3</v>
      </c>
      <c r="F366" s="11">
        <v>117.6</v>
      </c>
      <c r="G366" s="13">
        <v>8.5500000000000007</v>
      </c>
      <c r="H366" s="5">
        <v>265.60000000000002</v>
      </c>
      <c r="J366" s="4">
        <v>34639</v>
      </c>
      <c r="K366" s="14">
        <f t="shared" si="353"/>
        <v>4.3642686406896765</v>
      </c>
      <c r="L366" s="14">
        <f t="shared" si="354"/>
        <v>5.6</v>
      </c>
      <c r="M366" s="14">
        <f t="shared" si="355"/>
        <v>5.0093010710831196</v>
      </c>
      <c r="N366" s="14">
        <f t="shared" si="356"/>
        <v>4.9849755473156785</v>
      </c>
      <c r="O366" s="14">
        <f t="shared" si="357"/>
        <v>4.8457606509060218</v>
      </c>
      <c r="P366" s="14">
        <f t="shared" si="358"/>
        <v>2.5694449374782722</v>
      </c>
      <c r="Q366" s="14">
        <f t="shared" si="359"/>
        <v>2.3530497410194036</v>
      </c>
      <c r="R366" s="14">
        <f t="shared" si="360"/>
        <v>1.7446913603720704</v>
      </c>
      <c r="S366" s="14">
        <f t="shared" ref="S366:T366" si="386">G426</f>
        <v>5.29</v>
      </c>
      <c r="T366" s="14">
        <f t="shared" si="386"/>
        <v>276.73</v>
      </c>
      <c r="U366" s="20">
        <v>0.54906049379300004</v>
      </c>
      <c r="V366" s="24">
        <f t="shared" si="342"/>
        <v>-0.48649519363199778</v>
      </c>
    </row>
    <row r="367" spans="1:22">
      <c r="A367" s="4">
        <v>32843</v>
      </c>
      <c r="B367" s="10">
        <v>69.373500000000007</v>
      </c>
      <c r="C367" s="11">
        <v>5.4</v>
      </c>
      <c r="D367" s="12">
        <v>126.3</v>
      </c>
      <c r="E367" s="49">
        <v>123.7</v>
      </c>
      <c r="F367" s="11">
        <v>117.5</v>
      </c>
      <c r="G367" s="13">
        <v>8.4499999999999993</v>
      </c>
      <c r="H367" s="5">
        <v>260.60000000000002</v>
      </c>
      <c r="J367" s="4">
        <v>34669</v>
      </c>
      <c r="K367" s="14">
        <f t="shared" si="353"/>
        <v>4.3749781020289378</v>
      </c>
      <c r="L367" s="14">
        <f t="shared" si="354"/>
        <v>5.5</v>
      </c>
      <c r="M367" s="14">
        <f t="shared" si="355"/>
        <v>5.0113017386394159</v>
      </c>
      <c r="N367" s="14">
        <f t="shared" si="356"/>
        <v>4.9877077894525508</v>
      </c>
      <c r="O367" s="14">
        <f t="shared" si="357"/>
        <v>4.8473317431380627</v>
      </c>
      <c r="P367" s="14">
        <f t="shared" si="358"/>
        <v>2.5642430613337437</v>
      </c>
      <c r="Q367" s="14">
        <f t="shared" si="359"/>
        <v>2.4164102890145838</v>
      </c>
      <c r="R367" s="14">
        <f t="shared" si="360"/>
        <v>1.821832566519755</v>
      </c>
      <c r="S367" s="14">
        <f t="shared" ref="S367:T367" si="387">G427</f>
        <v>5.45</v>
      </c>
      <c r="T367" s="14">
        <f t="shared" si="387"/>
        <v>285.98</v>
      </c>
      <c r="U367" s="20">
        <v>-0.24825457727700001</v>
      </c>
      <c r="V367" s="24">
        <f t="shared" si="342"/>
        <v>-0.73474977090899785</v>
      </c>
    </row>
    <row r="368" spans="1:22">
      <c r="A368" s="4">
        <v>32874</v>
      </c>
      <c r="B368" s="10">
        <v>69.014700000000005</v>
      </c>
      <c r="C368" s="11">
        <v>5.4</v>
      </c>
      <c r="D368" s="12">
        <v>127.5</v>
      </c>
      <c r="E368" s="49">
        <v>125.1</v>
      </c>
      <c r="F368" s="11">
        <v>117.4</v>
      </c>
      <c r="G368" s="13">
        <v>8.23</v>
      </c>
      <c r="H368" s="5">
        <v>260.41000000000003</v>
      </c>
      <c r="J368" s="4">
        <v>34700</v>
      </c>
      <c r="K368" s="14">
        <f t="shared" si="353"/>
        <v>4.3776872330747834</v>
      </c>
      <c r="L368" s="14">
        <f t="shared" si="354"/>
        <v>5.6</v>
      </c>
      <c r="M368" s="14">
        <f t="shared" si="355"/>
        <v>5.01396308418893</v>
      </c>
      <c r="N368" s="14">
        <f t="shared" si="356"/>
        <v>4.990432586778736</v>
      </c>
      <c r="O368" s="14">
        <f t="shared" si="357"/>
        <v>4.8496837630384935</v>
      </c>
      <c r="P368" s="14">
        <f t="shared" si="358"/>
        <v>2.8303776162851726</v>
      </c>
      <c r="Q368" s="14">
        <f t="shared" si="359"/>
        <v>2.6888900216331217</v>
      </c>
      <c r="R368" s="14">
        <f t="shared" si="360"/>
        <v>2.057034556562817</v>
      </c>
      <c r="S368" s="14">
        <f t="shared" ref="S368:T368" si="388">G428</f>
        <v>5.53</v>
      </c>
      <c r="T368" s="14">
        <f t="shared" si="388"/>
        <v>288.95999999999998</v>
      </c>
      <c r="U368" s="20">
        <v>0</v>
      </c>
      <c r="V368" s="24">
        <f t="shared" si="342"/>
        <v>-0.73474977090899785</v>
      </c>
    </row>
    <row r="369" spans="1:22">
      <c r="A369" s="4">
        <v>32905</v>
      </c>
      <c r="B369" s="10">
        <v>69.625200000000007</v>
      </c>
      <c r="C369" s="11">
        <v>5.3</v>
      </c>
      <c r="D369" s="12">
        <v>128</v>
      </c>
      <c r="E369" s="49">
        <v>125.7</v>
      </c>
      <c r="F369" s="11">
        <v>117.5</v>
      </c>
      <c r="G369" s="13">
        <v>8.24</v>
      </c>
      <c r="H369" s="5">
        <v>264</v>
      </c>
      <c r="J369" s="4">
        <v>34731</v>
      </c>
      <c r="K369" s="14">
        <f t="shared" si="353"/>
        <v>4.3776483138002584</v>
      </c>
      <c r="L369" s="14">
        <f t="shared" si="354"/>
        <v>5.4</v>
      </c>
      <c r="M369" s="14">
        <f t="shared" si="355"/>
        <v>5.0166173657738033</v>
      </c>
      <c r="N369" s="14">
        <f t="shared" si="356"/>
        <v>4.9931499797552359</v>
      </c>
      <c r="O369" s="14">
        <f t="shared" si="357"/>
        <v>4.8504665419434341</v>
      </c>
      <c r="P369" s="14">
        <f t="shared" si="358"/>
        <v>2.8227680624867379</v>
      </c>
      <c r="Q369" s="14">
        <f t="shared" si="359"/>
        <v>2.820964492111004</v>
      </c>
      <c r="R369" s="14">
        <f t="shared" si="360"/>
        <v>2.135312447056906</v>
      </c>
      <c r="S369" s="14">
        <f t="shared" ref="S369:T369" si="389">G429</f>
        <v>5.92</v>
      </c>
      <c r="T369" s="14">
        <f t="shared" si="389"/>
        <v>284.61</v>
      </c>
      <c r="U369" s="20">
        <v>0.50076796658300005</v>
      </c>
      <c r="V369" s="24">
        <f t="shared" si="342"/>
        <v>-0.2339818043259978</v>
      </c>
    </row>
    <row r="370" spans="1:22">
      <c r="A370" s="4">
        <v>32933</v>
      </c>
      <c r="B370" s="10">
        <v>69.990300000000005</v>
      </c>
      <c r="C370" s="11">
        <v>5.2</v>
      </c>
      <c r="D370" s="12">
        <v>128.6</v>
      </c>
      <c r="E370" s="49">
        <v>126.1</v>
      </c>
      <c r="F370" s="11">
        <v>117.6</v>
      </c>
      <c r="G370" s="13">
        <v>8.2799999999999994</v>
      </c>
      <c r="H370" s="5">
        <v>271.3</v>
      </c>
      <c r="J370" s="4">
        <v>34759</v>
      </c>
      <c r="K370" s="14">
        <f t="shared" si="353"/>
        <v>4.3792202003183496</v>
      </c>
      <c r="L370" s="14">
        <f t="shared" si="354"/>
        <v>5.4</v>
      </c>
      <c r="M370" s="14">
        <f t="shared" si="355"/>
        <v>5.0186034637454329</v>
      </c>
      <c r="N370" s="14">
        <f t="shared" si="356"/>
        <v>4.994505912166372</v>
      </c>
      <c r="O370" s="14">
        <f t="shared" si="357"/>
        <v>4.8504665419434341</v>
      </c>
      <c r="P370" s="14">
        <f t="shared" si="358"/>
        <v>2.7490836138040828</v>
      </c>
      <c r="Q370" s="14">
        <f t="shared" si="359"/>
        <v>2.7474255552248339</v>
      </c>
      <c r="R370" s="14">
        <f t="shared" si="360"/>
        <v>2.0554083277436268</v>
      </c>
      <c r="S370" s="14">
        <f t="shared" ref="S370:T370" si="390">G430</f>
        <v>5.98</v>
      </c>
      <c r="T370" s="14">
        <f t="shared" si="390"/>
        <v>282.99</v>
      </c>
      <c r="U370" s="20">
        <v>0.24140447513300001</v>
      </c>
      <c r="V370" s="24">
        <f t="shared" si="342"/>
        <v>7.4226708070022074E-3</v>
      </c>
    </row>
    <row r="371" spans="1:22">
      <c r="A371" s="4">
        <v>32964</v>
      </c>
      <c r="B371" s="10">
        <v>69.893600000000006</v>
      </c>
      <c r="C371" s="11">
        <v>5.4</v>
      </c>
      <c r="D371" s="12">
        <v>128.9</v>
      </c>
      <c r="E371" s="49">
        <v>126.4</v>
      </c>
      <c r="F371" s="11">
        <v>117.9</v>
      </c>
      <c r="G371" s="13">
        <v>8.26</v>
      </c>
      <c r="H371" s="5">
        <v>273.06</v>
      </c>
      <c r="J371" s="4">
        <v>34790</v>
      </c>
      <c r="K371" s="14">
        <f t="shared" si="353"/>
        <v>4.3787199235257113</v>
      </c>
      <c r="L371" s="14">
        <f t="shared" si="354"/>
        <v>5.8</v>
      </c>
      <c r="M371" s="14">
        <f t="shared" si="355"/>
        <v>5.0225638649615298</v>
      </c>
      <c r="N371" s="14">
        <f t="shared" si="356"/>
        <v>4.9985627128619861</v>
      </c>
      <c r="O371" s="14">
        <f t="shared" si="357"/>
        <v>4.8520302639196169</v>
      </c>
      <c r="P371" s="14">
        <f t="shared" si="358"/>
        <v>3.07716586667539</v>
      </c>
      <c r="Q371" s="14">
        <f t="shared" si="359"/>
        <v>3.0139267575040005</v>
      </c>
      <c r="R371" s="14">
        <f t="shared" si="360"/>
        <v>1.8132148323415471</v>
      </c>
      <c r="S371" s="14">
        <f t="shared" ref="S371:T371" si="391">G431</f>
        <v>6.05</v>
      </c>
      <c r="T371" s="14">
        <f t="shared" si="391"/>
        <v>288.58999999999997</v>
      </c>
      <c r="U371" s="20">
        <v>0</v>
      </c>
      <c r="V371" s="24">
        <f t="shared" si="342"/>
        <v>7.4226708070022074E-3</v>
      </c>
    </row>
    <row r="372" spans="1:22">
      <c r="A372" s="4">
        <v>32994</v>
      </c>
      <c r="B372" s="10">
        <v>70.003</v>
      </c>
      <c r="C372" s="11">
        <v>5.4</v>
      </c>
      <c r="D372" s="12">
        <v>129.1</v>
      </c>
      <c r="E372" s="49">
        <v>126.6</v>
      </c>
      <c r="F372" s="11">
        <v>119.2</v>
      </c>
      <c r="G372" s="13">
        <v>8.18</v>
      </c>
      <c r="H372" s="5">
        <v>278.44</v>
      </c>
      <c r="J372" s="4">
        <v>34820</v>
      </c>
      <c r="K372" s="14">
        <f t="shared" si="353"/>
        <v>4.3807533243582659</v>
      </c>
      <c r="L372" s="14">
        <f t="shared" si="354"/>
        <v>5.6</v>
      </c>
      <c r="M372" s="14">
        <f t="shared" si="355"/>
        <v>5.0245381992652467</v>
      </c>
      <c r="N372" s="14">
        <f t="shared" si="356"/>
        <v>4.9999113307332799</v>
      </c>
      <c r="O372" s="14">
        <f t="shared" si="357"/>
        <v>4.8512487085847971</v>
      </c>
      <c r="P372" s="14">
        <f t="shared" si="358"/>
        <v>3.0710023485372608</v>
      </c>
      <c r="Q372" s="14">
        <f t="shared" si="359"/>
        <v>3.0098031157279563</v>
      </c>
      <c r="R372" s="14">
        <f t="shared" si="360"/>
        <v>1.3380758477684285</v>
      </c>
      <c r="S372" s="14">
        <f t="shared" ref="S372:T372" si="392">G432</f>
        <v>6.01</v>
      </c>
      <c r="T372" s="14">
        <f t="shared" si="392"/>
        <v>290.47000000000003</v>
      </c>
      <c r="U372" s="20">
        <v>0.20918393075700001</v>
      </c>
      <c r="V372" s="24">
        <f t="shared" si="342"/>
        <v>0.21660660156400222</v>
      </c>
    </row>
    <row r="373" spans="1:22">
      <c r="A373" s="4">
        <v>33025</v>
      </c>
      <c r="B373" s="10">
        <v>70.199700000000007</v>
      </c>
      <c r="C373" s="11">
        <v>5.2</v>
      </c>
      <c r="D373" s="12">
        <v>129.9</v>
      </c>
      <c r="E373" s="49">
        <v>127.2</v>
      </c>
      <c r="F373" s="11">
        <v>120.7</v>
      </c>
      <c r="G373" s="13">
        <v>8.2899999999999991</v>
      </c>
      <c r="H373" s="5">
        <v>277.49</v>
      </c>
      <c r="J373" s="4">
        <v>34851</v>
      </c>
      <c r="K373" s="14">
        <f t="shared" si="353"/>
        <v>4.3838374940778442</v>
      </c>
      <c r="L373" s="14">
        <f t="shared" si="354"/>
        <v>5.6</v>
      </c>
      <c r="M373" s="14">
        <f t="shared" si="355"/>
        <v>5.0265086432525461</v>
      </c>
      <c r="N373" s="14">
        <f t="shared" si="356"/>
        <v>5.0019308534661091</v>
      </c>
      <c r="O373" s="14">
        <f t="shared" si="357"/>
        <v>4.8528112089026889</v>
      </c>
      <c r="P373" s="14">
        <f t="shared" si="358"/>
        <v>2.9972273535791718</v>
      </c>
      <c r="Q373" s="14">
        <f t="shared" si="359"/>
        <v>2.8651345913622541</v>
      </c>
      <c r="R373" s="14">
        <f t="shared" si="360"/>
        <v>1.7323267852387061</v>
      </c>
      <c r="S373" s="14">
        <f t="shared" ref="S373:T373" si="393">G433</f>
        <v>6</v>
      </c>
      <c r="T373" s="14">
        <f t="shared" si="393"/>
        <v>298.06</v>
      </c>
      <c r="U373" s="20">
        <v>0</v>
      </c>
      <c r="V373" s="24">
        <f t="shared" si="342"/>
        <v>0.21660660156400222</v>
      </c>
    </row>
    <row r="374" spans="1:22">
      <c r="A374" s="4">
        <v>33055</v>
      </c>
      <c r="B374" s="10">
        <v>70.098399999999998</v>
      </c>
      <c r="C374" s="11">
        <v>5.5</v>
      </c>
      <c r="D374" s="12">
        <v>130.5</v>
      </c>
      <c r="E374" s="49">
        <v>127.7</v>
      </c>
      <c r="F374" s="11">
        <v>121.9</v>
      </c>
      <c r="G374" s="13">
        <v>8.15</v>
      </c>
      <c r="H374" s="5">
        <v>276.55</v>
      </c>
      <c r="J374" s="4">
        <v>34881</v>
      </c>
      <c r="K374" s="14">
        <f t="shared" si="353"/>
        <v>4.3802976408250931</v>
      </c>
      <c r="L374" s="14">
        <f t="shared" si="354"/>
        <v>5.7</v>
      </c>
      <c r="M374" s="14">
        <f t="shared" si="355"/>
        <v>5.0278201188503564</v>
      </c>
      <c r="N374" s="14">
        <f t="shared" si="356"/>
        <v>5.002603122398992</v>
      </c>
      <c r="O374" s="14">
        <f t="shared" si="357"/>
        <v>4.8551503912558607</v>
      </c>
      <c r="P374" s="14">
        <f t="shared" si="358"/>
        <v>2.7908788117076444</v>
      </c>
      <c r="Q374" s="14">
        <f t="shared" si="359"/>
        <v>2.5179962508849458</v>
      </c>
      <c r="R374" s="14">
        <f t="shared" si="360"/>
        <v>2.284463268402229</v>
      </c>
      <c r="S374" s="14">
        <f t="shared" ref="S374:T374" si="394">G434</f>
        <v>5.85</v>
      </c>
      <c r="T374" s="14">
        <f t="shared" si="394"/>
        <v>291.25</v>
      </c>
      <c r="U374" s="20">
        <v>-6.0180131440000003E-3</v>
      </c>
      <c r="V374" s="24">
        <f t="shared" si="342"/>
        <v>0.21058858842000222</v>
      </c>
    </row>
    <row r="375" spans="1:22">
      <c r="A375" s="4">
        <v>33086</v>
      </c>
      <c r="B375" s="10">
        <v>70.245099999999994</v>
      </c>
      <c r="C375" s="11">
        <v>5.7</v>
      </c>
      <c r="D375" s="12">
        <v>131.6</v>
      </c>
      <c r="E375" s="49">
        <v>128.80000000000001</v>
      </c>
      <c r="F375" s="11">
        <v>122.6</v>
      </c>
      <c r="G375" s="13">
        <v>8.1300000000000008</v>
      </c>
      <c r="H375" s="5">
        <v>271.10000000000002</v>
      </c>
      <c r="J375" s="4">
        <v>34912</v>
      </c>
      <c r="K375" s="14">
        <f t="shared" si="353"/>
        <v>4.3937353197059581</v>
      </c>
      <c r="L375" s="14">
        <f t="shared" si="354"/>
        <v>5.7</v>
      </c>
      <c r="M375" s="14">
        <f t="shared" si="355"/>
        <v>5.0297841129350163</v>
      </c>
      <c r="N375" s="14">
        <f t="shared" si="356"/>
        <v>5.004617221770693</v>
      </c>
      <c r="O375" s="14">
        <f t="shared" si="357"/>
        <v>4.8574841146020811</v>
      </c>
      <c r="P375" s="14">
        <f t="shared" si="358"/>
        <v>2.5837806989557559</v>
      </c>
      <c r="Q375" s="14">
        <f t="shared" si="359"/>
        <v>2.3754086008107058</v>
      </c>
      <c r="R375" s="14">
        <f t="shared" si="360"/>
        <v>2.0408871631207033</v>
      </c>
      <c r="S375" s="14">
        <f t="shared" ref="S375:T375" si="395">G435</f>
        <v>5.74</v>
      </c>
      <c r="T375" s="14">
        <f t="shared" si="395"/>
        <v>292.56</v>
      </c>
      <c r="U375" s="20">
        <v>-9.0617835655000006E-2</v>
      </c>
      <c r="V375" s="24">
        <f t="shared" si="342"/>
        <v>0.11997075276500221</v>
      </c>
    </row>
    <row r="376" spans="1:22">
      <c r="A376" s="4">
        <v>33117</v>
      </c>
      <c r="B376" s="10">
        <v>70.400999999999996</v>
      </c>
      <c r="C376" s="11">
        <v>5.9</v>
      </c>
      <c r="D376" s="12">
        <v>132.5</v>
      </c>
      <c r="E376" s="49">
        <v>129.9</v>
      </c>
      <c r="F376" s="11">
        <v>122</v>
      </c>
      <c r="G376" s="13">
        <v>8.1999999999999993</v>
      </c>
      <c r="H376" s="5">
        <v>273.08999999999997</v>
      </c>
      <c r="J376" s="4">
        <v>34943</v>
      </c>
      <c r="K376" s="14">
        <f t="shared" si="353"/>
        <v>4.3976785026121039</v>
      </c>
      <c r="L376" s="14">
        <f t="shared" si="354"/>
        <v>5.6</v>
      </c>
      <c r="M376" s="14">
        <f t="shared" si="355"/>
        <v>5.0310913026636381</v>
      </c>
      <c r="N376" s="14">
        <f t="shared" si="356"/>
        <v>5.0052876877696608</v>
      </c>
      <c r="O376" s="14">
        <f t="shared" si="357"/>
        <v>4.8621352857778115</v>
      </c>
      <c r="P376" s="14">
        <f t="shared" si="358"/>
        <v>2.5133598118493317</v>
      </c>
      <c r="Q376" s="14">
        <f t="shared" si="359"/>
        <v>2.3051868195102636</v>
      </c>
      <c r="R376" s="14">
        <f t="shared" si="360"/>
        <v>2.1102776067736038</v>
      </c>
      <c r="S376" s="14">
        <f t="shared" ref="S376:T376" si="396">G436</f>
        <v>5.8</v>
      </c>
      <c r="T376" s="14">
        <f t="shared" si="396"/>
        <v>292.95999999999998</v>
      </c>
      <c r="U376" s="20">
        <v>2.4891553757000001E-2</v>
      </c>
      <c r="V376" s="24">
        <f t="shared" si="342"/>
        <v>0.14486230652200222</v>
      </c>
    </row>
    <row r="377" spans="1:22">
      <c r="A377" s="4">
        <v>33147</v>
      </c>
      <c r="B377" s="10">
        <v>69.881900000000002</v>
      </c>
      <c r="C377" s="11">
        <v>5.9</v>
      </c>
      <c r="D377" s="12">
        <v>133.4</v>
      </c>
      <c r="E377" s="49">
        <v>131</v>
      </c>
      <c r="F377" s="11">
        <v>122.6</v>
      </c>
      <c r="G377" s="13">
        <v>8.11</v>
      </c>
      <c r="H377" s="5">
        <v>263.07</v>
      </c>
      <c r="J377" s="4">
        <v>34973</v>
      </c>
      <c r="K377" s="14">
        <f t="shared" si="353"/>
        <v>4.39566076605385</v>
      </c>
      <c r="L377" s="14">
        <f t="shared" si="354"/>
        <v>5.5</v>
      </c>
      <c r="M377" s="14">
        <f t="shared" si="355"/>
        <v>5.0337005670272514</v>
      </c>
      <c r="N377" s="14">
        <f t="shared" si="356"/>
        <v>5.0079650655403771</v>
      </c>
      <c r="O377" s="14">
        <f t="shared" si="357"/>
        <v>4.8652240913223981</v>
      </c>
      <c r="P377" s="14">
        <f t="shared" si="358"/>
        <v>2.7073294328534812</v>
      </c>
      <c r="Q377" s="14">
        <f t="shared" si="359"/>
        <v>2.5043610011636837</v>
      </c>
      <c r="R377" s="14">
        <f t="shared" si="360"/>
        <v>2.1824716602056036</v>
      </c>
      <c r="S377" s="14">
        <f t="shared" ref="S377:T377" si="397">G437</f>
        <v>5.76</v>
      </c>
      <c r="T377" s="14">
        <f t="shared" si="397"/>
        <v>294.17</v>
      </c>
      <c r="U377" s="20">
        <v>0</v>
      </c>
      <c r="V377" s="24">
        <f t="shared" si="342"/>
        <v>0.14486230652200222</v>
      </c>
    </row>
    <row r="378" spans="1:22">
      <c r="A378" s="4">
        <v>33178</v>
      </c>
      <c r="B378" s="10">
        <v>69.037000000000006</v>
      </c>
      <c r="C378" s="11">
        <v>6.2</v>
      </c>
      <c r="D378" s="12">
        <v>133.69999999999999</v>
      </c>
      <c r="E378" s="49">
        <v>131.4</v>
      </c>
      <c r="F378" s="11">
        <v>121.8</v>
      </c>
      <c r="G378" s="13">
        <v>7.81</v>
      </c>
      <c r="H378" s="5">
        <v>261.38</v>
      </c>
      <c r="J378" s="4">
        <v>35004</v>
      </c>
      <c r="K378" s="14">
        <f t="shared" si="353"/>
        <v>4.3983009860951805</v>
      </c>
      <c r="L378" s="14">
        <f t="shared" si="354"/>
        <v>5.6</v>
      </c>
      <c r="M378" s="14">
        <f t="shared" si="355"/>
        <v>5.0350026505445502</v>
      </c>
      <c r="N378" s="14">
        <f t="shared" si="356"/>
        <v>5.0079650655403771</v>
      </c>
      <c r="O378" s="14">
        <f t="shared" si="357"/>
        <v>4.8652240913223981</v>
      </c>
      <c r="P378" s="14">
        <f t="shared" si="358"/>
        <v>2.5701579461430946</v>
      </c>
      <c r="Q378" s="14">
        <f t="shared" si="359"/>
        <v>2.2989518224698782</v>
      </c>
      <c r="R378" s="14">
        <f t="shared" si="360"/>
        <v>1.9463440416376396</v>
      </c>
      <c r="S378" s="14">
        <f t="shared" ref="S378:T378" si="398">G438</f>
        <v>5.8</v>
      </c>
      <c r="T378" s="14">
        <f t="shared" si="398"/>
        <v>295.45</v>
      </c>
      <c r="U378" s="20">
        <v>5.2099296954E-2</v>
      </c>
      <c r="V378" s="24">
        <f t="shared" si="342"/>
        <v>0.19696160347600222</v>
      </c>
    </row>
    <row r="379" spans="1:22">
      <c r="A379" s="4">
        <v>33208</v>
      </c>
      <c r="B379" s="10">
        <v>68.553100000000001</v>
      </c>
      <c r="C379" s="11">
        <v>6.3</v>
      </c>
      <c r="D379" s="12">
        <v>134.19999999999999</v>
      </c>
      <c r="E379" s="49">
        <v>131.80000000000001</v>
      </c>
      <c r="F379" s="11">
        <v>121.3</v>
      </c>
      <c r="G379" s="13">
        <v>7.31</v>
      </c>
      <c r="H379" s="5">
        <v>258.13</v>
      </c>
      <c r="J379" s="4">
        <v>35034</v>
      </c>
      <c r="K379" s="14">
        <f t="shared" si="353"/>
        <v>4.4026757173510953</v>
      </c>
      <c r="L379" s="14">
        <f t="shared" si="354"/>
        <v>5.6</v>
      </c>
      <c r="M379" s="14">
        <f t="shared" si="355"/>
        <v>5.0363030408448335</v>
      </c>
      <c r="N379" s="14">
        <f t="shared" si="356"/>
        <v>5.0099684051085518</v>
      </c>
      <c r="O379" s="14">
        <f t="shared" si="357"/>
        <v>4.8713732267627483</v>
      </c>
      <c r="P379" s="14">
        <f t="shared" si="358"/>
        <v>2.5001302205417399</v>
      </c>
      <c r="Q379" s="14">
        <f t="shared" si="359"/>
        <v>2.2260615656000953</v>
      </c>
      <c r="R379" s="14">
        <f t="shared" si="360"/>
        <v>2.4041483624685016</v>
      </c>
      <c r="S379" s="14">
        <f t="shared" ref="S379:T379" si="399">G439</f>
        <v>5.6</v>
      </c>
      <c r="T379" s="14">
        <f t="shared" si="399"/>
        <v>289.10000000000002</v>
      </c>
      <c r="U379" s="20">
        <v>-0.17055498203</v>
      </c>
      <c r="V379" s="24">
        <f t="shared" si="342"/>
        <v>2.6406621446002226E-2</v>
      </c>
    </row>
    <row r="380" spans="1:22">
      <c r="A380" s="4">
        <v>33239</v>
      </c>
      <c r="B380" s="10">
        <v>68.240499999999997</v>
      </c>
      <c r="C380" s="11">
        <v>6.4</v>
      </c>
      <c r="D380" s="12">
        <v>134.69999999999999</v>
      </c>
      <c r="E380" s="49">
        <v>132.19999999999999</v>
      </c>
      <c r="F380" s="11">
        <v>121.3</v>
      </c>
      <c r="G380" s="13">
        <v>6.91</v>
      </c>
      <c r="H380" s="5">
        <v>255.69</v>
      </c>
      <c r="J380" s="4">
        <v>35065</v>
      </c>
      <c r="K380" s="14">
        <f t="shared" si="353"/>
        <v>4.3956052762297446</v>
      </c>
      <c r="L380" s="14">
        <f t="shared" si="354"/>
        <v>5.6</v>
      </c>
      <c r="M380" s="14">
        <f t="shared" si="355"/>
        <v>5.04148775757902</v>
      </c>
      <c r="N380" s="14">
        <f t="shared" si="356"/>
        <v>5.014627315365793</v>
      </c>
      <c r="O380" s="14">
        <f t="shared" si="357"/>
        <v>4.8744336729158544</v>
      </c>
      <c r="P380" s="14">
        <f t="shared" si="358"/>
        <v>2.7524673390089935</v>
      </c>
      <c r="Q380" s="14">
        <f t="shared" si="359"/>
        <v>2.4194728587056971</v>
      </c>
      <c r="R380" s="14">
        <f t="shared" si="360"/>
        <v>2.4749909877360619</v>
      </c>
      <c r="S380" s="14">
        <f t="shared" ref="S380:T380" si="400">G440</f>
        <v>5.56</v>
      </c>
      <c r="T380" s="14">
        <f t="shared" si="400"/>
        <v>285.89</v>
      </c>
      <c r="U380" s="20">
        <v>7.3325448855000003E-2</v>
      </c>
      <c r="V380" s="24">
        <f t="shared" si="342"/>
        <v>9.9732070301002229E-2</v>
      </c>
    </row>
    <row r="381" spans="1:22">
      <c r="A381" s="4">
        <v>33270</v>
      </c>
      <c r="B381" s="10">
        <v>67.8108</v>
      </c>
      <c r="C381" s="11">
        <v>6.6</v>
      </c>
      <c r="D381" s="12">
        <v>134.80000000000001</v>
      </c>
      <c r="E381" s="49">
        <v>132.19999999999999</v>
      </c>
      <c r="F381" s="11">
        <v>121.6</v>
      </c>
      <c r="G381" s="13">
        <v>6.25</v>
      </c>
      <c r="H381" s="5">
        <v>255.97</v>
      </c>
      <c r="J381" s="4">
        <v>35096</v>
      </c>
      <c r="K381" s="14">
        <f t="shared" si="353"/>
        <v>4.4121047195405909</v>
      </c>
      <c r="L381" s="14">
        <f t="shared" si="354"/>
        <v>5.5</v>
      </c>
      <c r="M381" s="14">
        <f t="shared" si="355"/>
        <v>5.0434251169192468</v>
      </c>
      <c r="N381" s="14">
        <f t="shared" si="356"/>
        <v>5.0172798368149243</v>
      </c>
      <c r="O381" s="14">
        <f t="shared" si="357"/>
        <v>4.8744336729158544</v>
      </c>
      <c r="P381" s="14">
        <f t="shared" si="358"/>
        <v>2.6807751145443417</v>
      </c>
      <c r="Q381" s="14">
        <f t="shared" si="359"/>
        <v>2.4129857059687994</v>
      </c>
      <c r="R381" s="14">
        <f t="shared" si="360"/>
        <v>2.396713097241983</v>
      </c>
      <c r="S381" s="14">
        <f t="shared" ref="S381:T381" si="401">G441</f>
        <v>5.22</v>
      </c>
      <c r="T381" s="14">
        <f t="shared" si="401"/>
        <v>285.88</v>
      </c>
      <c r="U381" s="20">
        <v>0</v>
      </c>
      <c r="V381" s="24">
        <f t="shared" si="342"/>
        <v>9.9732070301002229E-2</v>
      </c>
    </row>
    <row r="382" spans="1:22">
      <c r="A382" s="4">
        <v>33298</v>
      </c>
      <c r="B382" s="10">
        <v>67.4666</v>
      </c>
      <c r="C382" s="11">
        <v>6.8</v>
      </c>
      <c r="D382" s="12">
        <v>134.80000000000001</v>
      </c>
      <c r="E382" s="49">
        <v>132.1</v>
      </c>
      <c r="F382" s="11">
        <v>121.4</v>
      </c>
      <c r="G382" s="13">
        <v>6.12</v>
      </c>
      <c r="H382" s="5">
        <v>255.13</v>
      </c>
      <c r="J382" s="4">
        <v>35125</v>
      </c>
      <c r="K382" s="14">
        <f t="shared" si="353"/>
        <v>4.4105363431195972</v>
      </c>
      <c r="L382" s="14">
        <f t="shared" si="354"/>
        <v>5.5</v>
      </c>
      <c r="M382" s="14">
        <f t="shared" si="355"/>
        <v>5.0466457316192885</v>
      </c>
      <c r="N382" s="14">
        <f t="shared" si="356"/>
        <v>5.0205856249494234</v>
      </c>
      <c r="O382" s="14">
        <f t="shared" si="357"/>
        <v>4.877484781308751</v>
      </c>
      <c r="P382" s="14">
        <f t="shared" si="358"/>
        <v>2.8042267873856246</v>
      </c>
      <c r="Q382" s="14">
        <f t="shared" si="359"/>
        <v>2.6079712783051665</v>
      </c>
      <c r="R382" s="14">
        <f t="shared" si="360"/>
        <v>2.7018239365316132</v>
      </c>
      <c r="S382" s="14">
        <f t="shared" ref="S382:T382" si="402">G442</f>
        <v>5.31</v>
      </c>
      <c r="T382" s="14">
        <f t="shared" si="402"/>
        <v>289.33</v>
      </c>
      <c r="U382" s="20">
        <v>5.6453419699000001E-2</v>
      </c>
      <c r="V382" s="24">
        <f t="shared" si="342"/>
        <v>0.15618549000000223</v>
      </c>
    </row>
    <row r="383" spans="1:22">
      <c r="A383" s="4">
        <v>33329</v>
      </c>
      <c r="B383" s="10">
        <v>67.600999999999999</v>
      </c>
      <c r="C383" s="11">
        <v>6.7</v>
      </c>
      <c r="D383" s="12">
        <v>135.1</v>
      </c>
      <c r="E383" s="49">
        <v>132.4</v>
      </c>
      <c r="F383" s="11">
        <v>121.1</v>
      </c>
      <c r="G383" s="13">
        <v>5.91</v>
      </c>
      <c r="H383" s="5">
        <v>253.76</v>
      </c>
      <c r="J383" s="4">
        <v>35156</v>
      </c>
      <c r="K383" s="14">
        <f t="shared" si="353"/>
        <v>4.4183224012616247</v>
      </c>
      <c r="L383" s="14">
        <f t="shared" si="354"/>
        <v>5.6</v>
      </c>
      <c r="M383" s="14">
        <f t="shared" si="355"/>
        <v>5.0504968275213864</v>
      </c>
      <c r="N383" s="14">
        <f t="shared" si="356"/>
        <v>5.0245381992652467</v>
      </c>
      <c r="O383" s="14">
        <f t="shared" si="357"/>
        <v>4.8767228765099881</v>
      </c>
      <c r="P383" s="14">
        <f t="shared" si="358"/>
        <v>2.7932962559856813</v>
      </c>
      <c r="Q383" s="14">
        <f t="shared" si="359"/>
        <v>2.5975486403260737</v>
      </c>
      <c r="R383" s="14">
        <f t="shared" si="360"/>
        <v>2.4692612590371414</v>
      </c>
      <c r="S383" s="14">
        <f t="shared" ref="S383:T383" si="403">G443</f>
        <v>5.22</v>
      </c>
      <c r="T383" s="14">
        <f t="shared" si="403"/>
        <v>299.99</v>
      </c>
      <c r="U383" s="20">
        <v>0</v>
      </c>
      <c r="V383" s="24">
        <f t="shared" si="342"/>
        <v>0.15618549000000223</v>
      </c>
    </row>
    <row r="384" spans="1:22">
      <c r="A384" s="4">
        <v>33359</v>
      </c>
      <c r="B384" s="10">
        <v>68.272599999999997</v>
      </c>
      <c r="C384" s="11">
        <v>6.9</v>
      </c>
      <c r="D384" s="12">
        <v>135.6</v>
      </c>
      <c r="E384" s="49">
        <v>133</v>
      </c>
      <c r="F384" s="11">
        <v>121.3</v>
      </c>
      <c r="G384" s="13">
        <v>5.78</v>
      </c>
      <c r="H384" s="5">
        <v>248.28</v>
      </c>
      <c r="J384" s="4">
        <v>35186</v>
      </c>
      <c r="K384" s="14">
        <f t="shared" si="353"/>
        <v>4.4247005133975961</v>
      </c>
      <c r="L384" s="14">
        <f t="shared" si="354"/>
        <v>5.6</v>
      </c>
      <c r="M384" s="14">
        <f t="shared" si="355"/>
        <v>5.0524168281112107</v>
      </c>
      <c r="N384" s="14">
        <f t="shared" si="356"/>
        <v>5.0271645960474665</v>
      </c>
      <c r="O384" s="14">
        <f t="shared" si="357"/>
        <v>4.8797670188912168</v>
      </c>
      <c r="P384" s="14">
        <f t="shared" si="358"/>
        <v>2.7878628845963602</v>
      </c>
      <c r="Q384" s="14">
        <f t="shared" si="359"/>
        <v>2.7253265314186303</v>
      </c>
      <c r="R384" s="14">
        <f t="shared" si="360"/>
        <v>2.8518310306419625</v>
      </c>
      <c r="S384" s="14">
        <f t="shared" ref="S384:T384" si="404">G444</f>
        <v>5.24</v>
      </c>
      <c r="T384" s="14">
        <f t="shared" si="404"/>
        <v>309.62</v>
      </c>
      <c r="U384" s="20">
        <v>-2.6919644297E-2</v>
      </c>
      <c r="V384" s="24">
        <f t="shared" si="342"/>
        <v>0.12926584570300223</v>
      </c>
    </row>
    <row r="385" spans="1:22">
      <c r="A385" s="4">
        <v>33390</v>
      </c>
      <c r="B385" s="10">
        <v>68.941199999999995</v>
      </c>
      <c r="C385" s="11">
        <v>6.9</v>
      </c>
      <c r="D385" s="12">
        <v>136</v>
      </c>
      <c r="E385" s="49">
        <v>133.30000000000001</v>
      </c>
      <c r="F385" s="11">
        <v>121.5</v>
      </c>
      <c r="G385" s="13">
        <v>5.9</v>
      </c>
      <c r="H385" s="5">
        <v>243.29</v>
      </c>
      <c r="J385" s="4">
        <v>35217</v>
      </c>
      <c r="K385" s="14">
        <f t="shared" si="353"/>
        <v>4.4335048494626008</v>
      </c>
      <c r="L385" s="14">
        <f t="shared" si="354"/>
        <v>5.3</v>
      </c>
      <c r="M385" s="14">
        <f t="shared" si="355"/>
        <v>5.054333149361975</v>
      </c>
      <c r="N385" s="14">
        <f t="shared" si="356"/>
        <v>5.0284752122245866</v>
      </c>
      <c r="O385" s="14">
        <f t="shared" si="357"/>
        <v>4.8805266087492356</v>
      </c>
      <c r="P385" s="14">
        <f t="shared" si="358"/>
        <v>2.782450610942905</v>
      </c>
      <c r="Q385" s="14">
        <f t="shared" si="359"/>
        <v>2.6544358758477364</v>
      </c>
      <c r="R385" s="14">
        <f t="shared" si="360"/>
        <v>2.7715399846546829</v>
      </c>
      <c r="S385" s="14">
        <f t="shared" ref="S385:T385" si="405">G445</f>
        <v>5.27</v>
      </c>
      <c r="T385" s="14">
        <f t="shared" si="405"/>
        <v>308.35000000000002</v>
      </c>
      <c r="U385" s="20">
        <v>0</v>
      </c>
      <c r="V385" s="24">
        <f t="shared" si="342"/>
        <v>0.12926584570300223</v>
      </c>
    </row>
    <row r="386" spans="1:22">
      <c r="A386" s="4">
        <v>33420</v>
      </c>
      <c r="B386" s="10">
        <v>68.935699999999997</v>
      </c>
      <c r="C386" s="11">
        <v>6.8</v>
      </c>
      <c r="D386" s="12">
        <v>136.19999999999999</v>
      </c>
      <c r="E386" s="49">
        <v>133.5</v>
      </c>
      <c r="F386" s="11">
        <v>121.9</v>
      </c>
      <c r="G386" s="13">
        <v>5.82</v>
      </c>
      <c r="H386" s="5">
        <v>246.83</v>
      </c>
      <c r="J386" s="4">
        <v>35247</v>
      </c>
      <c r="K386" s="14">
        <f t="shared" si="353"/>
        <v>4.4326413238609979</v>
      </c>
      <c r="L386" s="14">
        <f t="shared" si="354"/>
        <v>5.5</v>
      </c>
      <c r="M386" s="14">
        <f t="shared" si="355"/>
        <v>5.0562458053483077</v>
      </c>
      <c r="N386" s="14">
        <f t="shared" si="356"/>
        <v>5.0291298767324202</v>
      </c>
      <c r="O386" s="14">
        <f t="shared" si="357"/>
        <v>4.8858276435029078</v>
      </c>
      <c r="P386" s="14">
        <f t="shared" si="358"/>
        <v>2.8425686497951506</v>
      </c>
      <c r="Q386" s="14">
        <f t="shared" si="359"/>
        <v>2.6526754333428606</v>
      </c>
      <c r="R386" s="14">
        <f t="shared" si="360"/>
        <v>3.067725224704704</v>
      </c>
      <c r="S386" s="14">
        <f t="shared" ref="S386:T386" si="406">G446</f>
        <v>5.4</v>
      </c>
      <c r="T386" s="14">
        <f t="shared" si="406"/>
        <v>311.88</v>
      </c>
      <c r="U386" s="20">
        <v>-3.9961318639000001E-2</v>
      </c>
      <c r="V386" s="24">
        <f t="shared" si="342"/>
        <v>8.9304527064002229E-2</v>
      </c>
    </row>
    <row r="387" spans="1:22">
      <c r="A387" s="4">
        <v>33451</v>
      </c>
      <c r="B387" s="10">
        <v>69.013099999999994</v>
      </c>
      <c r="C387" s="11">
        <v>6.9</v>
      </c>
      <c r="D387" s="12">
        <v>136.6</v>
      </c>
      <c r="E387" s="49">
        <v>133.9</v>
      </c>
      <c r="F387" s="11">
        <v>122.4</v>
      </c>
      <c r="G387" s="13">
        <v>5.66</v>
      </c>
      <c r="H387" s="5">
        <v>241.25</v>
      </c>
      <c r="J387" s="4">
        <v>35278</v>
      </c>
      <c r="K387" s="14">
        <f t="shared" si="353"/>
        <v>4.4388440181473623</v>
      </c>
      <c r="L387" s="14">
        <f t="shared" si="354"/>
        <v>5.0999999999999996</v>
      </c>
      <c r="M387" s="14">
        <f t="shared" si="355"/>
        <v>5.0575188799951061</v>
      </c>
      <c r="N387" s="14">
        <f t="shared" si="356"/>
        <v>5.0304379213924353</v>
      </c>
      <c r="O387" s="14">
        <f t="shared" si="357"/>
        <v>4.8865826454262766</v>
      </c>
      <c r="P387" s="14">
        <f t="shared" si="358"/>
        <v>2.77347670600895</v>
      </c>
      <c r="Q387" s="14">
        <f t="shared" si="359"/>
        <v>2.5820699621742786</v>
      </c>
      <c r="R387" s="14">
        <f t="shared" si="360"/>
        <v>2.9098530824195956</v>
      </c>
      <c r="S387" s="14">
        <f t="shared" ref="S387:T387" si="407">G447</f>
        <v>5.22</v>
      </c>
      <c r="T387" s="14">
        <f t="shared" si="407"/>
        <v>312.62</v>
      </c>
      <c r="U387" s="20">
        <v>-6.5339568338999995E-2</v>
      </c>
      <c r="V387" s="24">
        <f t="shared" si="342"/>
        <v>2.3964958725002233E-2</v>
      </c>
    </row>
    <row r="388" spans="1:22">
      <c r="A388" s="4">
        <v>33482</v>
      </c>
      <c r="B388" s="10">
        <v>69.614999999999995</v>
      </c>
      <c r="C388" s="11">
        <v>6.9</v>
      </c>
      <c r="D388" s="12">
        <v>137</v>
      </c>
      <c r="E388" s="49">
        <v>134.30000000000001</v>
      </c>
      <c r="F388" s="11">
        <v>122.3</v>
      </c>
      <c r="G388" s="13">
        <v>5.45</v>
      </c>
      <c r="H388" s="5">
        <v>244.53</v>
      </c>
      <c r="J388" s="4">
        <v>35309</v>
      </c>
      <c r="K388" s="14">
        <f t="shared" si="353"/>
        <v>4.4443662556264734</v>
      </c>
      <c r="L388" s="14">
        <f t="shared" si="354"/>
        <v>5.2</v>
      </c>
      <c r="M388" s="14">
        <f t="shared" si="355"/>
        <v>5.0606944939689926</v>
      </c>
      <c r="N388" s="14">
        <f t="shared" si="356"/>
        <v>5.0343518207135718</v>
      </c>
      <c r="O388" s="14">
        <f t="shared" si="357"/>
        <v>4.8895969657191998</v>
      </c>
      <c r="P388" s="14">
        <f t="shared" si="358"/>
        <v>2.960319130535467</v>
      </c>
      <c r="Q388" s="14">
        <f t="shared" si="359"/>
        <v>2.9064132943911334</v>
      </c>
      <c r="R388" s="14">
        <f t="shared" si="360"/>
        <v>2.7461679941387795</v>
      </c>
      <c r="S388" s="14">
        <f t="shared" ref="S388:T388" si="408">G448</f>
        <v>5.3</v>
      </c>
      <c r="T388" s="14">
        <f t="shared" si="408"/>
        <v>304.17</v>
      </c>
      <c r="U388" s="20">
        <v>-4.2441253800000002E-2</v>
      </c>
      <c r="V388" s="24">
        <f t="shared" si="342"/>
        <v>-1.8476295074997769E-2</v>
      </c>
    </row>
    <row r="389" spans="1:22">
      <c r="A389" s="4">
        <v>33512</v>
      </c>
      <c r="B389" s="10">
        <v>69.488500000000002</v>
      </c>
      <c r="C389" s="11">
        <v>7</v>
      </c>
      <c r="D389" s="12">
        <v>137.19999999999999</v>
      </c>
      <c r="E389" s="49">
        <v>134.4</v>
      </c>
      <c r="F389" s="11">
        <v>122</v>
      </c>
      <c r="G389" s="13">
        <v>5.21</v>
      </c>
      <c r="H389" s="5">
        <v>242.12</v>
      </c>
      <c r="J389" s="4">
        <v>35339</v>
      </c>
      <c r="K389" s="14">
        <f t="shared" si="353"/>
        <v>4.4444872171414822</v>
      </c>
      <c r="L389" s="14">
        <f t="shared" si="354"/>
        <v>5.2</v>
      </c>
      <c r="M389" s="14">
        <f t="shared" si="355"/>
        <v>5.0638600553335538</v>
      </c>
      <c r="N389" s="14">
        <f t="shared" si="356"/>
        <v>5.0376017423260704</v>
      </c>
      <c r="O389" s="14">
        <f t="shared" si="357"/>
        <v>4.8903491282217537</v>
      </c>
      <c r="P389" s="14">
        <f t="shared" si="358"/>
        <v>3.0159488306301538</v>
      </c>
      <c r="Q389" s="14">
        <f t="shared" si="359"/>
        <v>2.9636676785693155</v>
      </c>
      <c r="R389" s="14">
        <f t="shared" si="360"/>
        <v>2.5125036899355608</v>
      </c>
      <c r="S389" s="14">
        <f t="shared" ref="S389:T389" si="409">G449</f>
        <v>5.24</v>
      </c>
      <c r="T389" s="14">
        <f t="shared" si="409"/>
        <v>289.64</v>
      </c>
      <c r="U389" s="20">
        <v>0</v>
      </c>
      <c r="V389" s="24">
        <f t="shared" si="342"/>
        <v>-1.8476295074997769E-2</v>
      </c>
    </row>
    <row r="390" spans="1:22">
      <c r="A390" s="4">
        <v>33543</v>
      </c>
      <c r="B390" s="10">
        <v>69.390799999999999</v>
      </c>
      <c r="C390" s="11">
        <v>7</v>
      </c>
      <c r="D390" s="12">
        <v>137.80000000000001</v>
      </c>
      <c r="E390" s="49">
        <v>135</v>
      </c>
      <c r="F390" s="11">
        <v>122.3</v>
      </c>
      <c r="G390" s="13">
        <v>4.8099999999999996</v>
      </c>
      <c r="H390" s="5">
        <v>242.54</v>
      </c>
      <c r="J390" s="4">
        <v>35370</v>
      </c>
      <c r="K390" s="14">
        <f t="shared" si="353"/>
        <v>4.4528100688129744</v>
      </c>
      <c r="L390" s="14">
        <f t="shared" si="354"/>
        <v>5.4</v>
      </c>
      <c r="M390" s="14">
        <f t="shared" si="355"/>
        <v>5.0670156275323635</v>
      </c>
      <c r="N390" s="14">
        <f t="shared" si="356"/>
        <v>5.0408411361533219</v>
      </c>
      <c r="O390" s="14">
        <f t="shared" si="357"/>
        <v>4.8880909413381621</v>
      </c>
      <c r="P390" s="14">
        <f t="shared" si="358"/>
        <v>3.2012976987813109</v>
      </c>
      <c r="Q390" s="14">
        <f t="shared" si="359"/>
        <v>3.2876070612944739</v>
      </c>
      <c r="R390" s="14">
        <f t="shared" si="360"/>
        <v>2.2866850015763585</v>
      </c>
      <c r="S390" s="14">
        <f t="shared" ref="S390:T390" si="410">G450</f>
        <v>5.31</v>
      </c>
      <c r="T390" s="14">
        <f t="shared" si="410"/>
        <v>289.14999999999998</v>
      </c>
      <c r="U390" s="20">
        <v>4.7588518024E-2</v>
      </c>
      <c r="V390" s="24">
        <f t="shared" si="342"/>
        <v>2.9112222949002231E-2</v>
      </c>
    </row>
    <row r="391" spans="1:22">
      <c r="A391" s="4">
        <v>33573</v>
      </c>
      <c r="B391" s="10">
        <v>69.143100000000004</v>
      </c>
      <c r="C391" s="11">
        <v>7.3</v>
      </c>
      <c r="D391" s="12">
        <v>138.19999999999999</v>
      </c>
      <c r="E391" s="49">
        <v>135.30000000000001</v>
      </c>
      <c r="F391" s="11">
        <v>122.4</v>
      </c>
      <c r="G391" s="13">
        <v>4.43</v>
      </c>
      <c r="H391" s="5">
        <v>238.24</v>
      </c>
      <c r="J391" s="4">
        <v>35400</v>
      </c>
      <c r="K391" s="14">
        <f t="shared" si="353"/>
        <v>4.4592792999502233</v>
      </c>
      <c r="L391" s="14">
        <f t="shared" si="354"/>
        <v>5.4</v>
      </c>
      <c r="M391" s="14">
        <f t="shared" si="355"/>
        <v>5.0695329353437408</v>
      </c>
      <c r="N391" s="14">
        <f t="shared" si="356"/>
        <v>5.0440700701824932</v>
      </c>
      <c r="O391" s="14">
        <f t="shared" si="357"/>
        <v>4.887337077751762</v>
      </c>
      <c r="P391" s="14">
        <f t="shared" si="358"/>
        <v>3.3229894498907639</v>
      </c>
      <c r="Q391" s="14">
        <f t="shared" si="359"/>
        <v>3.4101665073940981</v>
      </c>
      <c r="R391" s="14">
        <f t="shared" si="360"/>
        <v>1.596385098901399</v>
      </c>
      <c r="S391" s="14">
        <f t="shared" ref="S391:T391" si="411">G451</f>
        <v>5.29</v>
      </c>
      <c r="T391" s="14">
        <f t="shared" si="411"/>
        <v>288.22000000000003</v>
      </c>
      <c r="U391" s="20">
        <v>-2.9112222952999998E-2</v>
      </c>
      <c r="V391" s="24">
        <f t="shared" si="342"/>
        <v>-3.9977673949032067E-12</v>
      </c>
    </row>
    <row r="392" spans="1:22">
      <c r="A392" s="4">
        <v>33604</v>
      </c>
      <c r="B392" s="10">
        <v>68.716499999999996</v>
      </c>
      <c r="C392" s="11">
        <v>7.3</v>
      </c>
      <c r="D392" s="12">
        <v>138.30000000000001</v>
      </c>
      <c r="E392" s="49">
        <v>135.30000000000001</v>
      </c>
      <c r="F392" s="11">
        <v>122.5</v>
      </c>
      <c r="G392" s="13">
        <v>4.03</v>
      </c>
      <c r="H392" s="5">
        <v>237.11</v>
      </c>
      <c r="J392" s="4">
        <v>35431</v>
      </c>
      <c r="K392" s="14">
        <f t="shared" si="353"/>
        <v>4.4603640429967966</v>
      </c>
      <c r="L392" s="14">
        <f t="shared" si="354"/>
        <v>5.3</v>
      </c>
      <c r="M392" s="14">
        <f t="shared" si="355"/>
        <v>5.0714167663561147</v>
      </c>
      <c r="N392" s="14">
        <f t="shared" si="356"/>
        <v>5.0453587301546419</v>
      </c>
      <c r="O392" s="14">
        <f t="shared" si="357"/>
        <v>4.8812856220684067</v>
      </c>
      <c r="P392" s="14">
        <f t="shared" si="358"/>
        <v>2.9929008777094337</v>
      </c>
      <c r="Q392" s="14">
        <f t="shared" si="359"/>
        <v>3.0731414788848372</v>
      </c>
      <c r="R392" s="14">
        <f t="shared" si="360"/>
        <v>0.68519491525525955</v>
      </c>
      <c r="S392" s="14">
        <f t="shared" ref="S392:T392" si="412">G452</f>
        <v>5.25</v>
      </c>
      <c r="T392" s="14">
        <f t="shared" si="412"/>
        <v>292.10000000000002</v>
      </c>
    </row>
    <row r="393" spans="1:22">
      <c r="A393" s="4">
        <v>33635</v>
      </c>
      <c r="B393" s="10">
        <v>69.248099999999994</v>
      </c>
      <c r="C393" s="11">
        <v>7.4</v>
      </c>
      <c r="D393" s="12">
        <v>138.6</v>
      </c>
      <c r="E393" s="49">
        <v>135.6</v>
      </c>
      <c r="F393" s="11">
        <v>122.9</v>
      </c>
      <c r="G393" s="13">
        <v>4.0599999999999996</v>
      </c>
      <c r="H393" s="5">
        <v>237.78</v>
      </c>
      <c r="J393" s="4">
        <v>35462</v>
      </c>
      <c r="K393" s="14">
        <f t="shared" si="353"/>
        <v>4.4726006163777656</v>
      </c>
      <c r="L393" s="14">
        <f t="shared" si="354"/>
        <v>5.2</v>
      </c>
      <c r="M393" s="14">
        <f t="shared" si="355"/>
        <v>5.0732970552209666</v>
      </c>
      <c r="N393" s="14">
        <f t="shared" si="356"/>
        <v>5.0466457316192885</v>
      </c>
      <c r="O393" s="14">
        <f t="shared" si="357"/>
        <v>4.8790068516178193</v>
      </c>
      <c r="P393" s="14">
        <f t="shared" si="358"/>
        <v>2.9871938301720089</v>
      </c>
      <c r="Q393" s="14">
        <f t="shared" si="359"/>
        <v>2.9365894804364538</v>
      </c>
      <c r="R393" s="14">
        <f t="shared" si="360"/>
        <v>0.457317870196492</v>
      </c>
      <c r="S393" s="14">
        <f t="shared" ref="S393:T393" si="413">G453</f>
        <v>5.19</v>
      </c>
      <c r="T393" s="14">
        <f t="shared" si="413"/>
        <v>298.18</v>
      </c>
    </row>
    <row r="394" spans="1:22">
      <c r="A394" s="4">
        <v>33664</v>
      </c>
      <c r="B394" s="10">
        <v>69.808099999999996</v>
      </c>
      <c r="C394" s="11">
        <v>7.4</v>
      </c>
      <c r="D394" s="12">
        <v>139.1</v>
      </c>
      <c r="E394" s="49">
        <v>136</v>
      </c>
      <c r="F394" s="11">
        <v>123.4</v>
      </c>
      <c r="G394" s="13">
        <v>3.98</v>
      </c>
      <c r="H394" s="5">
        <v>241.56</v>
      </c>
      <c r="J394" s="4">
        <v>35490</v>
      </c>
      <c r="K394" s="14">
        <f t="shared" si="353"/>
        <v>4.4807083970278638</v>
      </c>
      <c r="L394" s="14">
        <f t="shared" si="354"/>
        <v>5.2</v>
      </c>
      <c r="M394" s="14">
        <f t="shared" si="355"/>
        <v>5.0739230333321741</v>
      </c>
      <c r="N394" s="14">
        <f t="shared" si="356"/>
        <v>5.0466457316192885</v>
      </c>
      <c r="O394" s="14">
        <f t="shared" si="357"/>
        <v>4.877484781308751</v>
      </c>
      <c r="P394" s="14">
        <f t="shared" si="358"/>
        <v>2.7277301712885502</v>
      </c>
      <c r="Q394" s="14">
        <f t="shared" si="359"/>
        <v>2.6060106669865086</v>
      </c>
      <c r="R394" s="14">
        <f t="shared" si="360"/>
        <v>0</v>
      </c>
      <c r="S394" s="14">
        <f t="shared" ref="S394:T394" si="414">G454</f>
        <v>5.39</v>
      </c>
      <c r="T394" s="14">
        <f t="shared" si="414"/>
        <v>296.33999999999997</v>
      </c>
    </row>
    <row r="395" spans="1:22">
      <c r="A395" s="4">
        <v>33695</v>
      </c>
      <c r="B395" s="10">
        <v>70.291700000000006</v>
      </c>
      <c r="C395" s="11">
        <v>7.4</v>
      </c>
      <c r="D395" s="12">
        <v>139.4</v>
      </c>
      <c r="E395" s="49">
        <v>136.4</v>
      </c>
      <c r="F395" s="11">
        <v>123.3</v>
      </c>
      <c r="G395" s="13">
        <v>3.73</v>
      </c>
      <c r="H395" s="5">
        <v>244.79</v>
      </c>
      <c r="J395" s="4">
        <v>35521</v>
      </c>
      <c r="K395" s="14">
        <f t="shared" si="353"/>
        <v>4.4807820093367816</v>
      </c>
      <c r="L395" s="14">
        <f t="shared" si="354"/>
        <v>5.0999999999999996</v>
      </c>
      <c r="M395" s="14">
        <f t="shared" si="355"/>
        <v>5.0745486198399083</v>
      </c>
      <c r="N395" s="14">
        <f t="shared" si="356"/>
        <v>5.0466457316192885</v>
      </c>
      <c r="O395" s="14">
        <f t="shared" si="357"/>
        <v>4.8744336729158544</v>
      </c>
      <c r="P395" s="14">
        <f t="shared" si="358"/>
        <v>2.4051792318522329</v>
      </c>
      <c r="Q395" s="14">
        <f t="shared" si="359"/>
        <v>2.2107532354041695</v>
      </c>
      <c r="R395" s="14">
        <f t="shared" si="360"/>
        <v>-0.22892035941343403</v>
      </c>
      <c r="S395" s="14">
        <f t="shared" ref="S395:T395" si="415">G455</f>
        <v>5.51</v>
      </c>
      <c r="T395" s="14">
        <f t="shared" si="415"/>
        <v>291.14</v>
      </c>
    </row>
    <row r="396" spans="1:22">
      <c r="A396" s="4">
        <v>33725</v>
      </c>
      <c r="B396" s="10">
        <v>70.552899999999994</v>
      </c>
      <c r="C396" s="11">
        <v>7.6</v>
      </c>
      <c r="D396" s="12">
        <v>139.69999999999999</v>
      </c>
      <c r="E396" s="49">
        <v>136.69999999999999</v>
      </c>
      <c r="F396" s="11">
        <v>123.4</v>
      </c>
      <c r="G396" s="13">
        <v>3.82</v>
      </c>
      <c r="H396" s="5">
        <v>245.51</v>
      </c>
      <c r="J396" s="4">
        <v>35551</v>
      </c>
      <c r="K396" s="14">
        <f t="shared" si="353"/>
        <v>4.4872983963931938</v>
      </c>
      <c r="L396" s="14">
        <f t="shared" si="354"/>
        <v>4.9000000000000004</v>
      </c>
      <c r="M396" s="14">
        <f t="shared" si="355"/>
        <v>5.0745486198399083</v>
      </c>
      <c r="N396" s="14">
        <f t="shared" si="356"/>
        <v>5.0460024379335469</v>
      </c>
      <c r="O396" s="14">
        <f t="shared" si="357"/>
        <v>4.8782461060505105</v>
      </c>
      <c r="P396" s="14">
        <f t="shared" si="358"/>
        <v>2.2131791728697814</v>
      </c>
      <c r="Q396" s="14">
        <f t="shared" si="359"/>
        <v>1.8837841886080868</v>
      </c>
      <c r="R396" s="14">
        <f t="shared" si="360"/>
        <v>-0.15209128407066203</v>
      </c>
      <c r="S396" s="14">
        <f t="shared" ref="S396:T396" si="416">G456</f>
        <v>5.5</v>
      </c>
      <c r="T396" s="14">
        <f t="shared" si="416"/>
        <v>293.33999999999997</v>
      </c>
    </row>
    <row r="397" spans="1:22">
      <c r="A397" s="4">
        <v>33756</v>
      </c>
      <c r="B397" s="10">
        <v>70.5745</v>
      </c>
      <c r="C397" s="11">
        <v>7.8</v>
      </c>
      <c r="D397" s="12">
        <v>140.1</v>
      </c>
      <c r="E397" s="49">
        <v>137.1</v>
      </c>
      <c r="F397" s="11">
        <v>123.7</v>
      </c>
      <c r="G397" s="13">
        <v>3.76</v>
      </c>
      <c r="H397" s="5">
        <v>249.52</v>
      </c>
      <c r="J397" s="4">
        <v>35582</v>
      </c>
      <c r="K397" s="14">
        <f t="shared" si="353"/>
        <v>4.4921022666786801</v>
      </c>
      <c r="L397" s="14">
        <f t="shared" si="354"/>
        <v>5</v>
      </c>
      <c r="M397" s="14">
        <f t="shared" si="355"/>
        <v>5.0764230346342591</v>
      </c>
      <c r="N397" s="14">
        <f t="shared" si="356"/>
        <v>5.0479310788399525</v>
      </c>
      <c r="O397" s="14">
        <f t="shared" si="357"/>
        <v>4.8797670188912168</v>
      </c>
      <c r="P397" s="14">
        <f t="shared" si="358"/>
        <v>2.2089885272283678</v>
      </c>
      <c r="Q397" s="14">
        <f t="shared" si="359"/>
        <v>1.9455866615365878</v>
      </c>
      <c r="R397" s="14">
        <f t="shared" si="360"/>
        <v>-7.5958985801845583E-2</v>
      </c>
      <c r="S397" s="14">
        <f t="shared" ref="S397:T397" si="417">G457</f>
        <v>5.56</v>
      </c>
      <c r="T397" s="14">
        <f t="shared" si="417"/>
        <v>292.16000000000003</v>
      </c>
    </row>
    <row r="398" spans="1:22">
      <c r="A398" s="4">
        <v>33786</v>
      </c>
      <c r="B398" s="10">
        <v>71.161799999999999</v>
      </c>
      <c r="C398" s="11">
        <v>7.7</v>
      </c>
      <c r="D398" s="12">
        <v>140.5</v>
      </c>
      <c r="E398" s="49">
        <v>137.5</v>
      </c>
      <c r="F398" s="11">
        <v>124.2</v>
      </c>
      <c r="G398" s="13">
        <v>3.25</v>
      </c>
      <c r="H398" s="5">
        <v>245.35</v>
      </c>
      <c r="J398" s="4">
        <v>35612</v>
      </c>
      <c r="K398" s="14">
        <f t="shared" si="353"/>
        <v>4.4972820341031605</v>
      </c>
      <c r="L398" s="14">
        <f t="shared" si="354"/>
        <v>4.9000000000000004</v>
      </c>
      <c r="M398" s="14">
        <f t="shared" si="355"/>
        <v>5.0776706954324142</v>
      </c>
      <c r="N398" s="14">
        <f t="shared" si="356"/>
        <v>5.0479310788399525</v>
      </c>
      <c r="O398" s="14">
        <f t="shared" si="357"/>
        <v>4.8820440597232686</v>
      </c>
      <c r="P398" s="14">
        <f t="shared" si="358"/>
        <v>2.1424890084106059</v>
      </c>
      <c r="Q398" s="14">
        <f t="shared" si="359"/>
        <v>1.8801202107532378</v>
      </c>
      <c r="R398" s="14">
        <f t="shared" si="360"/>
        <v>-0.37835837796389171</v>
      </c>
      <c r="S398" s="14">
        <f t="shared" ref="S398:T398" si="418">G458</f>
        <v>5.52</v>
      </c>
      <c r="T398" s="14">
        <f t="shared" si="418"/>
        <v>294.33999999999997</v>
      </c>
    </row>
    <row r="399" spans="1:22">
      <c r="A399" s="4">
        <v>33817</v>
      </c>
      <c r="B399" s="10">
        <v>70.811899999999994</v>
      </c>
      <c r="C399" s="11">
        <v>7.6</v>
      </c>
      <c r="D399" s="12">
        <v>140.80000000000001</v>
      </c>
      <c r="E399" s="49">
        <v>137.9</v>
      </c>
      <c r="F399" s="11">
        <v>124.1</v>
      </c>
      <c r="G399" s="13">
        <v>3.3</v>
      </c>
      <c r="H399" s="5">
        <v>243.58</v>
      </c>
      <c r="J399" s="4">
        <v>35643</v>
      </c>
      <c r="K399" s="14">
        <f t="shared" si="353"/>
        <v>4.5112671157406146</v>
      </c>
      <c r="L399" s="14">
        <f t="shared" si="354"/>
        <v>4.8</v>
      </c>
      <c r="M399" s="14">
        <f t="shared" si="355"/>
        <v>5.080161356744866</v>
      </c>
      <c r="N399" s="14">
        <f t="shared" si="356"/>
        <v>5.0498560072495371</v>
      </c>
      <c r="O399" s="14">
        <f t="shared" si="357"/>
        <v>4.8797670188912168</v>
      </c>
      <c r="P399" s="14">
        <f t="shared" si="358"/>
        <v>2.264247674975997</v>
      </c>
      <c r="Q399" s="14">
        <f t="shared" si="359"/>
        <v>1.9418085857101517</v>
      </c>
      <c r="R399" s="14">
        <f t="shared" si="360"/>
        <v>-0.68156265350600931</v>
      </c>
      <c r="S399" s="14">
        <f t="shared" ref="S399:T399" si="419">G459</f>
        <v>5.54</v>
      </c>
      <c r="T399" s="14">
        <f t="shared" si="419"/>
        <v>294.7</v>
      </c>
    </row>
    <row r="400" spans="1:22">
      <c r="A400" s="4">
        <v>33848</v>
      </c>
      <c r="B400" s="10">
        <v>70.979600000000005</v>
      </c>
      <c r="C400" s="11">
        <v>7.6</v>
      </c>
      <c r="D400" s="12">
        <v>141.1</v>
      </c>
      <c r="E400" s="49">
        <v>138.19999999999999</v>
      </c>
      <c r="F400" s="11">
        <v>124.2</v>
      </c>
      <c r="G400" s="13">
        <v>3.22</v>
      </c>
      <c r="H400" s="5">
        <v>244.48</v>
      </c>
      <c r="J400" s="4">
        <v>35674</v>
      </c>
      <c r="K400" s="14">
        <f t="shared" si="353"/>
        <v>4.5202722105549578</v>
      </c>
      <c r="L400" s="14">
        <f t="shared" si="354"/>
        <v>4.9000000000000004</v>
      </c>
      <c r="M400" s="14">
        <f t="shared" si="355"/>
        <v>5.0826458300725275</v>
      </c>
      <c r="N400" s="14">
        <f t="shared" si="356"/>
        <v>5.0530560099802075</v>
      </c>
      <c r="O400" s="14">
        <f t="shared" si="357"/>
        <v>4.8782461060505105</v>
      </c>
      <c r="P400" s="14">
        <f t="shared" si="358"/>
        <v>2.1951336103535257</v>
      </c>
      <c r="Q400" s="14">
        <f t="shared" si="359"/>
        <v>1.8704189266636262</v>
      </c>
      <c r="R400" s="14">
        <f t="shared" si="360"/>
        <v>-1.1350859668689564</v>
      </c>
      <c r="S400" s="14">
        <f t="shared" ref="S400:T400" si="420">G460</f>
        <v>5.54</v>
      </c>
      <c r="T400" s="14">
        <f t="shared" si="420"/>
        <v>293.8</v>
      </c>
    </row>
    <row r="401" spans="1:20">
      <c r="A401" s="4">
        <v>33878</v>
      </c>
      <c r="B401" s="10">
        <v>71.494399999999999</v>
      </c>
      <c r="C401" s="11">
        <v>7.3</v>
      </c>
      <c r="D401" s="12">
        <v>141.69999999999999</v>
      </c>
      <c r="E401" s="49">
        <v>138.69999999999999</v>
      </c>
      <c r="F401" s="11">
        <v>124.4</v>
      </c>
      <c r="G401" s="13">
        <v>3.1</v>
      </c>
      <c r="H401" s="5">
        <v>239.96</v>
      </c>
      <c r="J401" s="4">
        <v>35704</v>
      </c>
      <c r="K401" s="14">
        <f t="shared" si="353"/>
        <v>4.5270064619186927</v>
      </c>
      <c r="L401" s="14">
        <f t="shared" si="354"/>
        <v>4.7</v>
      </c>
      <c r="M401" s="14">
        <f t="shared" si="355"/>
        <v>5.084505142662711</v>
      </c>
      <c r="N401" s="14">
        <f t="shared" si="356"/>
        <v>5.054333149361975</v>
      </c>
      <c r="O401" s="14">
        <f t="shared" si="357"/>
        <v>4.8729046206301758</v>
      </c>
      <c r="P401" s="14">
        <f t="shared" si="358"/>
        <v>2.0645087329157716</v>
      </c>
      <c r="Q401" s="14">
        <f t="shared" si="359"/>
        <v>1.6731407035905133</v>
      </c>
      <c r="R401" s="14">
        <f t="shared" si="360"/>
        <v>-1.7444507591577538</v>
      </c>
      <c r="S401" s="14">
        <f t="shared" ref="S401:T401" si="421">G461</f>
        <v>5.5</v>
      </c>
      <c r="T401" s="14">
        <f t="shared" si="421"/>
        <v>297.92</v>
      </c>
    </row>
    <row r="402" spans="1:20">
      <c r="A402" s="4">
        <v>33909</v>
      </c>
      <c r="B402" s="10">
        <v>71.772199999999998</v>
      </c>
      <c r="C402" s="11">
        <v>7.4</v>
      </c>
      <c r="D402" s="12">
        <v>142.1</v>
      </c>
      <c r="E402" s="49">
        <v>139.1</v>
      </c>
      <c r="F402" s="11">
        <v>124.7</v>
      </c>
      <c r="G402" s="13">
        <v>3.09</v>
      </c>
      <c r="H402" s="5">
        <v>238.63</v>
      </c>
      <c r="J402" s="4">
        <v>35735</v>
      </c>
      <c r="K402" s="14">
        <f t="shared" si="353"/>
        <v>4.5360087288628081</v>
      </c>
      <c r="L402" s="14">
        <f t="shared" si="354"/>
        <v>4.5999999999999996</v>
      </c>
      <c r="M402" s="14">
        <f t="shared" si="355"/>
        <v>5.0857427665830608</v>
      </c>
      <c r="N402" s="14">
        <f t="shared" si="356"/>
        <v>5.0549711079163071</v>
      </c>
      <c r="O402" s="14">
        <f t="shared" si="357"/>
        <v>4.8721392168423305</v>
      </c>
      <c r="P402" s="14">
        <f t="shared" si="358"/>
        <v>1.8727139050697732</v>
      </c>
      <c r="Q402" s="14">
        <f t="shared" si="359"/>
        <v>1.4129971762986073</v>
      </c>
      <c r="R402" s="14">
        <f t="shared" si="360"/>
        <v>-1.5951724495831086</v>
      </c>
      <c r="S402" s="14">
        <f t="shared" ref="S402:T402" si="422">G462</f>
        <v>5.52</v>
      </c>
      <c r="T402" s="14">
        <f t="shared" si="422"/>
        <v>295.97000000000003</v>
      </c>
    </row>
    <row r="403" spans="1:20">
      <c r="A403" s="4">
        <v>33939</v>
      </c>
      <c r="B403" s="10">
        <v>71.793599999999998</v>
      </c>
      <c r="C403" s="11">
        <v>7.4</v>
      </c>
      <c r="D403" s="12">
        <v>142.30000000000001</v>
      </c>
      <c r="E403" s="49">
        <v>139.4</v>
      </c>
      <c r="F403" s="11">
        <v>125</v>
      </c>
      <c r="G403" s="13">
        <v>2.92</v>
      </c>
      <c r="H403" s="5">
        <v>235.27</v>
      </c>
      <c r="J403" s="4">
        <v>35765</v>
      </c>
      <c r="K403" s="14">
        <f t="shared" si="353"/>
        <v>4.5397694265632378</v>
      </c>
      <c r="L403" s="14">
        <f t="shared" si="354"/>
        <v>4.7</v>
      </c>
      <c r="M403" s="14">
        <f t="shared" si="355"/>
        <v>5.0863610046243917</v>
      </c>
      <c r="N403" s="14">
        <f t="shared" si="356"/>
        <v>5.054333149361975</v>
      </c>
      <c r="O403" s="14">
        <f t="shared" si="357"/>
        <v>4.8713732267627483</v>
      </c>
      <c r="P403" s="14">
        <f t="shared" si="358"/>
        <v>1.6828069280650255</v>
      </c>
      <c r="Q403" s="14">
        <f t="shared" si="359"/>
        <v>1.0263079179481942</v>
      </c>
      <c r="R403" s="14">
        <f t="shared" si="360"/>
        <v>-1.5963850989013977</v>
      </c>
      <c r="S403" s="14">
        <f t="shared" ref="S403:T403" si="423">G463</f>
        <v>5.5</v>
      </c>
      <c r="T403" s="14">
        <f t="shared" si="423"/>
        <v>271.81</v>
      </c>
    </row>
    <row r="404" spans="1:20">
      <c r="A404" s="4">
        <v>33970</v>
      </c>
      <c r="B404" s="10">
        <v>72.162899999999993</v>
      </c>
      <c r="C404" s="11">
        <v>7.3</v>
      </c>
      <c r="D404" s="12">
        <v>142.80000000000001</v>
      </c>
      <c r="E404" s="49">
        <v>139.69999999999999</v>
      </c>
      <c r="F404" s="11">
        <v>125.7</v>
      </c>
      <c r="G404" s="13">
        <v>3.02</v>
      </c>
      <c r="H404" s="5">
        <v>237.97</v>
      </c>
      <c r="J404" s="4">
        <v>35796</v>
      </c>
      <c r="K404" s="14">
        <f t="shared" si="353"/>
        <v>4.5446714937421948</v>
      </c>
      <c r="L404" s="14">
        <f t="shared" si="354"/>
        <v>4.5999999999999996</v>
      </c>
      <c r="M404" s="14">
        <f t="shared" si="355"/>
        <v>5.0875963352323836</v>
      </c>
      <c r="N404" s="14">
        <f t="shared" si="356"/>
        <v>5.0549711079163071</v>
      </c>
      <c r="O404" s="14">
        <f t="shared" si="357"/>
        <v>4.8729046206301758</v>
      </c>
      <c r="P404" s="14">
        <f t="shared" si="358"/>
        <v>1.6179568876269268</v>
      </c>
      <c r="Q404" s="14">
        <f t="shared" si="359"/>
        <v>0.96123777616660344</v>
      </c>
      <c r="R404" s="14">
        <f t="shared" si="360"/>
        <v>-0.83810014382307962</v>
      </c>
      <c r="S404" s="14">
        <f t="shared" ref="S404:T404" si="424">G464</f>
        <v>5.56</v>
      </c>
      <c r="T404" s="14">
        <f t="shared" si="424"/>
        <v>266.62</v>
      </c>
    </row>
    <row r="405" spans="1:20">
      <c r="A405" s="4">
        <v>34001</v>
      </c>
      <c r="B405" s="10">
        <v>72.397199999999998</v>
      </c>
      <c r="C405" s="11">
        <v>7.1</v>
      </c>
      <c r="D405" s="12">
        <v>143.1</v>
      </c>
      <c r="E405" s="49">
        <v>140.1</v>
      </c>
      <c r="F405" s="11">
        <v>125.7</v>
      </c>
      <c r="G405" s="13">
        <v>3.03</v>
      </c>
      <c r="H405" s="5">
        <v>238.51</v>
      </c>
      <c r="J405" s="4">
        <v>35827</v>
      </c>
      <c r="K405" s="14">
        <f t="shared" ref="K405:K468" si="425">LN(B465)</f>
        <v>4.545072987559486</v>
      </c>
      <c r="L405" s="14">
        <f t="shared" ref="L405:L468" si="426">C465</f>
        <v>4.5999999999999996</v>
      </c>
      <c r="M405" s="14">
        <f t="shared" ref="M405:M468" si="427">LN(D465)</f>
        <v>5.0875963352323836</v>
      </c>
      <c r="N405" s="14">
        <f t="shared" ref="N405:N468" si="428">LN(E465)</f>
        <v>5.0536947835567023</v>
      </c>
      <c r="O405" s="14">
        <f t="shared" ref="O405:O468" si="429">LN(F465)</f>
        <v>4.8713732267627483</v>
      </c>
      <c r="P405" s="14">
        <f t="shared" ref="P405:P468" si="430">100*LN(D465/D453)</f>
        <v>1.4299280011417346</v>
      </c>
      <c r="Q405" s="14">
        <f t="shared" ref="Q405:Q468" si="431">100*LN(E465/E453)</f>
        <v>0.70490519374137883</v>
      </c>
      <c r="R405" s="14">
        <f t="shared" ref="R405:R468" si="432">100*LN(F465/F453)</f>
        <v>-0.7633624855071095</v>
      </c>
      <c r="S405" s="14">
        <f t="shared" ref="S405:T405" si="433">G465</f>
        <v>5.51</v>
      </c>
      <c r="T405" s="14">
        <f t="shared" si="433"/>
        <v>265.42</v>
      </c>
    </row>
    <row r="406" spans="1:20">
      <c r="A406" s="4">
        <v>34029</v>
      </c>
      <c r="B406" s="10">
        <v>72.395499999999998</v>
      </c>
      <c r="C406" s="11">
        <v>7</v>
      </c>
      <c r="D406" s="12">
        <v>143.30000000000001</v>
      </c>
      <c r="E406" s="49">
        <v>140.30000000000001</v>
      </c>
      <c r="F406" s="11">
        <v>125.2</v>
      </c>
      <c r="G406" s="13">
        <v>3.07</v>
      </c>
      <c r="H406" s="5">
        <v>238.58</v>
      </c>
      <c r="J406" s="4">
        <v>35855</v>
      </c>
      <c r="K406" s="14">
        <f t="shared" si="425"/>
        <v>4.5457120710378929</v>
      </c>
      <c r="L406" s="14">
        <f t="shared" si="426"/>
        <v>4.7</v>
      </c>
      <c r="M406" s="14">
        <f t="shared" si="427"/>
        <v>5.0875963352323836</v>
      </c>
      <c r="N406" s="14">
        <f t="shared" si="428"/>
        <v>5.0530560099802075</v>
      </c>
      <c r="O406" s="14">
        <f t="shared" si="429"/>
        <v>4.8706066494925526</v>
      </c>
      <c r="P406" s="14">
        <f t="shared" si="430"/>
        <v>1.3673301900209642</v>
      </c>
      <c r="Q406" s="14">
        <f t="shared" si="431"/>
        <v>0.64102783609190184</v>
      </c>
      <c r="R406" s="14">
        <f t="shared" si="432"/>
        <v>-0.68781318161979565</v>
      </c>
      <c r="S406" s="14">
        <f t="shared" ref="S406:T406" si="434">G466</f>
        <v>5.49</v>
      </c>
      <c r="T406" s="14">
        <f t="shared" si="434"/>
        <v>269.06</v>
      </c>
    </row>
    <row r="407" spans="1:20">
      <c r="A407" s="4">
        <v>34060</v>
      </c>
      <c r="B407" s="10">
        <v>72.632499999999993</v>
      </c>
      <c r="C407" s="11">
        <v>7.1</v>
      </c>
      <c r="D407" s="12">
        <v>143.80000000000001</v>
      </c>
      <c r="E407" s="49">
        <v>140.69999999999999</v>
      </c>
      <c r="F407" s="11">
        <v>125.1</v>
      </c>
      <c r="G407" s="13">
        <v>2.96</v>
      </c>
      <c r="H407" s="5">
        <v>235.76</v>
      </c>
      <c r="J407" s="4">
        <v>35886</v>
      </c>
      <c r="K407" s="14">
        <f t="shared" si="425"/>
        <v>4.5500696532575864</v>
      </c>
      <c r="L407" s="14">
        <f t="shared" si="426"/>
        <v>4.3</v>
      </c>
      <c r="M407" s="14">
        <f t="shared" si="427"/>
        <v>5.0888301416813126</v>
      </c>
      <c r="N407" s="14">
        <f t="shared" si="428"/>
        <v>5.0536947835567023</v>
      </c>
      <c r="O407" s="14">
        <f t="shared" si="429"/>
        <v>4.8729046206301758</v>
      </c>
      <c r="P407" s="14">
        <f t="shared" si="430"/>
        <v>1.4281521841403815</v>
      </c>
      <c r="Q407" s="14">
        <f t="shared" si="431"/>
        <v>0.70490519374137883</v>
      </c>
      <c r="R407" s="14">
        <f t="shared" si="432"/>
        <v>-0.15290522856780672</v>
      </c>
      <c r="S407" s="14">
        <f t="shared" ref="S407:T407" si="435">G467</f>
        <v>5.45</v>
      </c>
      <c r="T407" s="14">
        <f t="shared" si="435"/>
        <v>275.24</v>
      </c>
    </row>
    <row r="408" spans="1:20">
      <c r="A408" s="4">
        <v>34090</v>
      </c>
      <c r="B408" s="10">
        <v>72.332599999999999</v>
      </c>
      <c r="C408" s="11">
        <v>7.1</v>
      </c>
      <c r="D408" s="12">
        <v>144.19999999999999</v>
      </c>
      <c r="E408" s="49">
        <v>141.1</v>
      </c>
      <c r="F408" s="11">
        <v>123.9</v>
      </c>
      <c r="G408" s="13">
        <v>3</v>
      </c>
      <c r="H408" s="5">
        <v>233.81</v>
      </c>
      <c r="J408" s="4">
        <v>35916</v>
      </c>
      <c r="K408" s="14">
        <f t="shared" si="425"/>
        <v>4.5573141353986912</v>
      </c>
      <c r="L408" s="14">
        <f t="shared" si="426"/>
        <v>4.4000000000000004</v>
      </c>
      <c r="M408" s="14">
        <f t="shared" si="427"/>
        <v>5.0912931971137105</v>
      </c>
      <c r="N408" s="14">
        <f t="shared" si="428"/>
        <v>5.0562458053483077</v>
      </c>
      <c r="O408" s="14">
        <f t="shared" si="429"/>
        <v>4.8706066494925526</v>
      </c>
      <c r="P408" s="14">
        <f t="shared" si="430"/>
        <v>1.67445772738017</v>
      </c>
      <c r="Q408" s="14">
        <f t="shared" si="431"/>
        <v>1.0243367414761044</v>
      </c>
      <c r="R408" s="14">
        <f t="shared" si="432"/>
        <v>-0.76394565579576146</v>
      </c>
      <c r="S408" s="14">
        <f t="shared" ref="S408:T408" si="436">G468</f>
        <v>5.49</v>
      </c>
      <c r="T408" s="14">
        <f t="shared" si="436"/>
        <v>275.83</v>
      </c>
    </row>
    <row r="409" spans="1:20">
      <c r="A409" s="4">
        <v>34121</v>
      </c>
      <c r="B409" s="10">
        <v>72.485399999999998</v>
      </c>
      <c r="C409" s="11">
        <v>7</v>
      </c>
      <c r="D409" s="12">
        <v>144.30000000000001</v>
      </c>
      <c r="E409" s="49">
        <v>141.19999999999999</v>
      </c>
      <c r="F409" s="11">
        <v>124.1</v>
      </c>
      <c r="G409" s="13">
        <v>3.04</v>
      </c>
      <c r="H409" s="5">
        <v>233.26</v>
      </c>
      <c r="J409" s="4">
        <v>35947</v>
      </c>
      <c r="K409" s="14">
        <f t="shared" si="425"/>
        <v>4.5514919446108824</v>
      </c>
      <c r="L409" s="14">
        <f t="shared" si="426"/>
        <v>4.5</v>
      </c>
      <c r="M409" s="14">
        <f t="shared" si="427"/>
        <v>5.0925224535684404</v>
      </c>
      <c r="N409" s="14">
        <f t="shared" si="428"/>
        <v>5.0568825452615753</v>
      </c>
      <c r="O409" s="14">
        <f t="shared" si="429"/>
        <v>4.8706066494925526</v>
      </c>
      <c r="P409" s="14">
        <f t="shared" si="430"/>
        <v>1.6099418934181116</v>
      </c>
      <c r="Q409" s="14">
        <f t="shared" si="431"/>
        <v>0.89514664216228357</v>
      </c>
      <c r="R409" s="14">
        <f t="shared" si="432"/>
        <v>-0.91603693986641654</v>
      </c>
      <c r="S409" s="14">
        <f t="shared" ref="S409:T409" si="437">G469</f>
        <v>5.56</v>
      </c>
      <c r="T409" s="14">
        <f t="shared" si="437"/>
        <v>268.97000000000003</v>
      </c>
    </row>
    <row r="410" spans="1:20">
      <c r="A410" s="4">
        <v>34151</v>
      </c>
      <c r="B410" s="10">
        <v>72.757599999999996</v>
      </c>
      <c r="C410" s="11">
        <v>6.9</v>
      </c>
      <c r="D410" s="12">
        <v>144.5</v>
      </c>
      <c r="E410" s="49">
        <v>141.30000000000001</v>
      </c>
      <c r="F410" s="11">
        <v>124.2</v>
      </c>
      <c r="G410" s="13">
        <v>3.06</v>
      </c>
      <c r="H410" s="5">
        <v>234.83</v>
      </c>
      <c r="J410" s="4">
        <v>35977</v>
      </c>
      <c r="K410" s="14">
        <f t="shared" si="425"/>
        <v>4.5470133915791378</v>
      </c>
      <c r="L410" s="14">
        <f t="shared" si="426"/>
        <v>4.5</v>
      </c>
      <c r="M410" s="14">
        <f t="shared" si="427"/>
        <v>5.0949764425300064</v>
      </c>
      <c r="N410" s="14">
        <f t="shared" si="428"/>
        <v>5.0587903359833026</v>
      </c>
      <c r="O410" s="14">
        <f t="shared" si="429"/>
        <v>4.8744336729158544</v>
      </c>
      <c r="P410" s="14">
        <f t="shared" si="430"/>
        <v>1.7305747097592428</v>
      </c>
      <c r="Q410" s="14">
        <f t="shared" si="431"/>
        <v>1.0859257143350232</v>
      </c>
      <c r="R410" s="14">
        <f t="shared" si="432"/>
        <v>-0.76103868074147207</v>
      </c>
      <c r="S410" s="14">
        <f t="shared" ref="S410:T410" si="438">G470</f>
        <v>5.54</v>
      </c>
      <c r="T410" s="14">
        <f t="shared" si="438"/>
        <v>265.2</v>
      </c>
    </row>
    <row r="411" spans="1:20">
      <c r="A411" s="4">
        <v>34182</v>
      </c>
      <c r="B411" s="10">
        <v>72.7607</v>
      </c>
      <c r="C411" s="11">
        <v>6.8</v>
      </c>
      <c r="D411" s="12">
        <v>144.80000000000001</v>
      </c>
      <c r="E411" s="49">
        <v>141.69999999999999</v>
      </c>
      <c r="F411" s="11">
        <v>124.4</v>
      </c>
      <c r="G411" s="13">
        <v>3.03</v>
      </c>
      <c r="H411" s="5">
        <v>236.1</v>
      </c>
      <c r="J411" s="4">
        <v>36008</v>
      </c>
      <c r="K411" s="14">
        <f t="shared" si="425"/>
        <v>4.5677995204408974</v>
      </c>
      <c r="L411" s="14">
        <f t="shared" si="426"/>
        <v>4.5</v>
      </c>
      <c r="M411" s="14">
        <f t="shared" si="427"/>
        <v>5.0962011824259026</v>
      </c>
      <c r="N411" s="14">
        <f t="shared" si="428"/>
        <v>5.0600601774237788</v>
      </c>
      <c r="O411" s="14">
        <f t="shared" si="429"/>
        <v>4.8736694390230983</v>
      </c>
      <c r="P411" s="14">
        <f t="shared" si="430"/>
        <v>1.6039825681036579</v>
      </c>
      <c r="Q411" s="14">
        <f t="shared" si="431"/>
        <v>1.0204170174241669</v>
      </c>
      <c r="R411" s="14">
        <f t="shared" si="432"/>
        <v>-0.60975798681183335</v>
      </c>
      <c r="S411" s="14">
        <f t="shared" ref="S411:T411" si="439">G471</f>
        <v>5.55</v>
      </c>
      <c r="T411" s="14">
        <f t="shared" si="439"/>
        <v>255.9</v>
      </c>
    </row>
    <row r="412" spans="1:20">
      <c r="A412" s="4">
        <v>34213</v>
      </c>
      <c r="B412" s="10">
        <v>73.082999999999998</v>
      </c>
      <c r="C412" s="11">
        <v>6.7</v>
      </c>
      <c r="D412" s="12">
        <v>145</v>
      </c>
      <c r="E412" s="49">
        <v>141.80000000000001</v>
      </c>
      <c r="F412" s="11">
        <v>124.4</v>
      </c>
      <c r="G412" s="13">
        <v>3.09</v>
      </c>
      <c r="H412" s="5">
        <v>234.74</v>
      </c>
      <c r="J412" s="4">
        <v>36039</v>
      </c>
      <c r="K412" s="14">
        <f t="shared" si="425"/>
        <v>4.565088542340483</v>
      </c>
      <c r="L412" s="14">
        <f t="shared" si="426"/>
        <v>4.5999999999999996</v>
      </c>
      <c r="M412" s="14">
        <f t="shared" si="427"/>
        <v>5.0968129903373081</v>
      </c>
      <c r="N412" s="14">
        <f t="shared" si="428"/>
        <v>5.0587903359833026</v>
      </c>
      <c r="O412" s="14">
        <f t="shared" si="429"/>
        <v>4.877484781308751</v>
      </c>
      <c r="P412" s="14">
        <f t="shared" si="430"/>
        <v>1.416716026478027</v>
      </c>
      <c r="Q412" s="14">
        <f t="shared" si="431"/>
        <v>0.5734326003095086</v>
      </c>
      <c r="R412" s="14">
        <f t="shared" si="432"/>
        <v>-7.6132474175955103E-2</v>
      </c>
      <c r="S412" s="14">
        <f t="shared" ref="S412:T412" si="440">G472</f>
        <v>5.51</v>
      </c>
      <c r="T412" s="14">
        <f t="shared" si="440"/>
        <v>256.77999999999997</v>
      </c>
    </row>
    <row r="413" spans="1:20">
      <c r="A413" s="4">
        <v>34243</v>
      </c>
      <c r="B413" s="10">
        <v>73.625900000000001</v>
      </c>
      <c r="C413" s="11">
        <v>6.8</v>
      </c>
      <c r="D413" s="12">
        <v>145.6</v>
      </c>
      <c r="E413" s="49">
        <v>142.5</v>
      </c>
      <c r="F413" s="11">
        <v>124.8</v>
      </c>
      <c r="G413" s="13">
        <v>2.99</v>
      </c>
      <c r="H413" s="5">
        <v>238.96</v>
      </c>
      <c r="J413" s="4">
        <v>36069</v>
      </c>
      <c r="K413" s="14">
        <f t="shared" si="425"/>
        <v>4.5717643734824058</v>
      </c>
      <c r="L413" s="14">
        <f t="shared" si="426"/>
        <v>4.5</v>
      </c>
      <c r="M413" s="14">
        <f t="shared" si="427"/>
        <v>5.099256485749784</v>
      </c>
      <c r="N413" s="14">
        <f t="shared" si="428"/>
        <v>5.0606944939689926</v>
      </c>
      <c r="O413" s="14">
        <f t="shared" si="429"/>
        <v>4.8805266087492356</v>
      </c>
      <c r="P413" s="14">
        <f t="shared" si="430"/>
        <v>1.4751343087072764</v>
      </c>
      <c r="Q413" s="14">
        <f t="shared" si="431"/>
        <v>0.63613446070175805</v>
      </c>
      <c r="R413" s="14">
        <f t="shared" si="432"/>
        <v>0.76219881190591821</v>
      </c>
      <c r="S413" s="14">
        <f t="shared" ref="S413:T413" si="441">G473</f>
        <v>5.07</v>
      </c>
      <c r="T413" s="14">
        <f t="shared" si="441"/>
        <v>259.29000000000002</v>
      </c>
    </row>
    <row r="414" spans="1:20">
      <c r="A414" s="4">
        <v>34274</v>
      </c>
      <c r="B414" s="10">
        <v>73.909099999999995</v>
      </c>
      <c r="C414" s="11">
        <v>6.6</v>
      </c>
      <c r="D414" s="12">
        <v>146</v>
      </c>
      <c r="E414" s="49">
        <v>142.80000000000001</v>
      </c>
      <c r="F414" s="11">
        <v>125</v>
      </c>
      <c r="G414" s="13">
        <v>3.02</v>
      </c>
      <c r="H414" s="5">
        <v>243.06</v>
      </c>
      <c r="J414" s="4">
        <v>36100</v>
      </c>
      <c r="K414" s="14">
        <f t="shared" si="425"/>
        <v>4.5709813516713931</v>
      </c>
      <c r="L414" s="14">
        <f t="shared" si="426"/>
        <v>4.4000000000000004</v>
      </c>
      <c r="M414" s="14">
        <f t="shared" si="427"/>
        <v>5.1004759980960452</v>
      </c>
      <c r="N414" s="14">
        <f t="shared" si="428"/>
        <v>5.0613284084117742</v>
      </c>
      <c r="O414" s="14">
        <f t="shared" si="429"/>
        <v>4.8767228765099881</v>
      </c>
      <c r="P414" s="14">
        <f t="shared" si="430"/>
        <v>1.4733231512984086</v>
      </c>
      <c r="Q414" s="14">
        <f t="shared" si="431"/>
        <v>0.6357300495466498</v>
      </c>
      <c r="R414" s="14">
        <f t="shared" si="432"/>
        <v>0.45836596676578928</v>
      </c>
      <c r="S414" s="14">
        <f t="shared" ref="S414:T414" si="442">G474</f>
        <v>4.83</v>
      </c>
      <c r="T414" s="14">
        <f t="shared" si="442"/>
        <v>236.33</v>
      </c>
    </row>
    <row r="415" spans="1:20">
      <c r="A415" s="4">
        <v>34304</v>
      </c>
      <c r="B415" s="10">
        <v>74.286100000000005</v>
      </c>
      <c r="C415" s="11">
        <v>6.5</v>
      </c>
      <c r="D415" s="12">
        <v>146.30000000000001</v>
      </c>
      <c r="E415" s="49">
        <v>143.1</v>
      </c>
      <c r="F415" s="11">
        <v>125.1</v>
      </c>
      <c r="G415" s="13">
        <v>2.96</v>
      </c>
      <c r="H415" s="5">
        <v>245.44</v>
      </c>
      <c r="J415" s="4">
        <v>36130</v>
      </c>
      <c r="K415" s="14">
        <f t="shared" si="425"/>
        <v>4.5743841209675669</v>
      </c>
      <c r="L415" s="14">
        <f t="shared" si="426"/>
        <v>4.4000000000000004</v>
      </c>
      <c r="M415" s="14">
        <f t="shared" si="427"/>
        <v>5.10230248262208</v>
      </c>
      <c r="N415" s="14">
        <f t="shared" si="428"/>
        <v>5.0632277442154265</v>
      </c>
      <c r="O415" s="14">
        <f t="shared" si="429"/>
        <v>4.8790068516178193</v>
      </c>
      <c r="P415" s="14">
        <f t="shared" si="430"/>
        <v>1.5941477997688185</v>
      </c>
      <c r="Q415" s="14">
        <f t="shared" si="431"/>
        <v>0.8894594853451312</v>
      </c>
      <c r="R415" s="14">
        <f t="shared" si="432"/>
        <v>0.76336248550712049</v>
      </c>
      <c r="S415" s="14">
        <f t="shared" ref="S415:T415" si="443">G475</f>
        <v>4.68</v>
      </c>
      <c r="T415" s="14">
        <f t="shared" si="443"/>
        <v>235.22</v>
      </c>
    </row>
    <row r="416" spans="1:20">
      <c r="A416" s="4">
        <v>34335</v>
      </c>
      <c r="B416" s="10">
        <v>74.597800000000007</v>
      </c>
      <c r="C416" s="11">
        <v>6.6</v>
      </c>
      <c r="D416" s="12">
        <v>146.30000000000001</v>
      </c>
      <c r="E416" s="49">
        <v>143.1</v>
      </c>
      <c r="F416" s="11">
        <v>125.1</v>
      </c>
      <c r="G416" s="13">
        <v>3.05</v>
      </c>
      <c r="H416" s="5">
        <v>249.47</v>
      </c>
      <c r="J416" s="4">
        <v>36161</v>
      </c>
      <c r="K416" s="14">
        <f t="shared" si="425"/>
        <v>4.5796708230621617</v>
      </c>
      <c r="L416" s="14">
        <f t="shared" si="426"/>
        <v>4.3</v>
      </c>
      <c r="M416" s="14">
        <f t="shared" si="427"/>
        <v>5.1041256371835946</v>
      </c>
      <c r="N416" s="14">
        <f t="shared" si="428"/>
        <v>5.0657545933173349</v>
      </c>
      <c r="O416" s="14">
        <f t="shared" si="429"/>
        <v>4.8835592115282793</v>
      </c>
      <c r="P416" s="14">
        <f t="shared" si="430"/>
        <v>1.6529301951210507</v>
      </c>
      <c r="Q416" s="14">
        <f t="shared" si="431"/>
        <v>1.0783485401027808</v>
      </c>
      <c r="R416" s="14">
        <f t="shared" si="432"/>
        <v>1.0654590898103409</v>
      </c>
      <c r="S416" s="14">
        <f t="shared" ref="S416:T416" si="444">G476</f>
        <v>4.63</v>
      </c>
      <c r="T416" s="14">
        <f t="shared" si="444"/>
        <v>234.51</v>
      </c>
    </row>
    <row r="417" spans="1:20">
      <c r="A417" s="4">
        <v>34366</v>
      </c>
      <c r="B417" s="10">
        <v>74.631200000000007</v>
      </c>
      <c r="C417" s="11">
        <v>6.6</v>
      </c>
      <c r="D417" s="12">
        <v>146.69999999999999</v>
      </c>
      <c r="E417" s="49">
        <v>143.30000000000001</v>
      </c>
      <c r="F417" s="11">
        <v>125.1</v>
      </c>
      <c r="G417" s="13">
        <v>3.25</v>
      </c>
      <c r="H417" s="5">
        <v>253.27</v>
      </c>
      <c r="J417" s="4">
        <v>36192</v>
      </c>
      <c r="K417" s="14">
        <f t="shared" si="425"/>
        <v>4.5837963850447725</v>
      </c>
      <c r="L417" s="14">
        <f t="shared" si="426"/>
        <v>4.4000000000000004</v>
      </c>
      <c r="M417" s="14">
        <f t="shared" si="427"/>
        <v>5.1041256371835946</v>
      </c>
      <c r="N417" s="14">
        <f t="shared" si="428"/>
        <v>5.0644919668869663</v>
      </c>
      <c r="O417" s="14">
        <f t="shared" si="429"/>
        <v>4.8850720711209101</v>
      </c>
      <c r="P417" s="14">
        <f t="shared" si="430"/>
        <v>1.6529301951210507</v>
      </c>
      <c r="Q417" s="14">
        <f t="shared" si="431"/>
        <v>1.0797183330263755</v>
      </c>
      <c r="R417" s="14">
        <f t="shared" si="432"/>
        <v>1.3698844358161928</v>
      </c>
      <c r="S417" s="14">
        <f t="shared" ref="S417:T417" si="445">G477</f>
        <v>4.76</v>
      </c>
      <c r="T417" s="14">
        <f t="shared" si="445"/>
        <v>224.66</v>
      </c>
    </row>
    <row r="418" spans="1:20">
      <c r="A418" s="4">
        <v>34394</v>
      </c>
      <c r="B418" s="10">
        <v>75.415300000000002</v>
      </c>
      <c r="C418" s="11">
        <v>6.5</v>
      </c>
      <c r="D418" s="12">
        <v>147.1</v>
      </c>
      <c r="E418" s="49">
        <v>143.6</v>
      </c>
      <c r="F418" s="11">
        <v>125.2</v>
      </c>
      <c r="G418" s="13">
        <v>3.34</v>
      </c>
      <c r="H418" s="5">
        <v>252.64</v>
      </c>
      <c r="J418" s="4">
        <v>36220</v>
      </c>
      <c r="K418" s="14">
        <f t="shared" si="425"/>
        <v>4.5859404745442784</v>
      </c>
      <c r="L418" s="14">
        <f t="shared" si="426"/>
        <v>4.2</v>
      </c>
      <c r="M418" s="14">
        <f t="shared" si="427"/>
        <v>5.1047326174753715</v>
      </c>
      <c r="N418" s="14">
        <f t="shared" si="428"/>
        <v>5.0651234793803255</v>
      </c>
      <c r="O418" s="14">
        <f t="shared" si="429"/>
        <v>4.8858276435029078</v>
      </c>
      <c r="P418" s="14">
        <f t="shared" si="430"/>
        <v>1.7136282242987237</v>
      </c>
      <c r="Q418" s="14">
        <f t="shared" si="431"/>
        <v>1.2067469400117576</v>
      </c>
      <c r="R418" s="14">
        <f t="shared" si="432"/>
        <v>1.5220994010355169</v>
      </c>
      <c r="S418" s="14">
        <f t="shared" ref="S418:T418" si="446">G478</f>
        <v>4.8099999999999996</v>
      </c>
      <c r="T418" s="14">
        <f t="shared" si="446"/>
        <v>225.71</v>
      </c>
    </row>
    <row r="419" spans="1:20">
      <c r="A419" s="4">
        <v>34425</v>
      </c>
      <c r="B419" s="10">
        <v>75.788600000000002</v>
      </c>
      <c r="C419" s="11">
        <v>6.4</v>
      </c>
      <c r="D419" s="12">
        <v>147.19999999999999</v>
      </c>
      <c r="E419" s="49">
        <v>143.80000000000001</v>
      </c>
      <c r="F419" s="11">
        <v>125.7</v>
      </c>
      <c r="G419" s="13">
        <v>3.56</v>
      </c>
      <c r="H419" s="5">
        <v>255.99</v>
      </c>
      <c r="J419" s="4">
        <v>36251</v>
      </c>
      <c r="K419" s="14">
        <f t="shared" si="425"/>
        <v>4.5879497619336762</v>
      </c>
      <c r="L419" s="14">
        <f t="shared" si="426"/>
        <v>4.3</v>
      </c>
      <c r="M419" s="14">
        <f t="shared" si="427"/>
        <v>5.1113851971963991</v>
      </c>
      <c r="N419" s="14">
        <f t="shared" si="428"/>
        <v>5.0726706850157086</v>
      </c>
      <c r="O419" s="14">
        <f t="shared" si="429"/>
        <v>4.8880909413381621</v>
      </c>
      <c r="P419" s="14">
        <f t="shared" si="430"/>
        <v>2.2555055515086369</v>
      </c>
      <c r="Q419" s="14">
        <f t="shared" si="431"/>
        <v>1.8975901459005604</v>
      </c>
      <c r="R419" s="14">
        <f t="shared" si="432"/>
        <v>1.5186320707985519</v>
      </c>
      <c r="S419" s="14">
        <f t="shared" ref="S419:T419" si="447">G479</f>
        <v>4.74</v>
      </c>
      <c r="T419" s="14">
        <f t="shared" si="447"/>
        <v>223.37</v>
      </c>
    </row>
    <row r="420" spans="1:20">
      <c r="A420" s="4">
        <v>34455</v>
      </c>
      <c r="B420" s="10">
        <v>76.218000000000004</v>
      </c>
      <c r="C420" s="11">
        <v>6.1</v>
      </c>
      <c r="D420" s="12">
        <v>147.5</v>
      </c>
      <c r="E420" s="49">
        <v>144</v>
      </c>
      <c r="F420" s="11">
        <v>126.2</v>
      </c>
      <c r="G420" s="13">
        <v>4.01</v>
      </c>
      <c r="H420" s="5">
        <v>256.70999999999998</v>
      </c>
      <c r="J420" s="4">
        <v>36281</v>
      </c>
      <c r="K420" s="14">
        <f t="shared" si="425"/>
        <v>4.5952450948163994</v>
      </c>
      <c r="L420" s="14">
        <f t="shared" si="426"/>
        <v>4.2</v>
      </c>
      <c r="M420" s="14">
        <f t="shared" si="427"/>
        <v>5.1119877883565437</v>
      </c>
      <c r="N420" s="14">
        <f t="shared" si="428"/>
        <v>5.0726706850157086</v>
      </c>
      <c r="O420" s="14">
        <f t="shared" si="429"/>
        <v>4.8941014778403042</v>
      </c>
      <c r="P420" s="14">
        <f t="shared" si="430"/>
        <v>2.0694591242832958</v>
      </c>
      <c r="Q420" s="14">
        <f t="shared" si="431"/>
        <v>1.6424879667400329</v>
      </c>
      <c r="R420" s="14">
        <f t="shared" si="432"/>
        <v>2.3494828347751562</v>
      </c>
      <c r="S420" s="14">
        <f t="shared" ref="S420:T420" si="448">G480</f>
        <v>4.74</v>
      </c>
      <c r="T420" s="14">
        <f t="shared" si="448"/>
        <v>224.49</v>
      </c>
    </row>
    <row r="421" spans="1:20">
      <c r="A421" s="4">
        <v>34486</v>
      </c>
      <c r="B421" s="10">
        <v>76.732100000000003</v>
      </c>
      <c r="C421" s="11">
        <v>6.1</v>
      </c>
      <c r="D421" s="12">
        <v>147.9</v>
      </c>
      <c r="E421" s="49">
        <v>144.5</v>
      </c>
      <c r="F421" s="11">
        <v>125.9</v>
      </c>
      <c r="G421" s="13">
        <v>4.25</v>
      </c>
      <c r="H421" s="5">
        <v>253.77</v>
      </c>
      <c r="J421" s="4">
        <v>36312</v>
      </c>
      <c r="K421" s="14">
        <f t="shared" si="425"/>
        <v>4.5934042378990174</v>
      </c>
      <c r="L421" s="14">
        <f t="shared" si="426"/>
        <v>4.3</v>
      </c>
      <c r="M421" s="14">
        <f t="shared" si="427"/>
        <v>5.1119877883565437</v>
      </c>
      <c r="N421" s="14">
        <f t="shared" si="428"/>
        <v>5.0726706850157086</v>
      </c>
      <c r="O421" s="14">
        <f t="shared" si="429"/>
        <v>4.9015641990418937</v>
      </c>
      <c r="P421" s="14">
        <f t="shared" si="430"/>
        <v>1.946533478810325</v>
      </c>
      <c r="Q421" s="14">
        <f t="shared" si="431"/>
        <v>1.5788139754133026</v>
      </c>
      <c r="R421" s="14">
        <f t="shared" si="432"/>
        <v>3.0957549549341206</v>
      </c>
      <c r="S421" s="14">
        <f t="shared" ref="S421:T421" si="449">G481</f>
        <v>4.76</v>
      </c>
      <c r="T421" s="14">
        <f t="shared" si="449"/>
        <v>222.64</v>
      </c>
    </row>
    <row r="422" spans="1:20">
      <c r="A422" s="4">
        <v>34516</v>
      </c>
      <c r="B422" s="10">
        <v>76.871300000000005</v>
      </c>
      <c r="C422" s="11">
        <v>6.1</v>
      </c>
      <c r="D422" s="12">
        <v>148.4</v>
      </c>
      <c r="E422" s="49">
        <v>145.1</v>
      </c>
      <c r="F422" s="11">
        <v>125.5</v>
      </c>
      <c r="G422" s="13">
        <v>4.26</v>
      </c>
      <c r="H422" s="5">
        <v>261.97000000000003</v>
      </c>
      <c r="J422" s="4">
        <v>36342</v>
      </c>
      <c r="K422" s="14">
        <f t="shared" si="425"/>
        <v>4.5998420164699194</v>
      </c>
      <c r="L422" s="14">
        <f t="shared" si="426"/>
        <v>4.3</v>
      </c>
      <c r="M422" s="14">
        <f t="shared" si="427"/>
        <v>5.1161957897567483</v>
      </c>
      <c r="N422" s="14">
        <f t="shared" si="428"/>
        <v>5.0770470596155075</v>
      </c>
      <c r="O422" s="14">
        <f t="shared" si="429"/>
        <v>4.9008204280890491</v>
      </c>
      <c r="P422" s="14">
        <f t="shared" si="430"/>
        <v>2.121934722674172</v>
      </c>
      <c r="Q422" s="14">
        <f t="shared" si="431"/>
        <v>1.8256723632204424</v>
      </c>
      <c r="R422" s="14">
        <f t="shared" si="432"/>
        <v>2.6386755173195029</v>
      </c>
      <c r="S422" s="14">
        <f t="shared" ref="S422:T422" si="450">G482</f>
        <v>4.99</v>
      </c>
      <c r="T422" s="14">
        <f t="shared" si="450"/>
        <v>224.38</v>
      </c>
    </row>
    <row r="423" spans="1:20">
      <c r="A423" s="4">
        <v>34547</v>
      </c>
      <c r="B423" s="10">
        <v>77.257999999999996</v>
      </c>
      <c r="C423" s="11">
        <v>6</v>
      </c>
      <c r="D423" s="12">
        <v>149</v>
      </c>
      <c r="E423" s="49">
        <v>145.6</v>
      </c>
      <c r="F423" s="11">
        <v>126.1</v>
      </c>
      <c r="G423" s="13">
        <v>4.47</v>
      </c>
      <c r="H423" s="5">
        <v>266.62</v>
      </c>
      <c r="J423" s="4">
        <v>36373</v>
      </c>
      <c r="K423" s="14">
        <f t="shared" si="425"/>
        <v>4.605167185983591</v>
      </c>
      <c r="L423" s="14">
        <f t="shared" si="426"/>
        <v>4.2</v>
      </c>
      <c r="M423" s="14">
        <f t="shared" si="427"/>
        <v>5.1185924356013484</v>
      </c>
      <c r="N423" s="14">
        <f t="shared" si="428"/>
        <v>5.0795392727434665</v>
      </c>
      <c r="O423" s="14">
        <f t="shared" si="429"/>
        <v>4.9045337632137098</v>
      </c>
      <c r="P423" s="14">
        <f t="shared" si="430"/>
        <v>2.2391253175445422</v>
      </c>
      <c r="Q423" s="14">
        <f t="shared" si="431"/>
        <v>1.9479095319688193</v>
      </c>
      <c r="R423" s="14">
        <f t="shared" si="432"/>
        <v>3.0864324190611812</v>
      </c>
      <c r="S423" s="14">
        <f t="shared" ref="S423:T423" si="451">G483</f>
        <v>5.07</v>
      </c>
      <c r="T423" s="14">
        <f t="shared" si="451"/>
        <v>226.41</v>
      </c>
    </row>
    <row r="424" spans="1:20">
      <c r="A424" s="4">
        <v>34578</v>
      </c>
      <c r="B424" s="10">
        <v>77.449700000000007</v>
      </c>
      <c r="C424" s="11">
        <v>5.9</v>
      </c>
      <c r="D424" s="12">
        <v>149.30000000000001</v>
      </c>
      <c r="E424" s="49">
        <v>145.80000000000001</v>
      </c>
      <c r="F424" s="11">
        <v>126.6</v>
      </c>
      <c r="G424" s="13">
        <v>4.7300000000000004</v>
      </c>
      <c r="H424" s="5">
        <v>267.89999999999998</v>
      </c>
      <c r="J424" s="4">
        <v>36404</v>
      </c>
      <c r="K424" s="14">
        <f t="shared" si="425"/>
        <v>4.6017272659348842</v>
      </c>
      <c r="L424" s="14">
        <f t="shared" si="426"/>
        <v>4.2</v>
      </c>
      <c r="M424" s="14">
        <f t="shared" si="427"/>
        <v>5.1227727940331063</v>
      </c>
      <c r="N424" s="14">
        <f t="shared" si="428"/>
        <v>5.084505142662711</v>
      </c>
      <c r="O424" s="14">
        <f t="shared" si="429"/>
        <v>4.9067551636088638</v>
      </c>
      <c r="P424" s="14">
        <f t="shared" si="430"/>
        <v>2.595980369579781</v>
      </c>
      <c r="Q424" s="14">
        <f t="shared" si="431"/>
        <v>2.5714806679408393</v>
      </c>
      <c r="R424" s="14">
        <f t="shared" si="432"/>
        <v>2.927038230011302</v>
      </c>
      <c r="S424" s="14">
        <f t="shared" ref="S424:T424" si="452">G484</f>
        <v>5.22</v>
      </c>
      <c r="T424" s="14">
        <f t="shared" si="452"/>
        <v>233.6</v>
      </c>
    </row>
    <row r="425" spans="1:20">
      <c r="A425" s="4">
        <v>34608</v>
      </c>
      <c r="B425" s="10">
        <v>78.108400000000003</v>
      </c>
      <c r="C425" s="11">
        <v>5.8</v>
      </c>
      <c r="D425" s="12">
        <v>149.4</v>
      </c>
      <c r="E425" s="49">
        <v>145.9</v>
      </c>
      <c r="F425" s="11">
        <v>126.9</v>
      </c>
      <c r="G425" s="13">
        <v>4.76</v>
      </c>
      <c r="H425" s="5">
        <v>270.75</v>
      </c>
      <c r="J425" s="4">
        <v>36434</v>
      </c>
      <c r="K425" s="14">
        <f t="shared" si="425"/>
        <v>4.615307628047737</v>
      </c>
      <c r="L425" s="14">
        <f t="shared" si="426"/>
        <v>4.0999999999999996</v>
      </c>
      <c r="M425" s="14">
        <f t="shared" si="427"/>
        <v>5.12455904041457</v>
      </c>
      <c r="N425" s="14">
        <f t="shared" si="428"/>
        <v>5.0869788606835895</v>
      </c>
      <c r="O425" s="14">
        <f t="shared" si="429"/>
        <v>4.9067551636088638</v>
      </c>
      <c r="P425" s="14">
        <f t="shared" si="430"/>
        <v>2.5302554664785903</v>
      </c>
      <c r="Q425" s="14">
        <f t="shared" si="431"/>
        <v>2.6284366714596796</v>
      </c>
      <c r="R425" s="14">
        <f t="shared" si="432"/>
        <v>2.6228554859628295</v>
      </c>
      <c r="S425" s="14">
        <f t="shared" ref="S425:T425" si="453">G485</f>
        <v>5.2</v>
      </c>
      <c r="T425" s="14">
        <f t="shared" si="453"/>
        <v>231.71</v>
      </c>
    </row>
    <row r="426" spans="1:20">
      <c r="A426" s="4">
        <v>34639</v>
      </c>
      <c r="B426" s="10">
        <v>78.591899999999995</v>
      </c>
      <c r="C426" s="11">
        <v>5.6</v>
      </c>
      <c r="D426" s="12">
        <v>149.80000000000001</v>
      </c>
      <c r="E426" s="49">
        <v>146.19999999999999</v>
      </c>
      <c r="F426" s="11">
        <v>127.2</v>
      </c>
      <c r="G426" s="13">
        <v>5.29</v>
      </c>
      <c r="H426" s="5">
        <v>276.73</v>
      </c>
      <c r="J426" s="4">
        <v>36465</v>
      </c>
      <c r="K426" s="14">
        <f t="shared" si="425"/>
        <v>4.6208053177965045</v>
      </c>
      <c r="L426" s="14">
        <f t="shared" si="426"/>
        <v>4.0999999999999996</v>
      </c>
      <c r="M426" s="14">
        <f t="shared" si="427"/>
        <v>5.126342101808226</v>
      </c>
      <c r="N426" s="14">
        <f t="shared" si="428"/>
        <v>5.0875963352323836</v>
      </c>
      <c r="O426" s="14">
        <f t="shared" si="429"/>
        <v>4.9170569471366896</v>
      </c>
      <c r="P426" s="14">
        <f t="shared" si="430"/>
        <v>2.5866103712181272</v>
      </c>
      <c r="Q426" s="14">
        <f t="shared" si="431"/>
        <v>2.6267926820610104</v>
      </c>
      <c r="R426" s="14">
        <f t="shared" si="432"/>
        <v>4.0334070626701104</v>
      </c>
      <c r="S426" s="14">
        <f t="shared" ref="S426:T426" si="454">G486</f>
        <v>5.42</v>
      </c>
      <c r="T426" s="14">
        <f t="shared" si="454"/>
        <v>229.94</v>
      </c>
    </row>
    <row r="427" spans="1:20">
      <c r="A427" s="4">
        <v>34669</v>
      </c>
      <c r="B427" s="10">
        <v>79.438100000000006</v>
      </c>
      <c r="C427" s="11">
        <v>5.5</v>
      </c>
      <c r="D427" s="12">
        <v>150.1</v>
      </c>
      <c r="E427" s="49">
        <v>146.6</v>
      </c>
      <c r="F427" s="11">
        <v>127.4</v>
      </c>
      <c r="G427" s="13">
        <v>5.45</v>
      </c>
      <c r="H427" s="5">
        <v>285.98</v>
      </c>
      <c r="J427" s="4">
        <v>36495</v>
      </c>
      <c r="K427" s="14">
        <f t="shared" si="425"/>
        <v>4.6289745993682532</v>
      </c>
      <c r="L427" s="14">
        <f t="shared" si="426"/>
        <v>4</v>
      </c>
      <c r="M427" s="14">
        <f t="shared" si="427"/>
        <v>5.1287145821618569</v>
      </c>
      <c r="N427" s="14">
        <f t="shared" si="428"/>
        <v>5.0906780017697919</v>
      </c>
      <c r="O427" s="14">
        <f t="shared" si="429"/>
        <v>4.9221683127739251</v>
      </c>
      <c r="P427" s="14">
        <f t="shared" si="430"/>
        <v>2.6412099539777278</v>
      </c>
      <c r="Q427" s="14">
        <f t="shared" si="431"/>
        <v>2.7450257554365844</v>
      </c>
      <c r="R427" s="14">
        <f t="shared" si="432"/>
        <v>4.3161461156106187</v>
      </c>
      <c r="S427" s="14">
        <f t="shared" ref="S427:T427" si="455">G487</f>
        <v>5.3</v>
      </c>
      <c r="T427" s="14">
        <f t="shared" si="455"/>
        <v>227.25</v>
      </c>
    </row>
    <row r="428" spans="1:20">
      <c r="A428" s="4">
        <v>34700</v>
      </c>
      <c r="B428" s="10">
        <v>79.653599999999997</v>
      </c>
      <c r="C428" s="11">
        <v>5.6</v>
      </c>
      <c r="D428" s="12">
        <v>150.5</v>
      </c>
      <c r="E428" s="49">
        <v>147</v>
      </c>
      <c r="F428" s="11">
        <v>127.7</v>
      </c>
      <c r="G428" s="13">
        <v>5.53</v>
      </c>
      <c r="H428" s="5">
        <v>288.95999999999998</v>
      </c>
      <c r="J428" s="4">
        <v>36526</v>
      </c>
      <c r="K428" s="14">
        <f t="shared" si="425"/>
        <v>4.6292684756621174</v>
      </c>
      <c r="L428" s="14">
        <f t="shared" si="426"/>
        <v>4</v>
      </c>
      <c r="M428" s="14">
        <f t="shared" si="427"/>
        <v>5.1316722891390896</v>
      </c>
      <c r="N428" s="14">
        <f t="shared" si="428"/>
        <v>5.0925224535684404</v>
      </c>
      <c r="O428" s="14">
        <f t="shared" si="429"/>
        <v>4.9192507322944037</v>
      </c>
      <c r="P428" s="14">
        <f t="shared" si="430"/>
        <v>2.754665195549507</v>
      </c>
      <c r="Q428" s="14">
        <f t="shared" si="431"/>
        <v>2.676786025110458</v>
      </c>
      <c r="R428" s="14">
        <f t="shared" si="432"/>
        <v>3.5691520766123719</v>
      </c>
      <c r="S428" s="14">
        <f t="shared" ref="S428:T428" si="456">G488</f>
        <v>5.45</v>
      </c>
      <c r="T428" s="14">
        <f t="shared" si="456"/>
        <v>225.03</v>
      </c>
    </row>
    <row r="429" spans="1:20">
      <c r="A429" s="4">
        <v>34731</v>
      </c>
      <c r="B429" s="10">
        <v>79.650499999999994</v>
      </c>
      <c r="C429" s="11">
        <v>5.4</v>
      </c>
      <c r="D429" s="12">
        <v>150.9</v>
      </c>
      <c r="E429" s="49">
        <v>147.4</v>
      </c>
      <c r="F429" s="11">
        <v>127.8</v>
      </c>
      <c r="G429" s="13">
        <v>5.92</v>
      </c>
      <c r="H429" s="5">
        <v>284.61</v>
      </c>
      <c r="J429" s="4">
        <v>36557</v>
      </c>
      <c r="K429" s="14">
        <f t="shared" si="425"/>
        <v>4.633521463348325</v>
      </c>
      <c r="L429" s="14">
        <f t="shared" si="426"/>
        <v>4.0999999999999996</v>
      </c>
      <c r="M429" s="14">
        <f t="shared" si="427"/>
        <v>5.1357984370502621</v>
      </c>
      <c r="N429" s="14">
        <f t="shared" si="428"/>
        <v>5.0974244241686471</v>
      </c>
      <c r="O429" s="14">
        <f t="shared" si="429"/>
        <v>4.9199809258281251</v>
      </c>
      <c r="P429" s="14">
        <f t="shared" si="430"/>
        <v>3.1672799866667116</v>
      </c>
      <c r="Q429" s="14">
        <f t="shared" si="431"/>
        <v>3.2932457281680079</v>
      </c>
      <c r="R429" s="14">
        <f t="shared" si="432"/>
        <v>3.4908854707214907</v>
      </c>
      <c r="S429" s="14">
        <f t="shared" ref="S429:T429" si="457">G489</f>
        <v>5.73</v>
      </c>
      <c r="T429" s="14">
        <f t="shared" si="457"/>
        <v>220.68</v>
      </c>
    </row>
    <row r="430" spans="1:20">
      <c r="A430" s="4">
        <v>34759</v>
      </c>
      <c r="B430" s="10">
        <v>79.775800000000004</v>
      </c>
      <c r="C430" s="11">
        <v>5.4</v>
      </c>
      <c r="D430" s="12">
        <v>151.19999999999999</v>
      </c>
      <c r="E430" s="49">
        <v>147.6</v>
      </c>
      <c r="F430" s="11">
        <v>127.8</v>
      </c>
      <c r="G430" s="13">
        <v>5.98</v>
      </c>
      <c r="H430" s="5">
        <v>282.99</v>
      </c>
      <c r="J430" s="4">
        <v>36586</v>
      </c>
      <c r="K430" s="14">
        <f t="shared" si="425"/>
        <v>4.6374650476283259</v>
      </c>
      <c r="L430" s="14">
        <f t="shared" si="426"/>
        <v>4</v>
      </c>
      <c r="M430" s="14">
        <f t="shared" si="427"/>
        <v>5.1416635565026603</v>
      </c>
      <c r="N430" s="14">
        <f t="shared" si="428"/>
        <v>5.1041256371835946</v>
      </c>
      <c r="O430" s="14">
        <f t="shared" si="429"/>
        <v>4.9279780604152466</v>
      </c>
      <c r="P430" s="14">
        <f t="shared" si="430"/>
        <v>3.6930939027288554</v>
      </c>
      <c r="Q430" s="14">
        <f t="shared" si="431"/>
        <v>3.9002157803268962</v>
      </c>
      <c r="R430" s="14">
        <f t="shared" si="432"/>
        <v>4.2150416912338491</v>
      </c>
      <c r="S430" s="14">
        <f t="shared" ref="S430:T430" si="458">G490</f>
        <v>5.85</v>
      </c>
      <c r="T430" s="14">
        <f t="shared" si="458"/>
        <v>228.01</v>
      </c>
    </row>
    <row r="431" spans="1:20">
      <c r="A431" s="4">
        <v>34790</v>
      </c>
      <c r="B431" s="10">
        <v>79.735900000000001</v>
      </c>
      <c r="C431" s="11">
        <v>5.8</v>
      </c>
      <c r="D431" s="12">
        <v>151.80000000000001</v>
      </c>
      <c r="E431" s="49">
        <v>148.19999999999999</v>
      </c>
      <c r="F431" s="11">
        <v>128</v>
      </c>
      <c r="G431" s="13">
        <v>6.05</v>
      </c>
      <c r="H431" s="5">
        <v>288.58999999999997</v>
      </c>
      <c r="J431" s="4">
        <v>36617</v>
      </c>
      <c r="K431" s="14">
        <f t="shared" si="425"/>
        <v>4.6437349147999143</v>
      </c>
      <c r="L431" s="14">
        <f t="shared" si="426"/>
        <v>3.8</v>
      </c>
      <c r="M431" s="14">
        <f t="shared" si="427"/>
        <v>5.1410785901215457</v>
      </c>
      <c r="N431" s="14">
        <f t="shared" si="428"/>
        <v>5.1029105702054265</v>
      </c>
      <c r="O431" s="14">
        <f t="shared" si="429"/>
        <v>4.9287019113335697</v>
      </c>
      <c r="P431" s="14">
        <f t="shared" si="430"/>
        <v>2.9693392925146349</v>
      </c>
      <c r="Q431" s="14">
        <f t="shared" si="431"/>
        <v>3.0239885189718176</v>
      </c>
      <c r="R431" s="14">
        <f t="shared" si="432"/>
        <v>4.0610969995407729</v>
      </c>
      <c r="S431" s="14">
        <f t="shared" ref="S431:T431" si="459">G491</f>
        <v>6.02</v>
      </c>
      <c r="T431" s="14">
        <f t="shared" si="459"/>
        <v>227.37</v>
      </c>
    </row>
    <row r="432" spans="1:20">
      <c r="A432" s="4">
        <v>34820</v>
      </c>
      <c r="B432" s="10">
        <v>79.898200000000003</v>
      </c>
      <c r="C432" s="11">
        <v>5.6</v>
      </c>
      <c r="D432" s="12">
        <v>152.1</v>
      </c>
      <c r="E432" s="49">
        <v>148.4</v>
      </c>
      <c r="F432" s="11">
        <v>127.9</v>
      </c>
      <c r="G432" s="13">
        <v>6.01</v>
      </c>
      <c r="H432" s="5">
        <v>290.47000000000003</v>
      </c>
      <c r="J432" s="4">
        <v>36647</v>
      </c>
      <c r="K432" s="14">
        <f t="shared" si="425"/>
        <v>4.6457275054850022</v>
      </c>
      <c r="L432" s="14">
        <f t="shared" si="426"/>
        <v>4</v>
      </c>
      <c r="M432" s="14">
        <f t="shared" si="427"/>
        <v>5.1428324637076415</v>
      </c>
      <c r="N432" s="14">
        <f t="shared" si="428"/>
        <v>5.1041256371835946</v>
      </c>
      <c r="O432" s="14">
        <f t="shared" si="429"/>
        <v>4.926528784799256</v>
      </c>
      <c r="P432" s="14">
        <f t="shared" si="430"/>
        <v>3.0844675351098352</v>
      </c>
      <c r="Q432" s="14">
        <f t="shared" si="431"/>
        <v>3.1454952167886208</v>
      </c>
      <c r="R432" s="14">
        <f t="shared" si="432"/>
        <v>3.2427306958952031</v>
      </c>
      <c r="S432" s="14">
        <f t="shared" ref="S432:T432" si="460">G492</f>
        <v>6.27</v>
      </c>
      <c r="T432" s="14">
        <f t="shared" si="460"/>
        <v>234.16</v>
      </c>
    </row>
    <row r="433" spans="1:20">
      <c r="A433" s="4">
        <v>34851</v>
      </c>
      <c r="B433" s="10">
        <v>80.144999999999996</v>
      </c>
      <c r="C433" s="11">
        <v>5.6</v>
      </c>
      <c r="D433" s="12">
        <v>152.4</v>
      </c>
      <c r="E433" s="49">
        <v>148.69999999999999</v>
      </c>
      <c r="F433" s="11">
        <v>128.1</v>
      </c>
      <c r="G433" s="13">
        <v>6</v>
      </c>
      <c r="H433" s="5">
        <v>298.06</v>
      </c>
      <c r="J433" s="4">
        <v>36678</v>
      </c>
      <c r="K433" s="14">
        <f t="shared" si="425"/>
        <v>4.6468666780239083</v>
      </c>
      <c r="L433" s="14">
        <f t="shared" si="426"/>
        <v>4</v>
      </c>
      <c r="M433" s="14">
        <f t="shared" si="427"/>
        <v>5.14865659199363</v>
      </c>
      <c r="N433" s="14">
        <f t="shared" si="428"/>
        <v>5.1107822427011946</v>
      </c>
      <c r="O433" s="14">
        <f t="shared" si="429"/>
        <v>4.9344739331306915</v>
      </c>
      <c r="P433" s="14">
        <f t="shared" si="430"/>
        <v>3.6668803637087124</v>
      </c>
      <c r="Q433" s="14">
        <f t="shared" si="431"/>
        <v>3.8111557685486233</v>
      </c>
      <c r="R433" s="14">
        <f t="shared" si="432"/>
        <v>3.2909734088797959</v>
      </c>
      <c r="S433" s="14">
        <f t="shared" ref="S433:T433" si="461">G493</f>
        <v>6.53</v>
      </c>
      <c r="T433" s="14">
        <f t="shared" si="461"/>
        <v>224.93</v>
      </c>
    </row>
    <row r="434" spans="1:20">
      <c r="A434" s="4">
        <v>34881</v>
      </c>
      <c r="B434" s="10">
        <v>79.861800000000002</v>
      </c>
      <c r="C434" s="11">
        <v>5.7</v>
      </c>
      <c r="D434" s="12">
        <v>152.6</v>
      </c>
      <c r="E434" s="49">
        <v>148.80000000000001</v>
      </c>
      <c r="F434" s="11">
        <v>128.4</v>
      </c>
      <c r="G434" s="13">
        <v>5.85</v>
      </c>
      <c r="H434" s="5">
        <v>291.25</v>
      </c>
      <c r="J434" s="4">
        <v>36708</v>
      </c>
      <c r="K434" s="14">
        <f t="shared" si="425"/>
        <v>4.6445706906702151</v>
      </c>
      <c r="L434" s="14">
        <f t="shared" si="426"/>
        <v>4</v>
      </c>
      <c r="M434" s="14">
        <f t="shared" si="427"/>
        <v>5.1515559851526325</v>
      </c>
      <c r="N434" s="14">
        <f t="shared" si="428"/>
        <v>5.113793386198882</v>
      </c>
      <c r="O434" s="14">
        <f t="shared" si="429"/>
        <v>4.93806460126142</v>
      </c>
      <c r="P434" s="14">
        <f t="shared" si="430"/>
        <v>3.5360195395884495</v>
      </c>
      <c r="Q434" s="14">
        <f t="shared" si="431"/>
        <v>3.6746326583374711</v>
      </c>
      <c r="R434" s="14">
        <f t="shared" si="432"/>
        <v>3.7244173172371178</v>
      </c>
      <c r="S434" s="14">
        <f t="shared" ref="S434:T434" si="462">G494</f>
        <v>6.54</v>
      </c>
      <c r="T434" s="14">
        <f t="shared" si="462"/>
        <v>217.97</v>
      </c>
    </row>
    <row r="435" spans="1:20">
      <c r="A435" s="4">
        <v>34912</v>
      </c>
      <c r="B435" s="10">
        <v>80.9422</v>
      </c>
      <c r="C435" s="11">
        <v>5.7</v>
      </c>
      <c r="D435" s="12">
        <v>152.9</v>
      </c>
      <c r="E435" s="49">
        <v>149.1</v>
      </c>
      <c r="F435" s="11">
        <v>128.69999999999999</v>
      </c>
      <c r="G435" s="13">
        <v>5.74</v>
      </c>
      <c r="H435" s="5">
        <v>292.56</v>
      </c>
      <c r="J435" s="4">
        <v>36739</v>
      </c>
      <c r="K435" s="14">
        <f t="shared" si="425"/>
        <v>4.6424129828154292</v>
      </c>
      <c r="L435" s="14">
        <f t="shared" si="426"/>
        <v>4.0999999999999996</v>
      </c>
      <c r="M435" s="14">
        <f t="shared" si="427"/>
        <v>5.1515559851526325</v>
      </c>
      <c r="N435" s="14">
        <f t="shared" si="428"/>
        <v>5.1125900166192491</v>
      </c>
      <c r="O435" s="14">
        <f t="shared" si="429"/>
        <v>4.9430699746004896</v>
      </c>
      <c r="P435" s="14">
        <f t="shared" si="430"/>
        <v>3.296354955128475</v>
      </c>
      <c r="Q435" s="14">
        <f t="shared" si="431"/>
        <v>3.3050743875782427</v>
      </c>
      <c r="R435" s="14">
        <f t="shared" si="432"/>
        <v>3.8536211386779438</v>
      </c>
      <c r="S435" s="14">
        <f t="shared" ref="S435:T435" si="463">G495</f>
        <v>6.5</v>
      </c>
      <c r="T435" s="14">
        <f t="shared" si="463"/>
        <v>219.79</v>
      </c>
    </row>
    <row r="436" spans="1:20">
      <c r="A436" s="4">
        <v>34943</v>
      </c>
      <c r="B436" s="10">
        <v>81.262</v>
      </c>
      <c r="C436" s="11">
        <v>5.6</v>
      </c>
      <c r="D436" s="12">
        <v>153.1</v>
      </c>
      <c r="E436" s="49">
        <v>149.19999999999999</v>
      </c>
      <c r="F436" s="11">
        <v>129.30000000000001</v>
      </c>
      <c r="G436" s="13">
        <v>5.8</v>
      </c>
      <c r="H436" s="5">
        <v>292.95999999999998</v>
      </c>
      <c r="J436" s="4">
        <v>36770</v>
      </c>
      <c r="K436" s="14">
        <f t="shared" si="425"/>
        <v>4.6470469840074866</v>
      </c>
      <c r="L436" s="14">
        <f t="shared" si="426"/>
        <v>3.9</v>
      </c>
      <c r="M436" s="14">
        <f t="shared" si="427"/>
        <v>5.15675380222625</v>
      </c>
      <c r="N436" s="14">
        <f t="shared" si="428"/>
        <v>5.1191907006506012</v>
      </c>
      <c r="O436" s="14">
        <f t="shared" si="429"/>
        <v>4.9452074887738009</v>
      </c>
      <c r="P436" s="14">
        <f t="shared" si="430"/>
        <v>3.398100819314386</v>
      </c>
      <c r="Q436" s="14">
        <f t="shared" si="431"/>
        <v>3.4685557987889895</v>
      </c>
      <c r="R436" s="14">
        <f t="shared" si="432"/>
        <v>3.8452325164936854</v>
      </c>
      <c r="S436" s="14">
        <f t="shared" ref="S436:T436" si="464">G496</f>
        <v>6.52</v>
      </c>
      <c r="T436" s="14">
        <f t="shared" si="464"/>
        <v>223.95</v>
      </c>
    </row>
    <row r="437" spans="1:20">
      <c r="A437" s="4">
        <v>34973</v>
      </c>
      <c r="B437" s="10">
        <v>81.098200000000006</v>
      </c>
      <c r="C437" s="11">
        <v>5.5</v>
      </c>
      <c r="D437" s="12">
        <v>153.5</v>
      </c>
      <c r="E437" s="49">
        <v>149.6</v>
      </c>
      <c r="F437" s="11">
        <v>129.69999999999999</v>
      </c>
      <c r="G437" s="13">
        <v>5.76</v>
      </c>
      <c r="H437" s="5">
        <v>294.17</v>
      </c>
      <c r="J437" s="4">
        <v>36800</v>
      </c>
      <c r="K437" s="14">
        <f t="shared" si="425"/>
        <v>4.642963919952221</v>
      </c>
      <c r="L437" s="14">
        <f t="shared" si="426"/>
        <v>3.9</v>
      </c>
      <c r="M437" s="14">
        <f t="shared" si="427"/>
        <v>5.1584804213602373</v>
      </c>
      <c r="N437" s="14">
        <f t="shared" si="428"/>
        <v>5.1197886079927786</v>
      </c>
      <c r="O437" s="14">
        <f t="shared" si="429"/>
        <v>4.9537121466966347</v>
      </c>
      <c r="P437" s="14">
        <f t="shared" si="430"/>
        <v>3.3921380945667385</v>
      </c>
      <c r="Q437" s="14">
        <f t="shared" si="431"/>
        <v>3.2809747309188895</v>
      </c>
      <c r="R437" s="14">
        <f t="shared" si="432"/>
        <v>4.695698308777108</v>
      </c>
      <c r="S437" s="14">
        <f t="shared" ref="S437:T437" si="465">G497</f>
        <v>6.51</v>
      </c>
      <c r="T437" s="14">
        <f t="shared" si="465"/>
        <v>220.75</v>
      </c>
    </row>
    <row r="438" spans="1:20">
      <c r="A438" s="4">
        <v>35004</v>
      </c>
      <c r="B438" s="10">
        <v>81.312600000000003</v>
      </c>
      <c r="C438" s="11">
        <v>5.6</v>
      </c>
      <c r="D438" s="12">
        <v>153.69999999999999</v>
      </c>
      <c r="E438" s="49">
        <v>149.6</v>
      </c>
      <c r="F438" s="11">
        <v>129.69999999999999</v>
      </c>
      <c r="G438" s="13">
        <v>5.8</v>
      </c>
      <c r="H438" s="5">
        <v>295.45</v>
      </c>
      <c r="J438" s="4">
        <v>36831</v>
      </c>
      <c r="K438" s="14">
        <f t="shared" si="425"/>
        <v>4.6430996812628633</v>
      </c>
      <c r="L438" s="14">
        <f t="shared" si="426"/>
        <v>3.9</v>
      </c>
      <c r="M438" s="14">
        <f t="shared" si="427"/>
        <v>5.1602040644184024</v>
      </c>
      <c r="N438" s="14">
        <f t="shared" si="428"/>
        <v>5.1215801880479823</v>
      </c>
      <c r="O438" s="14">
        <f t="shared" si="429"/>
        <v>4.9551225841659967</v>
      </c>
      <c r="P438" s="14">
        <f t="shared" si="430"/>
        <v>3.3861962610176071</v>
      </c>
      <c r="Q438" s="14">
        <f t="shared" si="431"/>
        <v>3.398385281559857</v>
      </c>
      <c r="R438" s="14">
        <f t="shared" si="432"/>
        <v>3.8065637029307298</v>
      </c>
      <c r="S438" s="14">
        <f t="shared" ref="S438:T438" si="466">G498</f>
        <v>6.51</v>
      </c>
      <c r="T438" s="14">
        <f t="shared" si="466"/>
        <v>225.33</v>
      </c>
    </row>
    <row r="439" spans="1:20">
      <c r="A439" s="4">
        <v>35034</v>
      </c>
      <c r="B439" s="10">
        <v>81.6691</v>
      </c>
      <c r="C439" s="11">
        <v>5.6</v>
      </c>
      <c r="D439" s="12">
        <v>153.9</v>
      </c>
      <c r="E439" s="49">
        <v>149.9</v>
      </c>
      <c r="F439" s="11">
        <v>130.5</v>
      </c>
      <c r="G439" s="13">
        <v>5.6</v>
      </c>
      <c r="H439" s="5">
        <v>289.10000000000002</v>
      </c>
      <c r="J439" s="4">
        <v>36861</v>
      </c>
      <c r="K439" s="14">
        <f t="shared" si="425"/>
        <v>4.6391686329692705</v>
      </c>
      <c r="L439" s="14">
        <f t="shared" si="426"/>
        <v>3.9</v>
      </c>
      <c r="M439" s="14">
        <f t="shared" si="427"/>
        <v>5.1624976434055014</v>
      </c>
      <c r="N439" s="14">
        <f t="shared" si="428"/>
        <v>5.1239639794032588</v>
      </c>
      <c r="O439" s="14">
        <f t="shared" si="429"/>
        <v>4.9501773250591414</v>
      </c>
      <c r="P439" s="14">
        <f t="shared" si="430"/>
        <v>3.3783061243644927</v>
      </c>
      <c r="Q439" s="14">
        <f t="shared" si="431"/>
        <v>3.3285977633466759</v>
      </c>
      <c r="R439" s="14">
        <f t="shared" si="432"/>
        <v>2.8009012285216137</v>
      </c>
      <c r="S439" s="14">
        <f t="shared" ref="S439:T439" si="467">G499</f>
        <v>6.4</v>
      </c>
      <c r="T439" s="14">
        <f t="shared" si="467"/>
        <v>223.99</v>
      </c>
    </row>
    <row r="440" spans="1:20">
      <c r="A440" s="4">
        <v>35065</v>
      </c>
      <c r="B440" s="10">
        <v>81.093699999999998</v>
      </c>
      <c r="C440" s="11">
        <v>5.6</v>
      </c>
      <c r="D440" s="12">
        <v>154.69999999999999</v>
      </c>
      <c r="E440" s="49">
        <v>150.6</v>
      </c>
      <c r="F440" s="11">
        <v>130.9</v>
      </c>
      <c r="G440" s="13">
        <v>5.56</v>
      </c>
      <c r="H440" s="5">
        <v>285.89</v>
      </c>
      <c r="J440" s="4">
        <v>36892</v>
      </c>
      <c r="K440" s="14">
        <f t="shared" si="425"/>
        <v>4.6318656695414422</v>
      </c>
      <c r="L440" s="14">
        <f t="shared" si="426"/>
        <v>4.2</v>
      </c>
      <c r="M440" s="14">
        <f t="shared" si="427"/>
        <v>5.1682086812010164</v>
      </c>
      <c r="N440" s="14">
        <f t="shared" si="428"/>
        <v>5.1304902559045349</v>
      </c>
      <c r="O440" s="14">
        <f t="shared" si="429"/>
        <v>4.9558270576012609</v>
      </c>
      <c r="P440" s="14">
        <f t="shared" si="430"/>
        <v>3.6536392061926453</v>
      </c>
      <c r="Q440" s="14">
        <f t="shared" si="431"/>
        <v>3.7967802336094612</v>
      </c>
      <c r="R440" s="14">
        <f t="shared" si="432"/>
        <v>3.6576325306857562</v>
      </c>
      <c r="S440" s="14">
        <f t="shared" ref="S440:T440" si="468">G500</f>
        <v>5.98</v>
      </c>
      <c r="T440" s="14">
        <f t="shared" si="468"/>
        <v>224.82</v>
      </c>
    </row>
    <row r="441" spans="1:20">
      <c r="A441" s="4">
        <v>35096</v>
      </c>
      <c r="B441" s="10">
        <v>82.442800000000005</v>
      </c>
      <c r="C441" s="11">
        <v>5.5</v>
      </c>
      <c r="D441" s="12">
        <v>155</v>
      </c>
      <c r="E441" s="49">
        <v>151</v>
      </c>
      <c r="F441" s="11">
        <v>130.9</v>
      </c>
      <c r="G441" s="13">
        <v>5.22</v>
      </c>
      <c r="H441" s="5">
        <v>285.88</v>
      </c>
      <c r="J441" s="4">
        <v>36923</v>
      </c>
      <c r="K441" s="14">
        <f t="shared" si="425"/>
        <v>4.6260467462157333</v>
      </c>
      <c r="L441" s="14">
        <f t="shared" si="426"/>
        <v>4.2</v>
      </c>
      <c r="M441" s="14">
        <f t="shared" si="427"/>
        <v>5.1704839950381514</v>
      </c>
      <c r="N441" s="14">
        <f t="shared" si="428"/>
        <v>5.1322627822179543</v>
      </c>
      <c r="O441" s="14">
        <f t="shared" si="429"/>
        <v>4.9579375050958063</v>
      </c>
      <c r="P441" s="14">
        <f t="shared" si="430"/>
        <v>3.4685557987890108</v>
      </c>
      <c r="Q441" s="14">
        <f t="shared" si="431"/>
        <v>3.483835804930731</v>
      </c>
      <c r="R441" s="14">
        <f t="shared" si="432"/>
        <v>3.7956579267681838</v>
      </c>
      <c r="S441" s="14">
        <f t="shared" ref="S441:T441" si="469">G501</f>
        <v>5.49</v>
      </c>
      <c r="T441" s="14">
        <f t="shared" si="469"/>
        <v>225.41</v>
      </c>
    </row>
    <row r="442" spans="1:20">
      <c r="A442" s="4">
        <v>35125</v>
      </c>
      <c r="B442" s="10">
        <v>82.313599999999994</v>
      </c>
      <c r="C442" s="11">
        <v>5.5</v>
      </c>
      <c r="D442" s="12">
        <v>155.5</v>
      </c>
      <c r="E442" s="49">
        <v>151.5</v>
      </c>
      <c r="F442" s="11">
        <v>131.30000000000001</v>
      </c>
      <c r="G442" s="13">
        <v>5.31</v>
      </c>
      <c r="H442" s="5">
        <v>289.33</v>
      </c>
      <c r="J442" s="4">
        <v>36951</v>
      </c>
      <c r="K442" s="14">
        <f t="shared" si="425"/>
        <v>4.6229570575228358</v>
      </c>
      <c r="L442" s="14">
        <f t="shared" si="426"/>
        <v>4.3</v>
      </c>
      <c r="M442" s="14">
        <f t="shared" si="427"/>
        <v>5.17105201550216</v>
      </c>
      <c r="N442" s="14">
        <f t="shared" si="428"/>
        <v>5.1310814471721224</v>
      </c>
      <c r="O442" s="14">
        <f t="shared" si="429"/>
        <v>4.9544176140980269</v>
      </c>
      <c r="P442" s="14">
        <f t="shared" si="430"/>
        <v>2.9388458999500489</v>
      </c>
      <c r="Q442" s="14">
        <f t="shared" si="431"/>
        <v>2.6955809988528294</v>
      </c>
      <c r="R442" s="14">
        <f t="shared" si="432"/>
        <v>2.643955368278077</v>
      </c>
      <c r="S442" s="14">
        <f t="shared" ref="S442:T442" si="470">G502</f>
        <v>5.31</v>
      </c>
      <c r="T442" s="14">
        <f t="shared" si="470"/>
        <v>224.72</v>
      </c>
    </row>
    <row r="443" spans="1:20">
      <c r="A443" s="4">
        <v>35156</v>
      </c>
      <c r="B443" s="10">
        <v>82.956999999999994</v>
      </c>
      <c r="C443" s="11">
        <v>5.6</v>
      </c>
      <c r="D443" s="12">
        <v>156.1</v>
      </c>
      <c r="E443" s="49">
        <v>152.1</v>
      </c>
      <c r="F443" s="11">
        <v>131.19999999999999</v>
      </c>
      <c r="G443" s="13">
        <v>5.22</v>
      </c>
      <c r="H443" s="5">
        <v>299.99</v>
      </c>
      <c r="J443" s="4">
        <v>36982</v>
      </c>
      <c r="K443" s="14">
        <f t="shared" si="425"/>
        <v>4.6203503815831208</v>
      </c>
      <c r="L443" s="14">
        <f t="shared" si="426"/>
        <v>4.4000000000000004</v>
      </c>
      <c r="M443" s="14">
        <f t="shared" si="427"/>
        <v>5.1727541435726909</v>
      </c>
      <c r="N443" s="14">
        <f t="shared" si="428"/>
        <v>5.1334427233578026</v>
      </c>
      <c r="O443" s="14">
        <f t="shared" si="429"/>
        <v>4.9423564533429616</v>
      </c>
      <c r="P443" s="14">
        <f t="shared" si="430"/>
        <v>3.1675553451145739</v>
      </c>
      <c r="Q443" s="14">
        <f t="shared" si="431"/>
        <v>3.0532153152376078</v>
      </c>
      <c r="R443" s="14">
        <f t="shared" si="432"/>
        <v>1.3654542009391775</v>
      </c>
      <c r="S443" s="14">
        <f t="shared" ref="S443:T443" si="471">G503</f>
        <v>4.8</v>
      </c>
      <c r="T443" s="14">
        <f t="shared" si="471"/>
        <v>228.13</v>
      </c>
    </row>
    <row r="444" spans="1:20">
      <c r="A444" s="4">
        <v>35186</v>
      </c>
      <c r="B444" s="10">
        <v>83.487799999999993</v>
      </c>
      <c r="C444" s="11">
        <v>5.6</v>
      </c>
      <c r="D444" s="12">
        <v>156.4</v>
      </c>
      <c r="E444" s="49">
        <v>152.5</v>
      </c>
      <c r="F444" s="11">
        <v>131.6</v>
      </c>
      <c r="G444" s="13">
        <v>5.24</v>
      </c>
      <c r="H444" s="5">
        <v>309.62</v>
      </c>
      <c r="J444" s="4">
        <v>37012</v>
      </c>
      <c r="K444" s="14">
        <f t="shared" si="425"/>
        <v>4.613025254003424</v>
      </c>
      <c r="L444" s="14">
        <f t="shared" si="426"/>
        <v>4.3</v>
      </c>
      <c r="M444" s="14">
        <f t="shared" si="427"/>
        <v>5.1778432130801626</v>
      </c>
      <c r="N444" s="14">
        <f t="shared" si="428"/>
        <v>5.1387352967235715</v>
      </c>
      <c r="O444" s="14">
        <f t="shared" si="429"/>
        <v>4.9466299641203433</v>
      </c>
      <c r="P444" s="14">
        <f t="shared" si="430"/>
        <v>3.5010749372520542</v>
      </c>
      <c r="Q444" s="14">
        <f t="shared" si="431"/>
        <v>3.4609659539976856</v>
      </c>
      <c r="R444" s="14">
        <f t="shared" si="432"/>
        <v>2.0101179321087086</v>
      </c>
      <c r="S444" s="14">
        <f t="shared" ref="S444:T444" si="472">G504</f>
        <v>4.21</v>
      </c>
      <c r="T444" s="14">
        <f t="shared" si="472"/>
        <v>229.89</v>
      </c>
    </row>
    <row r="445" spans="1:20">
      <c r="A445" s="4">
        <v>35217</v>
      </c>
      <c r="B445" s="10">
        <v>84.226100000000002</v>
      </c>
      <c r="C445" s="11">
        <v>5.3</v>
      </c>
      <c r="D445" s="12">
        <v>156.69999999999999</v>
      </c>
      <c r="E445" s="49">
        <v>152.69999999999999</v>
      </c>
      <c r="F445" s="11">
        <v>131.69999999999999</v>
      </c>
      <c r="G445" s="13">
        <v>5.27</v>
      </c>
      <c r="H445" s="5">
        <v>308.35000000000002</v>
      </c>
      <c r="J445" s="4">
        <v>37043</v>
      </c>
      <c r="K445" s="14">
        <f t="shared" si="425"/>
        <v>4.6066580785267952</v>
      </c>
      <c r="L445" s="14">
        <f t="shared" si="426"/>
        <v>4.5</v>
      </c>
      <c r="M445" s="14">
        <f t="shared" si="427"/>
        <v>5.180096735160606</v>
      </c>
      <c r="N445" s="14">
        <f t="shared" si="428"/>
        <v>5.139907629800395</v>
      </c>
      <c r="O445" s="14">
        <f t="shared" si="429"/>
        <v>4.9508852896904818</v>
      </c>
      <c r="P445" s="14">
        <f t="shared" si="430"/>
        <v>3.144014316697529</v>
      </c>
      <c r="Q445" s="14">
        <f t="shared" si="431"/>
        <v>2.9125387099200273</v>
      </c>
      <c r="R445" s="14">
        <f t="shared" si="432"/>
        <v>1.6411356559789985</v>
      </c>
      <c r="S445" s="14">
        <f t="shared" ref="S445:T445" si="473">G505</f>
        <v>3.97</v>
      </c>
      <c r="T445" s="14">
        <f t="shared" si="473"/>
        <v>233.78</v>
      </c>
    </row>
    <row r="446" spans="1:20">
      <c r="A446" s="4">
        <v>35247</v>
      </c>
      <c r="B446" s="10">
        <v>84.153400000000005</v>
      </c>
      <c r="C446" s="11">
        <v>5.5</v>
      </c>
      <c r="D446" s="12">
        <v>157</v>
      </c>
      <c r="E446" s="49">
        <v>152.80000000000001</v>
      </c>
      <c r="F446" s="11">
        <v>132.4</v>
      </c>
      <c r="G446" s="13">
        <v>5.4</v>
      </c>
      <c r="H446" s="5">
        <v>311.88</v>
      </c>
      <c r="J446" s="4">
        <v>37073</v>
      </c>
      <c r="K446" s="14">
        <f t="shared" si="425"/>
        <v>4.6022288645401224</v>
      </c>
      <c r="L446" s="14">
        <f t="shared" si="426"/>
        <v>4.5999999999999996</v>
      </c>
      <c r="M446" s="14">
        <f t="shared" si="427"/>
        <v>5.1784070698754787</v>
      </c>
      <c r="N446" s="14">
        <f t="shared" si="428"/>
        <v>5.1363864994018158</v>
      </c>
      <c r="O446" s="14">
        <f t="shared" si="429"/>
        <v>4.9344739331306915</v>
      </c>
      <c r="P446" s="14">
        <f t="shared" si="430"/>
        <v>2.685108472284635</v>
      </c>
      <c r="Q446" s="14">
        <f t="shared" si="431"/>
        <v>2.2593113202933939</v>
      </c>
      <c r="R446" s="14">
        <f t="shared" si="432"/>
        <v>-0.35906681307285959</v>
      </c>
      <c r="S446" s="14">
        <f t="shared" ref="S446:T446" si="474">G506</f>
        <v>3.77</v>
      </c>
      <c r="T446" s="14">
        <f t="shared" si="474"/>
        <v>239.1</v>
      </c>
    </row>
    <row r="447" spans="1:20">
      <c r="A447" s="4">
        <v>35278</v>
      </c>
      <c r="B447" s="10">
        <v>84.677000000000007</v>
      </c>
      <c r="C447" s="11">
        <v>5.0999999999999996</v>
      </c>
      <c r="D447" s="12">
        <v>157.19999999999999</v>
      </c>
      <c r="E447" s="49">
        <v>153</v>
      </c>
      <c r="F447" s="11">
        <v>132.5</v>
      </c>
      <c r="G447" s="13">
        <v>5.22</v>
      </c>
      <c r="H447" s="5">
        <v>312.62</v>
      </c>
      <c r="J447" s="4">
        <v>37104</v>
      </c>
      <c r="K447" s="14">
        <f t="shared" si="425"/>
        <v>4.598534216566005</v>
      </c>
      <c r="L447" s="14">
        <f t="shared" si="426"/>
        <v>4.9000000000000004</v>
      </c>
      <c r="M447" s="14">
        <f t="shared" si="427"/>
        <v>5.1784070698754787</v>
      </c>
      <c r="N447" s="14">
        <f t="shared" si="428"/>
        <v>5.1346212738772472</v>
      </c>
      <c r="O447" s="14">
        <f t="shared" si="429"/>
        <v>4.9308703256273931</v>
      </c>
      <c r="P447" s="14">
        <f t="shared" si="430"/>
        <v>2.685108472284635</v>
      </c>
      <c r="Q447" s="14">
        <f t="shared" si="431"/>
        <v>2.2031257257997923</v>
      </c>
      <c r="R447" s="14">
        <f t="shared" si="432"/>
        <v>-1.2199648973096491</v>
      </c>
      <c r="S447" s="14">
        <f t="shared" ref="S447:T447" si="475">G507</f>
        <v>3.65</v>
      </c>
      <c r="T447" s="14">
        <f t="shared" si="475"/>
        <v>234</v>
      </c>
    </row>
    <row r="448" spans="1:20">
      <c r="A448" s="4">
        <v>35309</v>
      </c>
      <c r="B448" s="10">
        <v>85.145899999999997</v>
      </c>
      <c r="C448" s="11">
        <v>5.2</v>
      </c>
      <c r="D448" s="12">
        <v>157.69999999999999</v>
      </c>
      <c r="E448" s="49">
        <v>153.6</v>
      </c>
      <c r="F448" s="11">
        <v>132.9</v>
      </c>
      <c r="G448" s="13">
        <v>5.3</v>
      </c>
      <c r="H448" s="5">
        <v>304.17</v>
      </c>
      <c r="J448" s="4">
        <v>37135</v>
      </c>
      <c r="K448" s="14">
        <f t="shared" si="425"/>
        <v>4.5951077288490065</v>
      </c>
      <c r="L448" s="14">
        <f t="shared" si="426"/>
        <v>5</v>
      </c>
      <c r="M448" s="14">
        <f t="shared" si="427"/>
        <v>5.1823451902956164</v>
      </c>
      <c r="N448" s="14">
        <f t="shared" si="428"/>
        <v>5.1393216350575788</v>
      </c>
      <c r="O448" s="14">
        <f t="shared" si="429"/>
        <v>4.9272536851572051</v>
      </c>
      <c r="P448" s="14">
        <f t="shared" si="430"/>
        <v>2.5591388069366103</v>
      </c>
      <c r="Q448" s="14">
        <f t="shared" si="431"/>
        <v>2.0130934406977623</v>
      </c>
      <c r="R448" s="14">
        <f t="shared" si="432"/>
        <v>-1.795380361659582</v>
      </c>
      <c r="S448" s="14">
        <f t="shared" ref="S448:T448" si="476">G508</f>
        <v>3.07</v>
      </c>
      <c r="T448" s="14">
        <f t="shared" si="476"/>
        <v>218.65</v>
      </c>
    </row>
    <row r="449" spans="1:20">
      <c r="A449" s="4">
        <v>35339</v>
      </c>
      <c r="B449" s="10">
        <v>85.156199999999998</v>
      </c>
      <c r="C449" s="11">
        <v>5.2</v>
      </c>
      <c r="D449" s="12">
        <v>158.19999999999999</v>
      </c>
      <c r="E449" s="49">
        <v>154.1</v>
      </c>
      <c r="F449" s="11">
        <v>133</v>
      </c>
      <c r="G449" s="13">
        <v>5.24</v>
      </c>
      <c r="H449" s="5">
        <v>289.64</v>
      </c>
      <c r="J449" s="4">
        <v>37165</v>
      </c>
      <c r="K449" s="14">
        <f t="shared" si="425"/>
        <v>4.589297884831252</v>
      </c>
      <c r="L449" s="14">
        <f t="shared" si="426"/>
        <v>5.3</v>
      </c>
      <c r="M449" s="14">
        <f t="shared" si="427"/>
        <v>5.1795338305580696</v>
      </c>
      <c r="N449" s="14">
        <f t="shared" si="428"/>
        <v>5.1340321722401807</v>
      </c>
      <c r="O449" s="14">
        <f t="shared" si="429"/>
        <v>4.9250774057346094</v>
      </c>
      <c r="P449" s="14">
        <f t="shared" si="430"/>
        <v>2.1053409197832265</v>
      </c>
      <c r="Q449" s="14">
        <f t="shared" si="431"/>
        <v>1.424356424740213</v>
      </c>
      <c r="R449" s="14">
        <f t="shared" si="432"/>
        <v>-2.8634740962025593</v>
      </c>
      <c r="S449" s="14">
        <f t="shared" ref="S449:T449" si="477">G509</f>
        <v>2.4900000000000002</v>
      </c>
      <c r="T449" s="14">
        <f t="shared" si="477"/>
        <v>205.62</v>
      </c>
    </row>
    <row r="450" spans="1:20">
      <c r="A450" s="4">
        <v>35370</v>
      </c>
      <c r="B450" s="10">
        <v>85.867900000000006</v>
      </c>
      <c r="C450" s="11">
        <v>5.4</v>
      </c>
      <c r="D450" s="12">
        <v>158.69999999999999</v>
      </c>
      <c r="E450" s="49">
        <v>154.6</v>
      </c>
      <c r="F450" s="11">
        <v>132.69999999999999</v>
      </c>
      <c r="G450" s="13">
        <v>5.31</v>
      </c>
      <c r="H450" s="5">
        <v>289.14999999999998</v>
      </c>
      <c r="J450" s="4">
        <v>37196</v>
      </c>
      <c r="K450" s="14">
        <f t="shared" si="425"/>
        <v>4.5843826137928971</v>
      </c>
      <c r="L450" s="14">
        <f t="shared" si="426"/>
        <v>5.5</v>
      </c>
      <c r="M450" s="14">
        <f t="shared" si="427"/>
        <v>5.1789706089154706</v>
      </c>
      <c r="N450" s="14">
        <f t="shared" si="428"/>
        <v>5.1310814471721224</v>
      </c>
      <c r="O450" s="14">
        <f t="shared" si="429"/>
        <v>4.9272536851572051</v>
      </c>
      <c r="P450" s="14">
        <f t="shared" si="430"/>
        <v>1.8766544497068196</v>
      </c>
      <c r="Q450" s="14">
        <f t="shared" si="431"/>
        <v>0.95012591241402156</v>
      </c>
      <c r="R450" s="14">
        <f t="shared" si="432"/>
        <v>-2.7868899008792374</v>
      </c>
      <c r="S450" s="14">
        <f t="shared" ref="S450:T450" si="478">G510</f>
        <v>2.09</v>
      </c>
      <c r="T450" s="14">
        <f t="shared" si="478"/>
        <v>217.2</v>
      </c>
    </row>
    <row r="451" spans="1:20">
      <c r="A451" s="4">
        <v>35400</v>
      </c>
      <c r="B451" s="10">
        <v>86.425200000000004</v>
      </c>
      <c r="C451" s="11">
        <v>5.4</v>
      </c>
      <c r="D451" s="12">
        <v>159.1</v>
      </c>
      <c r="E451" s="49">
        <v>155.1</v>
      </c>
      <c r="F451" s="11">
        <v>132.6</v>
      </c>
      <c r="G451" s="13">
        <v>5.29</v>
      </c>
      <c r="H451" s="5">
        <v>288.22000000000003</v>
      </c>
      <c r="J451" s="4">
        <v>37226</v>
      </c>
      <c r="K451" s="14">
        <f t="shared" si="425"/>
        <v>4.5839720854719115</v>
      </c>
      <c r="L451" s="14">
        <f t="shared" si="426"/>
        <v>5.7</v>
      </c>
      <c r="M451" s="14">
        <f t="shared" si="427"/>
        <v>5.1784070698754787</v>
      </c>
      <c r="N451" s="14">
        <f t="shared" si="428"/>
        <v>5.1287145821618569</v>
      </c>
      <c r="O451" s="14">
        <f t="shared" si="429"/>
        <v>4.9330340480727042</v>
      </c>
      <c r="P451" s="14">
        <f t="shared" si="430"/>
        <v>1.5909426469977446</v>
      </c>
      <c r="Q451" s="14">
        <f t="shared" si="431"/>
        <v>0.47506027585977989</v>
      </c>
      <c r="R451" s="14">
        <f t="shared" si="432"/>
        <v>-1.7143276986437428</v>
      </c>
      <c r="S451" s="14">
        <f t="shared" ref="S451:T451" si="479">G511</f>
        <v>1.82</v>
      </c>
      <c r="T451" s="14">
        <f t="shared" si="479"/>
        <v>212.1</v>
      </c>
    </row>
    <row r="452" spans="1:20">
      <c r="A452" s="4">
        <v>35431</v>
      </c>
      <c r="B452" s="10">
        <v>86.519000000000005</v>
      </c>
      <c r="C452" s="11">
        <v>5.3</v>
      </c>
      <c r="D452" s="12">
        <v>159.4</v>
      </c>
      <c r="E452" s="49">
        <v>155.30000000000001</v>
      </c>
      <c r="F452" s="11">
        <v>131.80000000000001</v>
      </c>
      <c r="G452" s="13">
        <v>5.25</v>
      </c>
      <c r="H452" s="5">
        <v>292.10000000000002</v>
      </c>
      <c r="J452" s="4">
        <v>37257</v>
      </c>
      <c r="K452" s="14">
        <f t="shared" si="425"/>
        <v>4.5893883046484927</v>
      </c>
      <c r="L452" s="14">
        <f t="shared" si="426"/>
        <v>5.7</v>
      </c>
      <c r="M452" s="14">
        <f t="shared" si="427"/>
        <v>5.180096735160606</v>
      </c>
      <c r="N452" s="14">
        <f t="shared" si="428"/>
        <v>5.1293068238137547</v>
      </c>
      <c r="O452" s="14">
        <f t="shared" si="429"/>
        <v>4.9323133273207862</v>
      </c>
      <c r="P452" s="14">
        <f t="shared" si="430"/>
        <v>1.1888053959589435</v>
      </c>
      <c r="Q452" s="14">
        <f t="shared" si="431"/>
        <v>-0.11834320907801049</v>
      </c>
      <c r="R452" s="14">
        <f t="shared" si="432"/>
        <v>-2.3513730280474907</v>
      </c>
      <c r="S452" s="14">
        <f t="shared" ref="S452:T452" si="480">G512</f>
        <v>1.73</v>
      </c>
      <c r="T452" s="14">
        <f t="shared" si="480"/>
        <v>212.32</v>
      </c>
    </row>
    <row r="453" spans="1:20">
      <c r="A453" s="4">
        <v>35462</v>
      </c>
      <c r="B453" s="10">
        <v>87.584199999999996</v>
      </c>
      <c r="C453" s="11">
        <v>5.2</v>
      </c>
      <c r="D453" s="12">
        <v>159.69999999999999</v>
      </c>
      <c r="E453" s="49">
        <v>155.5</v>
      </c>
      <c r="F453" s="11">
        <v>131.5</v>
      </c>
      <c r="G453" s="13">
        <v>5.19</v>
      </c>
      <c r="H453" s="5">
        <v>298.18</v>
      </c>
      <c r="J453" s="4">
        <v>37288</v>
      </c>
      <c r="K453" s="14">
        <f t="shared" si="425"/>
        <v>4.589500048182976</v>
      </c>
      <c r="L453" s="14">
        <f t="shared" si="426"/>
        <v>5.7</v>
      </c>
      <c r="M453" s="14">
        <f t="shared" si="427"/>
        <v>5.181783550292085</v>
      </c>
      <c r="N453" s="14">
        <f t="shared" si="428"/>
        <v>5.1298987149230735</v>
      </c>
      <c r="O453" s="14">
        <f t="shared" si="429"/>
        <v>4.9301480431835696</v>
      </c>
      <c r="P453" s="14">
        <f t="shared" si="430"/>
        <v>1.1299555253933466</v>
      </c>
      <c r="Q453" s="14">
        <f t="shared" si="431"/>
        <v>-0.23640672948806182</v>
      </c>
      <c r="R453" s="14">
        <f t="shared" si="432"/>
        <v>-2.7789461912237519</v>
      </c>
      <c r="S453" s="14">
        <f t="shared" ref="S453:T453" si="481">G513</f>
        <v>1.74</v>
      </c>
      <c r="T453" s="14">
        <f t="shared" si="481"/>
        <v>215.88</v>
      </c>
    </row>
    <row r="454" spans="1:20">
      <c r="A454" s="4">
        <v>35490</v>
      </c>
      <c r="B454" s="10">
        <v>88.297200000000004</v>
      </c>
      <c r="C454" s="11">
        <v>5.2</v>
      </c>
      <c r="D454" s="12">
        <v>159.80000000000001</v>
      </c>
      <c r="E454" s="49">
        <v>155.5</v>
      </c>
      <c r="F454" s="11">
        <v>131.30000000000001</v>
      </c>
      <c r="G454" s="13">
        <v>5.39</v>
      </c>
      <c r="H454" s="5">
        <v>296.33999999999997</v>
      </c>
      <c r="J454" s="4">
        <v>37316</v>
      </c>
      <c r="K454" s="14">
        <f t="shared" si="425"/>
        <v>4.5971501109918549</v>
      </c>
      <c r="L454" s="14">
        <f t="shared" si="426"/>
        <v>5.7</v>
      </c>
      <c r="M454" s="14">
        <f t="shared" si="427"/>
        <v>5.1845886012196933</v>
      </c>
      <c r="N454" s="14">
        <f t="shared" si="428"/>
        <v>5.1334427233578026</v>
      </c>
      <c r="O454" s="14">
        <f t="shared" si="429"/>
        <v>4.9330340480727042</v>
      </c>
      <c r="P454" s="14">
        <f t="shared" si="430"/>
        <v>1.353658571753332</v>
      </c>
      <c r="Q454" s="14">
        <f t="shared" si="431"/>
        <v>0.23612761856799069</v>
      </c>
      <c r="R454" s="14">
        <f t="shared" si="432"/>
        <v>-2.1383566025322964</v>
      </c>
      <c r="S454" s="14">
        <f t="shared" ref="S454:T454" si="482">G514</f>
        <v>1.73</v>
      </c>
      <c r="T454" s="14">
        <f t="shared" si="482"/>
        <v>219.64</v>
      </c>
    </row>
    <row r="455" spans="1:20">
      <c r="A455" s="4">
        <v>35521</v>
      </c>
      <c r="B455" s="10">
        <v>88.303700000000006</v>
      </c>
      <c r="C455" s="11">
        <v>5.0999999999999996</v>
      </c>
      <c r="D455" s="12">
        <v>159.9</v>
      </c>
      <c r="E455" s="49">
        <v>155.5</v>
      </c>
      <c r="F455" s="11">
        <v>130.9</v>
      </c>
      <c r="G455" s="13">
        <v>5.51</v>
      </c>
      <c r="H455" s="5">
        <v>291.14</v>
      </c>
      <c r="J455" s="4">
        <v>37347</v>
      </c>
      <c r="K455" s="14">
        <f t="shared" si="425"/>
        <v>4.5998892664459259</v>
      </c>
      <c r="L455" s="14">
        <f t="shared" si="426"/>
        <v>5.9</v>
      </c>
      <c r="M455" s="14">
        <f t="shared" si="427"/>
        <v>5.1890603806110871</v>
      </c>
      <c r="N455" s="14">
        <f t="shared" si="428"/>
        <v>5.1387352967235715</v>
      </c>
      <c r="O455" s="14">
        <f t="shared" si="429"/>
        <v>4.9315920867558027</v>
      </c>
      <c r="P455" s="14">
        <f t="shared" si="430"/>
        <v>1.6306237038396301</v>
      </c>
      <c r="Q455" s="14">
        <f t="shared" si="431"/>
        <v>0.52925733657688168</v>
      </c>
      <c r="R455" s="14">
        <f t="shared" si="432"/>
        <v>-1.0764366587158429</v>
      </c>
      <c r="S455" s="14">
        <f t="shared" ref="S455:T455" si="483">G515</f>
        <v>1.75</v>
      </c>
      <c r="T455" s="14">
        <f t="shared" si="483"/>
        <v>212.94</v>
      </c>
    </row>
    <row r="456" spans="1:20">
      <c r="A456" s="4">
        <v>35551</v>
      </c>
      <c r="B456" s="10">
        <v>88.881</v>
      </c>
      <c r="C456" s="11">
        <v>4.9000000000000004</v>
      </c>
      <c r="D456" s="12">
        <v>159.9</v>
      </c>
      <c r="E456" s="49">
        <v>155.4</v>
      </c>
      <c r="F456" s="11">
        <v>131.4</v>
      </c>
      <c r="G456" s="13">
        <v>5.5</v>
      </c>
      <c r="H456" s="5">
        <v>293.33999999999997</v>
      </c>
      <c r="J456" s="4">
        <v>37377</v>
      </c>
      <c r="K456" s="14">
        <f t="shared" si="425"/>
        <v>4.604922155231006</v>
      </c>
      <c r="L456" s="14">
        <f t="shared" si="426"/>
        <v>5.8</v>
      </c>
      <c r="M456" s="14">
        <f t="shared" si="427"/>
        <v>5.1901752079283332</v>
      </c>
      <c r="N456" s="14">
        <f t="shared" si="428"/>
        <v>5.1387352967235715</v>
      </c>
      <c r="O456" s="14">
        <f t="shared" si="429"/>
        <v>4.9323133273207862</v>
      </c>
      <c r="P456" s="14">
        <f t="shared" si="430"/>
        <v>1.2331994848171202</v>
      </c>
      <c r="Q456" s="14">
        <f t="shared" si="431"/>
        <v>0</v>
      </c>
      <c r="R456" s="14">
        <f t="shared" si="432"/>
        <v>-1.4316636799557418</v>
      </c>
      <c r="S456" s="14">
        <f t="shared" ref="S456:T456" si="484">G516</f>
        <v>1.75</v>
      </c>
      <c r="T456" s="14">
        <f t="shared" si="484"/>
        <v>221.95</v>
      </c>
    </row>
    <row r="457" spans="1:20">
      <c r="A457" s="4">
        <v>35582</v>
      </c>
      <c r="B457" s="10">
        <v>89.308999999999997</v>
      </c>
      <c r="C457" s="11">
        <v>5</v>
      </c>
      <c r="D457" s="12">
        <v>160.19999999999999</v>
      </c>
      <c r="E457" s="49">
        <v>155.69999999999999</v>
      </c>
      <c r="F457" s="11">
        <v>131.6</v>
      </c>
      <c r="G457" s="13">
        <v>5.56</v>
      </c>
      <c r="H457" s="5">
        <v>292.16000000000003</v>
      </c>
      <c r="J457" s="4">
        <v>37408</v>
      </c>
      <c r="K457" s="14">
        <f t="shared" si="425"/>
        <v>4.6139485432196716</v>
      </c>
      <c r="L457" s="14">
        <f t="shared" si="426"/>
        <v>5.8</v>
      </c>
      <c r="M457" s="14">
        <f t="shared" si="427"/>
        <v>5.1907321558680994</v>
      </c>
      <c r="N457" s="14">
        <f t="shared" si="428"/>
        <v>5.1393216350575788</v>
      </c>
      <c r="O457" s="14">
        <f t="shared" si="429"/>
        <v>4.9359117479003194</v>
      </c>
      <c r="P457" s="14">
        <f t="shared" si="430"/>
        <v>1.0635420707493659</v>
      </c>
      <c r="Q457" s="14">
        <f t="shared" si="431"/>
        <v>-5.8599474281618082E-2</v>
      </c>
      <c r="R457" s="14">
        <f t="shared" si="432"/>
        <v>-1.4973541790162592</v>
      </c>
      <c r="S457" s="14">
        <f t="shared" ref="S457:T457" si="485">G517</f>
        <v>1.75</v>
      </c>
      <c r="T457" s="14">
        <f t="shared" si="485"/>
        <v>232.95</v>
      </c>
    </row>
    <row r="458" spans="1:20">
      <c r="A458" s="4">
        <v>35612</v>
      </c>
      <c r="B458" s="10">
        <v>89.772800000000004</v>
      </c>
      <c r="C458" s="11">
        <v>4.9000000000000004</v>
      </c>
      <c r="D458" s="12">
        <v>160.4</v>
      </c>
      <c r="E458" s="49">
        <v>155.69999999999999</v>
      </c>
      <c r="F458" s="11">
        <v>131.9</v>
      </c>
      <c r="G458" s="13">
        <v>5.52</v>
      </c>
      <c r="H458" s="5">
        <v>294.33999999999997</v>
      </c>
      <c r="J458" s="4">
        <v>37438</v>
      </c>
      <c r="K458" s="14">
        <f t="shared" si="425"/>
        <v>4.6108689173297499</v>
      </c>
      <c r="L458" s="14">
        <f t="shared" si="426"/>
        <v>5.8</v>
      </c>
      <c r="M458" s="14">
        <f t="shared" si="427"/>
        <v>5.1929568508902104</v>
      </c>
      <c r="N458" s="14">
        <f t="shared" si="428"/>
        <v>5.1416635565026603</v>
      </c>
      <c r="O458" s="14">
        <f t="shared" si="429"/>
        <v>4.9416424226093039</v>
      </c>
      <c r="P458" s="14">
        <f t="shared" si="430"/>
        <v>1.4549781014731147</v>
      </c>
      <c r="Q458" s="14">
        <f t="shared" si="431"/>
        <v>0.52770571008438194</v>
      </c>
      <c r="R458" s="14">
        <f t="shared" si="432"/>
        <v>0.71684894786124964</v>
      </c>
      <c r="S458" s="14">
        <f t="shared" ref="S458:T458" si="486">G518</f>
        <v>1.73</v>
      </c>
      <c r="T458" s="14">
        <f t="shared" si="486"/>
        <v>234.1</v>
      </c>
    </row>
    <row r="459" spans="1:20">
      <c r="A459" s="4">
        <v>35643</v>
      </c>
      <c r="B459" s="10">
        <v>91.037099999999995</v>
      </c>
      <c r="C459" s="11">
        <v>4.8</v>
      </c>
      <c r="D459" s="12">
        <v>160.80000000000001</v>
      </c>
      <c r="E459" s="49">
        <v>156</v>
      </c>
      <c r="F459" s="11">
        <v>131.6</v>
      </c>
      <c r="G459" s="13">
        <v>5.54</v>
      </c>
      <c r="H459" s="5">
        <v>294.7</v>
      </c>
      <c r="J459" s="4">
        <v>37469</v>
      </c>
      <c r="K459" s="14">
        <f t="shared" si="425"/>
        <v>4.6115150149228983</v>
      </c>
      <c r="L459" s="14">
        <f t="shared" si="426"/>
        <v>5.7</v>
      </c>
      <c r="M459" s="14">
        <f t="shared" si="427"/>
        <v>5.195730777772936</v>
      </c>
      <c r="N459" s="14">
        <f t="shared" si="428"/>
        <v>5.1440000061636795</v>
      </c>
      <c r="O459" s="14">
        <f t="shared" si="429"/>
        <v>4.9416424226093039</v>
      </c>
      <c r="P459" s="14">
        <f t="shared" si="430"/>
        <v>1.7323707897456395</v>
      </c>
      <c r="Q459" s="14">
        <f t="shared" si="431"/>
        <v>0.93787322864325395</v>
      </c>
      <c r="R459" s="14">
        <f t="shared" si="432"/>
        <v>1.0772096981911041</v>
      </c>
      <c r="S459" s="14">
        <f t="shared" ref="S459:T459" si="487">G519</f>
        <v>1.74</v>
      </c>
      <c r="T459" s="14">
        <f t="shared" si="487"/>
        <v>233.22</v>
      </c>
    </row>
    <row r="460" spans="1:20">
      <c r="A460" s="4">
        <v>35674</v>
      </c>
      <c r="B460" s="10">
        <v>91.860600000000005</v>
      </c>
      <c r="C460" s="11">
        <v>4.9000000000000004</v>
      </c>
      <c r="D460" s="12">
        <v>161.19999999999999</v>
      </c>
      <c r="E460" s="49">
        <v>156.5</v>
      </c>
      <c r="F460" s="11">
        <v>131.4</v>
      </c>
      <c r="G460" s="13">
        <v>5.54</v>
      </c>
      <c r="H460" s="5">
        <v>293.8</v>
      </c>
      <c r="J460" s="4">
        <v>37500</v>
      </c>
      <c r="K460" s="14">
        <f t="shared" si="425"/>
        <v>4.6123424040311818</v>
      </c>
      <c r="L460" s="14">
        <f t="shared" si="426"/>
        <v>5.7</v>
      </c>
      <c r="M460" s="14">
        <f t="shared" si="427"/>
        <v>5.1973914479580765</v>
      </c>
      <c r="N460" s="14">
        <f t="shared" si="428"/>
        <v>5.1451661870538619</v>
      </c>
      <c r="O460" s="14">
        <f t="shared" si="429"/>
        <v>4.939497266262916</v>
      </c>
      <c r="P460" s="14">
        <f t="shared" si="430"/>
        <v>1.5046257662460329</v>
      </c>
      <c r="Q460" s="14">
        <f t="shared" si="431"/>
        <v>0.58445519962832249</v>
      </c>
      <c r="R460" s="14">
        <f t="shared" si="432"/>
        <v>1.2243581105711407</v>
      </c>
      <c r="S460" s="14">
        <f t="shared" ref="S460:T460" si="488">G520</f>
        <v>1.75</v>
      </c>
      <c r="T460" s="14">
        <f t="shared" si="488"/>
        <v>237.21</v>
      </c>
    </row>
    <row r="461" spans="1:20">
      <c r="A461" s="4">
        <v>35704</v>
      </c>
      <c r="B461" s="10">
        <v>92.481300000000005</v>
      </c>
      <c r="C461" s="11">
        <v>4.7</v>
      </c>
      <c r="D461" s="12">
        <v>161.5</v>
      </c>
      <c r="E461" s="49">
        <v>156.69999999999999</v>
      </c>
      <c r="F461" s="11">
        <v>130.69999999999999</v>
      </c>
      <c r="G461" s="13">
        <v>5.5</v>
      </c>
      <c r="H461" s="5">
        <v>297.92</v>
      </c>
      <c r="J461" s="4">
        <v>37530</v>
      </c>
      <c r="K461" s="14">
        <f t="shared" si="425"/>
        <v>4.6094390613602734</v>
      </c>
      <c r="L461" s="14">
        <f t="shared" si="426"/>
        <v>5.7</v>
      </c>
      <c r="M461" s="14">
        <f t="shared" si="427"/>
        <v>5.1996013936088792</v>
      </c>
      <c r="N461" s="14">
        <f t="shared" si="428"/>
        <v>5.1474944768134527</v>
      </c>
      <c r="O461" s="14">
        <f t="shared" si="429"/>
        <v>4.9494688588587685</v>
      </c>
      <c r="P461" s="14">
        <f t="shared" si="430"/>
        <v>2.0067563050809172</v>
      </c>
      <c r="Q461" s="14">
        <f t="shared" si="431"/>
        <v>1.3462304573272579</v>
      </c>
      <c r="R461" s="14">
        <f t="shared" si="432"/>
        <v>2.4391453124159264</v>
      </c>
      <c r="S461" s="14">
        <f t="shared" ref="S461:T461" si="489">G521</f>
        <v>1.75</v>
      </c>
      <c r="T461" s="14">
        <f t="shared" si="489"/>
        <v>236.36</v>
      </c>
    </row>
    <row r="462" spans="1:20">
      <c r="A462" s="4">
        <v>35735</v>
      </c>
      <c r="B462" s="10">
        <v>93.317599999999999</v>
      </c>
      <c r="C462" s="11">
        <v>4.5999999999999996</v>
      </c>
      <c r="D462" s="12">
        <v>161.69999999999999</v>
      </c>
      <c r="E462" s="49">
        <v>156.80000000000001</v>
      </c>
      <c r="F462" s="11">
        <v>130.6</v>
      </c>
      <c r="G462" s="13">
        <v>5.52</v>
      </c>
      <c r="H462" s="5">
        <v>295.97000000000003</v>
      </c>
      <c r="J462" s="4">
        <v>37561</v>
      </c>
      <c r="K462" s="14">
        <f t="shared" si="425"/>
        <v>4.6139168223946498</v>
      </c>
      <c r="L462" s="14">
        <f t="shared" si="426"/>
        <v>5.9</v>
      </c>
      <c r="M462" s="14">
        <f t="shared" si="427"/>
        <v>5.2012556537049051</v>
      </c>
      <c r="N462" s="14">
        <f t="shared" si="428"/>
        <v>5.14865659199363</v>
      </c>
      <c r="O462" s="14">
        <f t="shared" si="429"/>
        <v>4.9607445244827906</v>
      </c>
      <c r="P462" s="14">
        <f t="shared" si="430"/>
        <v>2.2285044789434956</v>
      </c>
      <c r="Q462" s="14">
        <f t="shared" si="431"/>
        <v>1.7575144821507491</v>
      </c>
      <c r="R462" s="14">
        <f t="shared" si="432"/>
        <v>3.3490839325585888</v>
      </c>
      <c r="S462" s="14">
        <f t="shared" ref="S462:T462" si="490">G522</f>
        <v>1.34</v>
      </c>
      <c r="T462" s="14">
        <f t="shared" si="490"/>
        <v>241.33</v>
      </c>
    </row>
    <row r="463" spans="1:20">
      <c r="A463" s="4">
        <v>35765</v>
      </c>
      <c r="B463" s="10">
        <v>93.669200000000004</v>
      </c>
      <c r="C463" s="11">
        <v>4.7</v>
      </c>
      <c r="D463" s="12">
        <v>161.80000000000001</v>
      </c>
      <c r="E463" s="49">
        <v>156.69999999999999</v>
      </c>
      <c r="F463" s="11">
        <v>130.5</v>
      </c>
      <c r="G463" s="13">
        <v>5.5</v>
      </c>
      <c r="H463" s="5">
        <v>271.81</v>
      </c>
      <c r="J463" s="4">
        <v>37591</v>
      </c>
      <c r="K463" s="14">
        <f t="shared" si="425"/>
        <v>4.6087158925345859</v>
      </c>
      <c r="L463" s="14">
        <f t="shared" si="426"/>
        <v>6</v>
      </c>
      <c r="M463" s="14">
        <f t="shared" si="427"/>
        <v>5.2029071817433783</v>
      </c>
      <c r="N463" s="14">
        <f t="shared" si="428"/>
        <v>5.1498173582295932</v>
      </c>
      <c r="O463" s="14">
        <f t="shared" si="429"/>
        <v>4.9698132995760007</v>
      </c>
      <c r="P463" s="14">
        <f t="shared" si="430"/>
        <v>2.4500111867899403</v>
      </c>
      <c r="Q463" s="14">
        <f t="shared" si="431"/>
        <v>2.1102776067736038</v>
      </c>
      <c r="R463" s="14">
        <f t="shared" si="432"/>
        <v>3.6779251503296488</v>
      </c>
      <c r="S463" s="14">
        <f t="shared" ref="S463:T463" si="491">G523</f>
        <v>1.24</v>
      </c>
      <c r="T463" s="14">
        <f t="shared" si="491"/>
        <v>244.31</v>
      </c>
    </row>
    <row r="464" spans="1:20">
      <c r="A464" s="4">
        <v>35796</v>
      </c>
      <c r="B464" s="10">
        <v>94.129499999999993</v>
      </c>
      <c r="C464" s="11">
        <v>4.5999999999999996</v>
      </c>
      <c r="D464" s="12">
        <v>162</v>
      </c>
      <c r="E464" s="49">
        <v>156.80000000000001</v>
      </c>
      <c r="F464" s="11">
        <v>130.69999999999999</v>
      </c>
      <c r="G464" s="13">
        <v>5.56</v>
      </c>
      <c r="H464" s="5">
        <v>266.62</v>
      </c>
      <c r="J464" s="4">
        <v>37622</v>
      </c>
      <c r="K464" s="14">
        <f t="shared" si="425"/>
        <v>4.6161397991766782</v>
      </c>
      <c r="L464" s="14">
        <f t="shared" si="426"/>
        <v>5.8</v>
      </c>
      <c r="M464" s="14">
        <f t="shared" si="427"/>
        <v>5.2072979681608684</v>
      </c>
      <c r="N464" s="14">
        <f t="shared" si="428"/>
        <v>5.1550241967215609</v>
      </c>
      <c r="O464" s="14">
        <f t="shared" si="429"/>
        <v>4.9572345173691401</v>
      </c>
      <c r="P464" s="14">
        <f t="shared" si="430"/>
        <v>2.7201233000262568</v>
      </c>
      <c r="Q464" s="14">
        <f t="shared" si="431"/>
        <v>2.5717372907806078</v>
      </c>
      <c r="R464" s="14">
        <f t="shared" si="432"/>
        <v>2.4921190048354651</v>
      </c>
      <c r="S464" s="14">
        <f t="shared" ref="S464:T464" si="492">G524</f>
        <v>1.24</v>
      </c>
      <c r="T464" s="14">
        <f t="shared" si="492"/>
        <v>250.14</v>
      </c>
    </row>
    <row r="465" spans="1:20">
      <c r="A465" s="4">
        <v>35827</v>
      </c>
      <c r="B465" s="10">
        <v>94.167299999999997</v>
      </c>
      <c r="C465" s="11">
        <v>4.5999999999999996</v>
      </c>
      <c r="D465" s="12">
        <v>162</v>
      </c>
      <c r="E465" s="49">
        <v>156.6</v>
      </c>
      <c r="F465" s="11">
        <v>130.5</v>
      </c>
      <c r="G465" s="13">
        <v>5.51</v>
      </c>
      <c r="H465" s="5">
        <v>265.42</v>
      </c>
      <c r="J465" s="4">
        <v>37653</v>
      </c>
      <c r="K465" s="14">
        <f t="shared" si="425"/>
        <v>4.6194428452748104</v>
      </c>
      <c r="L465" s="14">
        <f t="shared" si="426"/>
        <v>5.9</v>
      </c>
      <c r="M465" s="14">
        <f t="shared" si="427"/>
        <v>5.2127594781863902</v>
      </c>
      <c r="N465" s="14">
        <f t="shared" si="428"/>
        <v>5.1624976434055014</v>
      </c>
      <c r="O465" s="14">
        <f t="shared" si="429"/>
        <v>4.9551225841659967</v>
      </c>
      <c r="P465" s="14">
        <f t="shared" si="430"/>
        <v>3.0975927894304931</v>
      </c>
      <c r="Q465" s="14">
        <f t="shared" si="431"/>
        <v>3.2598928482428393</v>
      </c>
      <c r="R465" s="14">
        <f t="shared" si="432"/>
        <v>2.4974540982427818</v>
      </c>
      <c r="S465" s="14">
        <f t="shared" ref="S465:T465" si="493">G525</f>
        <v>1.26</v>
      </c>
      <c r="T465" s="14">
        <f t="shared" si="493"/>
        <v>250.13</v>
      </c>
    </row>
    <row r="466" spans="1:20">
      <c r="A466" s="4">
        <v>35855</v>
      </c>
      <c r="B466" s="10">
        <v>94.227500000000006</v>
      </c>
      <c r="C466" s="11">
        <v>4.7</v>
      </c>
      <c r="D466" s="12">
        <v>162</v>
      </c>
      <c r="E466" s="49">
        <v>156.5</v>
      </c>
      <c r="F466" s="11">
        <v>130.4</v>
      </c>
      <c r="G466" s="13">
        <v>5.49</v>
      </c>
      <c r="H466" s="5">
        <v>269.06</v>
      </c>
      <c r="J466" s="4">
        <v>37681</v>
      </c>
      <c r="K466" s="14">
        <f t="shared" si="425"/>
        <v>4.6181940066506453</v>
      </c>
      <c r="L466" s="14">
        <f t="shared" si="426"/>
        <v>5.9</v>
      </c>
      <c r="M466" s="14">
        <f t="shared" si="427"/>
        <v>5.2143921316102757</v>
      </c>
      <c r="N466" s="14">
        <f t="shared" si="428"/>
        <v>5.1653572392918061</v>
      </c>
      <c r="O466" s="14">
        <f t="shared" si="429"/>
        <v>4.9607445244827906</v>
      </c>
      <c r="P466" s="14">
        <f t="shared" si="430"/>
        <v>2.9803530390581749</v>
      </c>
      <c r="Q466" s="14">
        <f t="shared" si="431"/>
        <v>3.1914515934003429</v>
      </c>
      <c r="R466" s="14">
        <f t="shared" si="432"/>
        <v>2.7710476410086491</v>
      </c>
      <c r="S466" s="14">
        <f t="shared" ref="S466:T466" si="494">G526</f>
        <v>1.25</v>
      </c>
      <c r="T466" s="14">
        <f t="shared" si="494"/>
        <v>248.06</v>
      </c>
    </row>
    <row r="467" spans="1:20">
      <c r="A467" s="4">
        <v>35886</v>
      </c>
      <c r="B467" s="10">
        <v>94.638999999999996</v>
      </c>
      <c r="C467" s="11">
        <v>4.3</v>
      </c>
      <c r="D467" s="12">
        <v>162.19999999999999</v>
      </c>
      <c r="E467" s="49">
        <v>156.6</v>
      </c>
      <c r="F467" s="11">
        <v>130.69999999999999</v>
      </c>
      <c r="G467" s="13">
        <v>5.45</v>
      </c>
      <c r="H467" s="5">
        <v>275.24</v>
      </c>
      <c r="J467" s="4">
        <v>37712</v>
      </c>
      <c r="K467" s="14">
        <f t="shared" si="425"/>
        <v>4.6097964682230046</v>
      </c>
      <c r="L467" s="14">
        <f t="shared" si="426"/>
        <v>6</v>
      </c>
      <c r="M467" s="14">
        <f t="shared" si="427"/>
        <v>5.2105784522400302</v>
      </c>
      <c r="N467" s="14">
        <f t="shared" si="428"/>
        <v>5.159629846774143</v>
      </c>
      <c r="O467" s="14">
        <f t="shared" si="429"/>
        <v>4.9614450499054845</v>
      </c>
      <c r="P467" s="14">
        <f t="shared" si="430"/>
        <v>2.1518071628942574</v>
      </c>
      <c r="Q467" s="14">
        <f t="shared" si="431"/>
        <v>2.0894550050571774</v>
      </c>
      <c r="R467" s="14">
        <f t="shared" si="432"/>
        <v>2.9852963149681342</v>
      </c>
      <c r="S467" s="14">
        <f t="shared" ref="S467:T467" si="495">G527</f>
        <v>1.26</v>
      </c>
      <c r="T467" s="14">
        <f t="shared" si="495"/>
        <v>247.57</v>
      </c>
    </row>
    <row r="468" spans="1:20">
      <c r="A468" s="4">
        <v>35916</v>
      </c>
      <c r="B468" s="10">
        <v>95.327100000000002</v>
      </c>
      <c r="C468" s="11">
        <v>4.4000000000000004</v>
      </c>
      <c r="D468" s="12">
        <v>162.6</v>
      </c>
      <c r="E468" s="49">
        <v>157</v>
      </c>
      <c r="F468" s="11">
        <v>130.4</v>
      </c>
      <c r="G468" s="13">
        <v>5.49</v>
      </c>
      <c r="H468" s="5">
        <v>275.83</v>
      </c>
      <c r="J468" s="4">
        <v>37742</v>
      </c>
      <c r="K468" s="14">
        <f t="shared" si="425"/>
        <v>4.6100014963902138</v>
      </c>
      <c r="L468" s="14">
        <f t="shared" si="426"/>
        <v>6.1</v>
      </c>
      <c r="M468" s="14">
        <f t="shared" si="427"/>
        <v>5.2089395553968201</v>
      </c>
      <c r="N468" s="14">
        <f t="shared" si="428"/>
        <v>5.1544469961283346</v>
      </c>
      <c r="O468" s="14">
        <f t="shared" si="429"/>
        <v>4.967727793084979</v>
      </c>
      <c r="P468" s="14">
        <f t="shared" si="430"/>
        <v>1.8764347468486473</v>
      </c>
      <c r="Q468" s="14">
        <f t="shared" si="431"/>
        <v>1.5711699404763331</v>
      </c>
      <c r="R468" s="14">
        <f t="shared" si="432"/>
        <v>3.5414465764193443</v>
      </c>
      <c r="S468" s="14">
        <f t="shared" ref="S468:T468" si="496">G528</f>
        <v>1.26</v>
      </c>
      <c r="T468" s="14">
        <f t="shared" si="496"/>
        <v>250.48</v>
      </c>
    </row>
    <row r="469" spans="1:20">
      <c r="A469" s="4">
        <v>35947</v>
      </c>
      <c r="B469" s="10">
        <v>94.773700000000005</v>
      </c>
      <c r="C469" s="11">
        <v>4.5</v>
      </c>
      <c r="D469" s="12">
        <v>162.80000000000001</v>
      </c>
      <c r="E469" s="49">
        <v>157.1</v>
      </c>
      <c r="F469" s="11">
        <v>130.4</v>
      </c>
      <c r="G469" s="13">
        <v>5.56</v>
      </c>
      <c r="H469" s="5">
        <v>268.97000000000003</v>
      </c>
      <c r="J469" s="4">
        <v>37773</v>
      </c>
      <c r="K469" s="14">
        <f t="shared" ref="K469:K532" si="497">LN(B529)</f>
        <v>4.6112198498146375</v>
      </c>
      <c r="L469" s="14">
        <f t="shared" ref="L469:L532" si="498">C529</f>
        <v>6.3</v>
      </c>
      <c r="M469" s="14">
        <f t="shared" ref="M469:M532" si="499">LN(D529)</f>
        <v>5.2100324516804646</v>
      </c>
      <c r="N469" s="14">
        <f t="shared" ref="N469:N532" si="500">LN(E529)</f>
        <v>5.15675380222625</v>
      </c>
      <c r="O469" s="14">
        <f t="shared" ref="O469:O532" si="501">LN(F529)</f>
        <v>4.9698132995760007</v>
      </c>
      <c r="P469" s="14">
        <f t="shared" ref="P469:P532" si="502">100*LN(D529/D517)</f>
        <v>1.9300295812365895</v>
      </c>
      <c r="Q469" s="14">
        <f t="shared" ref="Q469:Q532" si="503">100*LN(E529/E517)</f>
        <v>1.7432167168671016</v>
      </c>
      <c r="R469" s="14">
        <f t="shared" ref="R469:R532" si="504">100*LN(F529/F517)</f>
        <v>3.3901551675681416</v>
      </c>
      <c r="S469" s="14">
        <f t="shared" ref="S469:T469" si="505">G529</f>
        <v>1.22</v>
      </c>
      <c r="T469" s="14">
        <f t="shared" si="505"/>
        <v>249.06</v>
      </c>
    </row>
    <row r="470" spans="1:20">
      <c r="A470" s="4">
        <v>35977</v>
      </c>
      <c r="B470" s="10">
        <v>94.350200000000001</v>
      </c>
      <c r="C470" s="11">
        <v>4.5</v>
      </c>
      <c r="D470" s="12">
        <v>163.19999999999999</v>
      </c>
      <c r="E470" s="49">
        <v>157.4</v>
      </c>
      <c r="F470" s="11">
        <v>130.9</v>
      </c>
      <c r="G470" s="13">
        <v>5.54</v>
      </c>
      <c r="H470" s="5">
        <v>265.2</v>
      </c>
      <c r="J470" s="4">
        <v>37803</v>
      </c>
      <c r="K470" s="14">
        <f t="shared" si="497"/>
        <v>4.6149997174661008</v>
      </c>
      <c r="L470" s="14">
        <f t="shared" si="498"/>
        <v>6.2</v>
      </c>
      <c r="M470" s="14">
        <f t="shared" si="499"/>
        <v>5.2133039922210802</v>
      </c>
      <c r="N470" s="14">
        <f t="shared" si="500"/>
        <v>5.159629846774143</v>
      </c>
      <c r="O470" s="14">
        <f t="shared" si="501"/>
        <v>4.9753534799516164</v>
      </c>
      <c r="P470" s="14">
        <f t="shared" si="502"/>
        <v>2.0347141330869478</v>
      </c>
      <c r="Q470" s="14">
        <f t="shared" si="503"/>
        <v>1.7966290271483498</v>
      </c>
      <c r="R470" s="14">
        <f t="shared" si="504"/>
        <v>3.3711057342311874</v>
      </c>
      <c r="S470" s="14">
        <f t="shared" ref="S470:T470" si="506">G530</f>
        <v>1.01</v>
      </c>
      <c r="T470" s="14">
        <f t="shared" si="506"/>
        <v>251.14</v>
      </c>
    </row>
    <row r="471" spans="1:20">
      <c r="A471" s="4">
        <v>36008</v>
      </c>
      <c r="B471" s="10">
        <v>96.331900000000005</v>
      </c>
      <c r="C471" s="11">
        <v>4.5</v>
      </c>
      <c r="D471" s="12">
        <v>163.4</v>
      </c>
      <c r="E471" s="49">
        <v>157.6</v>
      </c>
      <c r="F471" s="11">
        <v>130.80000000000001</v>
      </c>
      <c r="G471" s="13">
        <v>5.55</v>
      </c>
      <c r="H471" s="5">
        <v>255.9</v>
      </c>
      <c r="J471" s="4">
        <v>37834</v>
      </c>
      <c r="K471" s="14">
        <f t="shared" si="497"/>
        <v>4.6144093729492628</v>
      </c>
      <c r="L471" s="14">
        <f t="shared" si="498"/>
        <v>6.1</v>
      </c>
      <c r="M471" s="14">
        <f t="shared" si="499"/>
        <v>5.2176494634805817</v>
      </c>
      <c r="N471" s="14">
        <f t="shared" si="500"/>
        <v>5.1653572392918061</v>
      </c>
      <c r="O471" s="14">
        <f t="shared" si="501"/>
        <v>4.9739713097246643</v>
      </c>
      <c r="P471" s="14">
        <f t="shared" si="502"/>
        <v>2.1918685707646275</v>
      </c>
      <c r="Q471" s="14">
        <f t="shared" si="503"/>
        <v>2.1357233128126611</v>
      </c>
      <c r="R471" s="14">
        <f t="shared" si="504"/>
        <v>3.232888711536007</v>
      </c>
      <c r="S471" s="14">
        <f t="shared" ref="S471:T471" si="507">G531</f>
        <v>1.03</v>
      </c>
      <c r="T471" s="14">
        <f t="shared" si="507"/>
        <v>254.18</v>
      </c>
    </row>
    <row r="472" spans="1:20">
      <c r="A472" s="4">
        <v>36039</v>
      </c>
      <c r="B472" s="10">
        <v>96.071100000000001</v>
      </c>
      <c r="C472" s="11">
        <v>4.5999999999999996</v>
      </c>
      <c r="D472" s="12">
        <v>163.5</v>
      </c>
      <c r="E472" s="49">
        <v>157.4</v>
      </c>
      <c r="F472" s="11">
        <v>131.30000000000001</v>
      </c>
      <c r="G472" s="13">
        <v>5.51</v>
      </c>
      <c r="H472" s="5">
        <v>256.77999999999997</v>
      </c>
      <c r="J472" s="4">
        <v>37865</v>
      </c>
      <c r="K472" s="14">
        <f t="shared" si="497"/>
        <v>4.620488262899042</v>
      </c>
      <c r="L472" s="14">
        <f t="shared" si="498"/>
        <v>6.1</v>
      </c>
      <c r="M472" s="14">
        <f t="shared" si="499"/>
        <v>5.2208962195794522</v>
      </c>
      <c r="N472" s="14">
        <f t="shared" si="500"/>
        <v>5.1693469852510763</v>
      </c>
      <c r="O472" s="14">
        <f t="shared" si="501"/>
        <v>4.9774231598901419</v>
      </c>
      <c r="P472" s="14">
        <f t="shared" si="502"/>
        <v>2.350477162137556</v>
      </c>
      <c r="Q472" s="14">
        <f t="shared" si="503"/>
        <v>2.4180798197214828</v>
      </c>
      <c r="R472" s="14">
        <f t="shared" si="504"/>
        <v>3.7925893627226022</v>
      </c>
      <c r="S472" s="14">
        <f t="shared" ref="S472:T472" si="508">G532</f>
        <v>1.01</v>
      </c>
      <c r="T472" s="14">
        <f t="shared" si="508"/>
        <v>268.11</v>
      </c>
    </row>
    <row r="473" spans="1:20">
      <c r="A473" s="4">
        <v>36069</v>
      </c>
      <c r="B473" s="10">
        <v>96.714600000000004</v>
      </c>
      <c r="C473" s="11">
        <v>4.5</v>
      </c>
      <c r="D473" s="12">
        <v>163.9</v>
      </c>
      <c r="E473" s="49">
        <v>157.69999999999999</v>
      </c>
      <c r="F473" s="11">
        <v>131.69999999999999</v>
      </c>
      <c r="G473" s="13">
        <v>5.07</v>
      </c>
      <c r="H473" s="5">
        <v>259.29000000000002</v>
      </c>
      <c r="J473" s="4">
        <v>37895</v>
      </c>
      <c r="K473" s="14">
        <f t="shared" si="497"/>
        <v>4.6211773844538797</v>
      </c>
      <c r="L473" s="14">
        <f t="shared" si="498"/>
        <v>6</v>
      </c>
      <c r="M473" s="14">
        <f t="shared" si="499"/>
        <v>5.2198151383930789</v>
      </c>
      <c r="N473" s="14">
        <f t="shared" si="500"/>
        <v>5.1664987919271885</v>
      </c>
      <c r="O473" s="14">
        <f t="shared" si="501"/>
        <v>4.9829214555287402</v>
      </c>
      <c r="P473" s="14">
        <f t="shared" si="502"/>
        <v>2.0213744784200363</v>
      </c>
      <c r="Q473" s="14">
        <f t="shared" si="503"/>
        <v>1.9004315113735892</v>
      </c>
      <c r="R473" s="14">
        <f t="shared" si="504"/>
        <v>3.3452596669971761</v>
      </c>
      <c r="S473" s="14">
        <f t="shared" ref="S473:T473" si="509">G533</f>
        <v>1.01</v>
      </c>
      <c r="T473" s="14">
        <f t="shared" si="509"/>
        <v>279.39999999999998</v>
      </c>
    </row>
    <row r="474" spans="1:20">
      <c r="A474" s="4">
        <v>36100</v>
      </c>
      <c r="B474" s="10">
        <v>96.638900000000007</v>
      </c>
      <c r="C474" s="11">
        <v>4.4000000000000004</v>
      </c>
      <c r="D474" s="12">
        <v>164.1</v>
      </c>
      <c r="E474" s="49">
        <v>157.80000000000001</v>
      </c>
      <c r="F474" s="11">
        <v>131.19999999999999</v>
      </c>
      <c r="G474" s="13">
        <v>4.83</v>
      </c>
      <c r="H474" s="5">
        <v>236.33</v>
      </c>
      <c r="J474" s="4">
        <v>37926</v>
      </c>
      <c r="K474" s="14">
        <f t="shared" si="497"/>
        <v>4.6298627985784631</v>
      </c>
      <c r="L474" s="14">
        <f t="shared" si="498"/>
        <v>5.8</v>
      </c>
      <c r="M474" s="14">
        <f t="shared" si="499"/>
        <v>5.2203558250783244</v>
      </c>
      <c r="N474" s="14">
        <f t="shared" si="500"/>
        <v>5.1664987919271885</v>
      </c>
      <c r="O474" s="14">
        <f t="shared" si="501"/>
        <v>4.9822358195745577</v>
      </c>
      <c r="P474" s="14">
        <f t="shared" si="502"/>
        <v>1.910017137341943</v>
      </c>
      <c r="Q474" s="14">
        <f t="shared" si="503"/>
        <v>1.7842199933558571</v>
      </c>
      <c r="R474" s="14">
        <f t="shared" si="504"/>
        <v>2.1491295091767286</v>
      </c>
      <c r="S474" s="14">
        <f t="shared" ref="S474:T474" si="510">G534</f>
        <v>1</v>
      </c>
      <c r="T474" s="14">
        <f t="shared" si="510"/>
        <v>276.29000000000002</v>
      </c>
    </row>
    <row r="475" spans="1:20">
      <c r="A475" s="4">
        <v>36130</v>
      </c>
      <c r="B475" s="10">
        <v>96.968299999999999</v>
      </c>
      <c r="C475" s="11">
        <v>4.4000000000000004</v>
      </c>
      <c r="D475" s="12">
        <v>164.4</v>
      </c>
      <c r="E475" s="49">
        <v>158.1</v>
      </c>
      <c r="F475" s="11">
        <v>131.5</v>
      </c>
      <c r="G475" s="13">
        <v>4.68</v>
      </c>
      <c r="H475" s="5">
        <v>235.22</v>
      </c>
      <c r="J475" s="4">
        <v>37956</v>
      </c>
      <c r="K475" s="14">
        <f t="shared" si="497"/>
        <v>4.6292108788078661</v>
      </c>
      <c r="L475" s="14">
        <f t="shared" si="498"/>
        <v>5.7</v>
      </c>
      <c r="M475" s="14">
        <f t="shared" si="499"/>
        <v>5.2230548820474896</v>
      </c>
      <c r="N475" s="14">
        <f t="shared" si="500"/>
        <v>5.1693469852510763</v>
      </c>
      <c r="O475" s="14">
        <f t="shared" si="501"/>
        <v>4.9849755473156785</v>
      </c>
      <c r="P475" s="14">
        <f t="shared" si="502"/>
        <v>2.0147700304111269</v>
      </c>
      <c r="Q475" s="14">
        <f t="shared" si="503"/>
        <v>1.9529627021483877</v>
      </c>
      <c r="R475" s="14">
        <f t="shared" si="504"/>
        <v>1.5162247739677455</v>
      </c>
      <c r="S475" s="14">
        <f t="shared" ref="S475:T475" si="511">G535</f>
        <v>0.98</v>
      </c>
      <c r="T475" s="14">
        <f t="shared" si="511"/>
        <v>283.58</v>
      </c>
    </row>
    <row r="476" spans="1:20">
      <c r="A476" s="4">
        <v>36161</v>
      </c>
      <c r="B476" s="10">
        <v>97.482299999999995</v>
      </c>
      <c r="C476" s="11">
        <v>4.3</v>
      </c>
      <c r="D476" s="12">
        <v>164.7</v>
      </c>
      <c r="E476" s="49">
        <v>158.5</v>
      </c>
      <c r="F476" s="11">
        <v>132.1</v>
      </c>
      <c r="G476" s="13">
        <v>4.63</v>
      </c>
      <c r="H476" s="5">
        <v>234.51</v>
      </c>
      <c r="J476" s="4">
        <v>37987</v>
      </c>
      <c r="K476" s="14">
        <f t="shared" si="497"/>
        <v>4.6321888716594772</v>
      </c>
      <c r="L476" s="14">
        <f t="shared" si="498"/>
        <v>5.7</v>
      </c>
      <c r="M476" s="14">
        <f t="shared" si="499"/>
        <v>5.2273582776075429</v>
      </c>
      <c r="N476" s="14">
        <f t="shared" si="500"/>
        <v>5.1744533793256506</v>
      </c>
      <c r="O476" s="14">
        <f t="shared" si="501"/>
        <v>4.9917922062947762</v>
      </c>
      <c r="P476" s="14">
        <f t="shared" si="502"/>
        <v>2.0060309446674749</v>
      </c>
      <c r="Q476" s="14">
        <f t="shared" si="503"/>
        <v>1.9429182604090229</v>
      </c>
      <c r="R476" s="14">
        <f t="shared" si="504"/>
        <v>3.4557688925635448</v>
      </c>
      <c r="S476" s="14">
        <f t="shared" ref="S476:T476" si="512">G536</f>
        <v>1</v>
      </c>
      <c r="T476" s="14">
        <f t="shared" si="512"/>
        <v>291.27999999999997</v>
      </c>
    </row>
    <row r="477" spans="1:20">
      <c r="A477" s="4">
        <v>36192</v>
      </c>
      <c r="B477" s="10">
        <v>97.885300000000001</v>
      </c>
      <c r="C477" s="11">
        <v>4.4000000000000004</v>
      </c>
      <c r="D477" s="12">
        <v>164.7</v>
      </c>
      <c r="E477" s="49">
        <v>158.30000000000001</v>
      </c>
      <c r="F477" s="11">
        <v>132.30000000000001</v>
      </c>
      <c r="G477" s="13">
        <v>4.76</v>
      </c>
      <c r="H477" s="5">
        <v>224.66</v>
      </c>
      <c r="J477" s="4">
        <v>38018</v>
      </c>
      <c r="K477" s="14">
        <f t="shared" si="497"/>
        <v>4.6374050161214493</v>
      </c>
      <c r="L477" s="14">
        <f t="shared" si="498"/>
        <v>5.6</v>
      </c>
      <c r="M477" s="14">
        <f t="shared" si="499"/>
        <v>5.2295030505476765</v>
      </c>
      <c r="N477" s="14">
        <f t="shared" si="500"/>
        <v>5.1784070698754787</v>
      </c>
      <c r="O477" s="14">
        <f t="shared" si="501"/>
        <v>4.9999113307332799</v>
      </c>
      <c r="P477" s="14">
        <f t="shared" si="502"/>
        <v>1.6743572361286712</v>
      </c>
      <c r="Q477" s="14">
        <f t="shared" si="503"/>
        <v>1.5909426469977446</v>
      </c>
      <c r="R477" s="14">
        <f t="shared" si="504"/>
        <v>4.4788746567283102</v>
      </c>
      <c r="S477" s="14">
        <f t="shared" ref="S477:T477" si="513">G537</f>
        <v>1.01</v>
      </c>
      <c r="T477" s="14">
        <f t="shared" si="513"/>
        <v>301.39</v>
      </c>
    </row>
    <row r="478" spans="1:20">
      <c r="A478" s="4">
        <v>36220</v>
      </c>
      <c r="B478" s="10">
        <v>98.095399999999998</v>
      </c>
      <c r="C478" s="11">
        <v>4.2</v>
      </c>
      <c r="D478" s="12">
        <v>164.8</v>
      </c>
      <c r="E478" s="49">
        <v>158.4</v>
      </c>
      <c r="F478" s="11">
        <v>132.4</v>
      </c>
      <c r="G478" s="13">
        <v>4.8099999999999996</v>
      </c>
      <c r="H478" s="5">
        <v>225.71</v>
      </c>
      <c r="J478" s="4">
        <v>38047</v>
      </c>
      <c r="K478" s="14">
        <f t="shared" si="497"/>
        <v>4.6313874893051317</v>
      </c>
      <c r="L478" s="14">
        <f t="shared" si="498"/>
        <v>5.8</v>
      </c>
      <c r="M478" s="14">
        <f t="shared" si="499"/>
        <v>5.2316432332800442</v>
      </c>
      <c r="N478" s="14">
        <f t="shared" si="500"/>
        <v>5.1795338305580696</v>
      </c>
      <c r="O478" s="14">
        <f t="shared" si="501"/>
        <v>4.9999113307332799</v>
      </c>
      <c r="P478" s="14">
        <f t="shared" si="502"/>
        <v>1.7251101669768416</v>
      </c>
      <c r="Q478" s="14">
        <f t="shared" si="503"/>
        <v>1.4176591266263605</v>
      </c>
      <c r="R478" s="14">
        <f t="shared" si="504"/>
        <v>3.9166806250489539</v>
      </c>
      <c r="S478" s="14">
        <f t="shared" ref="S478:T478" si="514">G538</f>
        <v>1</v>
      </c>
      <c r="T478" s="14">
        <f t="shared" si="514"/>
        <v>305.43</v>
      </c>
    </row>
    <row r="479" spans="1:20">
      <c r="A479" s="4">
        <v>36251</v>
      </c>
      <c r="B479" s="10">
        <v>98.292699999999996</v>
      </c>
      <c r="C479" s="11">
        <v>4.3</v>
      </c>
      <c r="D479" s="12">
        <v>165.9</v>
      </c>
      <c r="E479" s="49">
        <v>159.6</v>
      </c>
      <c r="F479" s="11">
        <v>132.69999999999999</v>
      </c>
      <c r="G479" s="13">
        <v>4.74</v>
      </c>
      <c r="H479" s="5">
        <v>223.37</v>
      </c>
      <c r="J479" s="4">
        <v>38078</v>
      </c>
      <c r="K479" s="14">
        <f t="shared" si="497"/>
        <v>4.6361648500903145</v>
      </c>
      <c r="L479" s="14">
        <f t="shared" si="498"/>
        <v>5.6</v>
      </c>
      <c r="M479" s="14">
        <f t="shared" si="499"/>
        <v>5.2332453698043215</v>
      </c>
      <c r="N479" s="14">
        <f t="shared" si="500"/>
        <v>5.1789706089154706</v>
      </c>
      <c r="O479" s="14">
        <f t="shared" si="501"/>
        <v>4.9985627128619861</v>
      </c>
      <c r="P479" s="14">
        <f t="shared" si="502"/>
        <v>2.2666917564292057</v>
      </c>
      <c r="Q479" s="14">
        <f t="shared" si="503"/>
        <v>1.9340762141327068</v>
      </c>
      <c r="R479" s="14">
        <f t="shared" si="504"/>
        <v>3.7117662956502375</v>
      </c>
      <c r="S479" s="14">
        <f t="shared" ref="S479:T479" si="515">G539</f>
        <v>1</v>
      </c>
      <c r="T479" s="14">
        <f t="shared" si="515"/>
        <v>304.98</v>
      </c>
    </row>
    <row r="480" spans="1:20">
      <c r="A480" s="4">
        <v>36281</v>
      </c>
      <c r="B480" s="10">
        <v>99.0124</v>
      </c>
      <c r="C480" s="11">
        <v>4.2</v>
      </c>
      <c r="D480" s="12">
        <v>166</v>
      </c>
      <c r="E480" s="49">
        <v>159.6</v>
      </c>
      <c r="F480" s="11">
        <v>133.5</v>
      </c>
      <c r="G480" s="13">
        <v>4.74</v>
      </c>
      <c r="H480" s="5">
        <v>224.49</v>
      </c>
      <c r="J480" s="4">
        <v>38108</v>
      </c>
      <c r="K480" s="14">
        <f t="shared" si="497"/>
        <v>4.6434750953056394</v>
      </c>
      <c r="L480" s="14">
        <f t="shared" si="498"/>
        <v>5.6</v>
      </c>
      <c r="M480" s="14">
        <f t="shared" si="499"/>
        <v>5.2375052271512796</v>
      </c>
      <c r="N480" s="14">
        <f t="shared" si="500"/>
        <v>5.1845886012196933</v>
      </c>
      <c r="O480" s="14">
        <f t="shared" si="501"/>
        <v>5.0012581322836587</v>
      </c>
      <c r="P480" s="14">
        <f t="shared" si="502"/>
        <v>2.8565671754459125</v>
      </c>
      <c r="Q480" s="14">
        <f t="shared" si="503"/>
        <v>3.0141605091359081</v>
      </c>
      <c r="R480" s="14">
        <f t="shared" si="504"/>
        <v>3.3530339198679573</v>
      </c>
      <c r="S480" s="14">
        <f t="shared" ref="S480:T480" si="516">G540</f>
        <v>1</v>
      </c>
      <c r="T480" s="14">
        <f t="shared" si="516"/>
        <v>299.67</v>
      </c>
    </row>
    <row r="481" spans="1:20">
      <c r="A481" s="4">
        <v>36312</v>
      </c>
      <c r="B481" s="10">
        <v>98.830299999999994</v>
      </c>
      <c r="C481" s="11">
        <v>4.3</v>
      </c>
      <c r="D481" s="12">
        <v>166</v>
      </c>
      <c r="E481" s="49">
        <v>159.6</v>
      </c>
      <c r="F481" s="11">
        <v>134.5</v>
      </c>
      <c r="G481" s="13">
        <v>4.76</v>
      </c>
      <c r="H481" s="5">
        <v>222.64</v>
      </c>
      <c r="J481" s="4">
        <v>38139</v>
      </c>
      <c r="K481" s="14">
        <f t="shared" si="497"/>
        <v>4.6345163442632868</v>
      </c>
      <c r="L481" s="14">
        <f t="shared" si="498"/>
        <v>5.6</v>
      </c>
      <c r="M481" s="14">
        <f t="shared" si="499"/>
        <v>5.2412177745074642</v>
      </c>
      <c r="N481" s="14">
        <f t="shared" si="500"/>
        <v>5.1885025005408298</v>
      </c>
      <c r="O481" s="14">
        <f t="shared" si="501"/>
        <v>5.002603122398992</v>
      </c>
      <c r="P481" s="14">
        <f t="shared" si="502"/>
        <v>3.1185322826998849</v>
      </c>
      <c r="Q481" s="14">
        <f t="shared" si="503"/>
        <v>3.174869831458027</v>
      </c>
      <c r="R481" s="14">
        <f t="shared" si="504"/>
        <v>3.2789822822990971</v>
      </c>
      <c r="S481" s="14">
        <f t="shared" ref="S481:T481" si="517">G541</f>
        <v>1.03</v>
      </c>
      <c r="T481" s="14">
        <f t="shared" si="517"/>
        <v>291.16000000000003</v>
      </c>
    </row>
    <row r="482" spans="1:20">
      <c r="A482" s="4">
        <v>36342</v>
      </c>
      <c r="B482" s="10">
        <v>99.468599999999995</v>
      </c>
      <c r="C482" s="11">
        <v>4.3</v>
      </c>
      <c r="D482" s="12">
        <v>166.7</v>
      </c>
      <c r="E482" s="49">
        <v>160.30000000000001</v>
      </c>
      <c r="F482" s="11">
        <v>134.4</v>
      </c>
      <c r="G482" s="13">
        <v>4.99</v>
      </c>
      <c r="H482" s="5">
        <v>224.38</v>
      </c>
      <c r="J482" s="4">
        <v>38169</v>
      </c>
      <c r="K482" s="14">
        <f t="shared" si="497"/>
        <v>4.6411018422729162</v>
      </c>
      <c r="L482" s="14">
        <f t="shared" si="498"/>
        <v>5.5</v>
      </c>
      <c r="M482" s="14">
        <f t="shared" si="499"/>
        <v>5.2422759756644117</v>
      </c>
      <c r="N482" s="14">
        <f t="shared" si="500"/>
        <v>5.1890603806110871</v>
      </c>
      <c r="O482" s="14">
        <f t="shared" si="501"/>
        <v>5.0186034637454329</v>
      </c>
      <c r="P482" s="14">
        <f t="shared" si="502"/>
        <v>2.897198344333197</v>
      </c>
      <c r="Q482" s="14">
        <f t="shared" si="503"/>
        <v>2.9430533836943984</v>
      </c>
      <c r="R482" s="14">
        <f t="shared" si="504"/>
        <v>4.3249983793816522</v>
      </c>
      <c r="S482" s="14">
        <f t="shared" ref="S482:T482" si="518">G542</f>
        <v>1.26</v>
      </c>
      <c r="T482" s="14">
        <f t="shared" si="518"/>
        <v>290.18</v>
      </c>
    </row>
    <row r="483" spans="1:20">
      <c r="A483" s="4">
        <v>36373</v>
      </c>
      <c r="B483" s="10">
        <v>99.999700000000004</v>
      </c>
      <c r="C483" s="11">
        <v>4.2</v>
      </c>
      <c r="D483" s="12">
        <v>167.1</v>
      </c>
      <c r="E483" s="49">
        <v>160.69999999999999</v>
      </c>
      <c r="F483" s="11">
        <v>134.9</v>
      </c>
      <c r="G483" s="13">
        <v>5.07</v>
      </c>
      <c r="H483" s="5">
        <v>226.41</v>
      </c>
      <c r="J483" s="4">
        <v>38200</v>
      </c>
      <c r="K483" s="14">
        <f t="shared" si="497"/>
        <v>4.6435376506129726</v>
      </c>
      <c r="L483" s="14">
        <f t="shared" si="498"/>
        <v>5.4</v>
      </c>
      <c r="M483" s="14">
        <f t="shared" si="499"/>
        <v>5.2428046566177775</v>
      </c>
      <c r="N483" s="14">
        <f t="shared" si="500"/>
        <v>5.1896179496246955</v>
      </c>
      <c r="O483" s="14">
        <f t="shared" si="501"/>
        <v>5.0245381992652467</v>
      </c>
      <c r="P483" s="14">
        <f t="shared" si="502"/>
        <v>2.5155193137195879</v>
      </c>
      <c r="Q483" s="14">
        <f t="shared" si="503"/>
        <v>2.4260710332889692</v>
      </c>
      <c r="R483" s="14">
        <f t="shared" si="504"/>
        <v>5.0566889540582896</v>
      </c>
      <c r="S483" s="14">
        <f t="shared" ref="S483:T483" si="519">G543</f>
        <v>1.43</v>
      </c>
      <c r="T483" s="14">
        <f t="shared" si="519"/>
        <v>297.29000000000002</v>
      </c>
    </row>
    <row r="484" spans="1:20">
      <c r="A484" s="4">
        <v>36404</v>
      </c>
      <c r="B484" s="10">
        <v>99.656300000000002</v>
      </c>
      <c r="C484" s="11">
        <v>4.2</v>
      </c>
      <c r="D484" s="12">
        <v>167.8</v>
      </c>
      <c r="E484" s="49">
        <v>161.5</v>
      </c>
      <c r="F484" s="11">
        <v>135.19999999999999</v>
      </c>
      <c r="G484" s="13">
        <v>5.22</v>
      </c>
      <c r="H484" s="5">
        <v>233.6</v>
      </c>
      <c r="J484" s="4">
        <v>38231</v>
      </c>
      <c r="K484" s="14">
        <f t="shared" si="497"/>
        <v>4.6434106111237314</v>
      </c>
      <c r="L484" s="14">
        <f t="shared" si="498"/>
        <v>5.4</v>
      </c>
      <c r="M484" s="14">
        <f t="shared" si="499"/>
        <v>5.2459708861758276</v>
      </c>
      <c r="N484" s="14">
        <f t="shared" si="500"/>
        <v>5.1924011409564876</v>
      </c>
      <c r="O484" s="14">
        <f t="shared" si="501"/>
        <v>5.0199253410033489</v>
      </c>
      <c r="P484" s="14">
        <f t="shared" si="502"/>
        <v>2.5074666596375659</v>
      </c>
      <c r="Q484" s="14">
        <f t="shared" si="503"/>
        <v>2.3054155705410735</v>
      </c>
      <c r="R484" s="14">
        <f t="shared" si="504"/>
        <v>4.2502181113206392</v>
      </c>
      <c r="S484" s="14">
        <f t="shared" ref="S484:T484" si="520">G544</f>
        <v>1.61</v>
      </c>
      <c r="T484" s="14">
        <f t="shared" si="520"/>
        <v>294.98</v>
      </c>
    </row>
    <row r="485" spans="1:20">
      <c r="A485" s="4">
        <v>36434</v>
      </c>
      <c r="B485" s="10">
        <v>101.0189</v>
      </c>
      <c r="C485" s="11">
        <v>4.0999999999999996</v>
      </c>
      <c r="D485" s="12">
        <v>168.1</v>
      </c>
      <c r="E485" s="49">
        <v>161.9</v>
      </c>
      <c r="F485" s="11">
        <v>135.19999999999999</v>
      </c>
      <c r="G485" s="13">
        <v>5.2</v>
      </c>
      <c r="H485" s="5">
        <v>231.71</v>
      </c>
      <c r="J485" s="4">
        <v>38261</v>
      </c>
      <c r="K485" s="14">
        <f t="shared" si="497"/>
        <v>4.6525040521749448</v>
      </c>
      <c r="L485" s="14">
        <f t="shared" si="498"/>
        <v>5.5</v>
      </c>
      <c r="M485" s="14">
        <f t="shared" si="499"/>
        <v>5.2512257590141864</v>
      </c>
      <c r="N485" s="14">
        <f t="shared" si="500"/>
        <v>5.1996013936088792</v>
      </c>
      <c r="O485" s="14">
        <f t="shared" si="501"/>
        <v>5.0238805208462765</v>
      </c>
      <c r="P485" s="14">
        <f t="shared" si="502"/>
        <v>3.1410620621106937</v>
      </c>
      <c r="Q485" s="14">
        <f t="shared" si="503"/>
        <v>3.3102601681689956</v>
      </c>
      <c r="R485" s="14">
        <f t="shared" si="504"/>
        <v>4.095906531753629</v>
      </c>
      <c r="S485" s="14">
        <f t="shared" ref="S485:T485" si="521">G545</f>
        <v>1.76</v>
      </c>
      <c r="T485" s="14">
        <f t="shared" si="521"/>
        <v>290.02</v>
      </c>
    </row>
    <row r="486" spans="1:20">
      <c r="A486" s="4">
        <v>36465</v>
      </c>
      <c r="B486" s="10">
        <v>101.5758</v>
      </c>
      <c r="C486" s="11">
        <v>4.0999999999999996</v>
      </c>
      <c r="D486" s="12">
        <v>168.4</v>
      </c>
      <c r="E486" s="49">
        <v>162</v>
      </c>
      <c r="F486" s="11">
        <v>136.6</v>
      </c>
      <c r="G486" s="13">
        <v>5.42</v>
      </c>
      <c r="H486" s="5">
        <v>229.94</v>
      </c>
      <c r="J486" s="4">
        <v>38292</v>
      </c>
      <c r="K486" s="14">
        <f t="shared" si="497"/>
        <v>4.6548894422273115</v>
      </c>
      <c r="L486" s="14">
        <f t="shared" si="498"/>
        <v>5.4</v>
      </c>
      <c r="M486" s="14">
        <f t="shared" si="499"/>
        <v>5.2559316500515987</v>
      </c>
      <c r="N486" s="14">
        <f t="shared" si="500"/>
        <v>5.2062020776402314</v>
      </c>
      <c r="O486" s="14">
        <f t="shared" si="501"/>
        <v>5.0291298767324202</v>
      </c>
      <c r="P486" s="14">
        <f t="shared" si="502"/>
        <v>3.5575824973273851</v>
      </c>
      <c r="Q486" s="14">
        <f t="shared" si="503"/>
        <v>3.9703285713042278</v>
      </c>
      <c r="R486" s="14">
        <f t="shared" si="504"/>
        <v>4.6894057157862381</v>
      </c>
      <c r="S486" s="14">
        <f t="shared" ref="S486:T486" si="522">G546</f>
        <v>1.93</v>
      </c>
      <c r="T486" s="14">
        <f t="shared" si="522"/>
        <v>303.2</v>
      </c>
    </row>
    <row r="487" spans="1:20">
      <c r="A487" s="4">
        <v>36495</v>
      </c>
      <c r="B487" s="10">
        <v>102.40900000000001</v>
      </c>
      <c r="C487" s="11">
        <v>4</v>
      </c>
      <c r="D487" s="12">
        <v>168.8</v>
      </c>
      <c r="E487" s="49">
        <v>162.5</v>
      </c>
      <c r="F487" s="11">
        <v>137.30000000000001</v>
      </c>
      <c r="G487" s="13">
        <v>5.3</v>
      </c>
      <c r="H487" s="5">
        <v>227.25</v>
      </c>
      <c r="J487" s="4">
        <v>38322</v>
      </c>
      <c r="K487" s="14">
        <f t="shared" si="497"/>
        <v>4.6618992298841793</v>
      </c>
      <c r="L487" s="14">
        <f t="shared" si="498"/>
        <v>5.4</v>
      </c>
      <c r="M487" s="14">
        <f t="shared" si="499"/>
        <v>5.2559316500515987</v>
      </c>
      <c r="N487" s="14">
        <f t="shared" si="500"/>
        <v>5.2056536816846171</v>
      </c>
      <c r="O487" s="14">
        <f t="shared" si="501"/>
        <v>5.0343518207135718</v>
      </c>
      <c r="P487" s="14">
        <f t="shared" si="502"/>
        <v>3.2876768004108943</v>
      </c>
      <c r="Q487" s="14">
        <f t="shared" si="503"/>
        <v>3.6306696433540653</v>
      </c>
      <c r="R487" s="14">
        <f t="shared" si="504"/>
        <v>4.9376273397893646</v>
      </c>
      <c r="S487" s="14">
        <f t="shared" ref="S487:T487" si="523">G547</f>
        <v>2.16</v>
      </c>
      <c r="T487" s="14">
        <f t="shared" si="523"/>
        <v>292.97000000000003</v>
      </c>
    </row>
    <row r="488" spans="1:20">
      <c r="A488" s="4">
        <v>36526</v>
      </c>
      <c r="B488" s="10">
        <v>102.4391</v>
      </c>
      <c r="C488" s="11">
        <v>4</v>
      </c>
      <c r="D488" s="12">
        <v>169.3</v>
      </c>
      <c r="E488" s="49">
        <v>162.80000000000001</v>
      </c>
      <c r="F488" s="11">
        <v>136.9</v>
      </c>
      <c r="G488" s="13">
        <v>5.45</v>
      </c>
      <c r="H488" s="5">
        <v>225.03</v>
      </c>
      <c r="J488" s="4">
        <v>38353</v>
      </c>
      <c r="K488" s="14">
        <f t="shared" si="497"/>
        <v>4.6662784555339876</v>
      </c>
      <c r="L488" s="14">
        <f t="shared" si="498"/>
        <v>5.2</v>
      </c>
      <c r="M488" s="14">
        <f t="shared" si="499"/>
        <v>5.256453162449338</v>
      </c>
      <c r="N488" s="14">
        <f t="shared" si="500"/>
        <v>5.2040066870767951</v>
      </c>
      <c r="O488" s="14">
        <f t="shared" si="501"/>
        <v>5.0376017423260704</v>
      </c>
      <c r="P488" s="14">
        <f t="shared" si="502"/>
        <v>2.9094884841794988</v>
      </c>
      <c r="Q488" s="14">
        <f t="shared" si="503"/>
        <v>2.9553307751144802</v>
      </c>
      <c r="R488" s="14">
        <f t="shared" si="504"/>
        <v>4.5809536031294202</v>
      </c>
      <c r="S488" s="14">
        <f t="shared" ref="S488:T488" si="524">G548</f>
        <v>2.2799999999999998</v>
      </c>
      <c r="T488" s="14">
        <f t="shared" si="524"/>
        <v>289.72000000000003</v>
      </c>
    </row>
    <row r="489" spans="1:20">
      <c r="A489" s="4">
        <v>36557</v>
      </c>
      <c r="B489" s="10">
        <v>102.87569999999999</v>
      </c>
      <c r="C489" s="11">
        <v>4.0999999999999996</v>
      </c>
      <c r="D489" s="12">
        <v>170</v>
      </c>
      <c r="E489" s="49">
        <v>163.6</v>
      </c>
      <c r="F489" s="11">
        <v>137</v>
      </c>
      <c r="G489" s="13">
        <v>5.73</v>
      </c>
      <c r="H489" s="5">
        <v>220.68</v>
      </c>
      <c r="J489" s="4">
        <v>38384</v>
      </c>
      <c r="K489" s="14">
        <f t="shared" si="497"/>
        <v>4.6727306988056387</v>
      </c>
      <c r="L489" s="14">
        <f t="shared" si="498"/>
        <v>5.4</v>
      </c>
      <c r="M489" s="14">
        <f t="shared" si="499"/>
        <v>5.259576538231606</v>
      </c>
      <c r="N489" s="14">
        <f t="shared" si="500"/>
        <v>5.2078454633839613</v>
      </c>
      <c r="O489" s="14">
        <f t="shared" si="501"/>
        <v>5.0356530570715439</v>
      </c>
      <c r="P489" s="14">
        <f t="shared" si="502"/>
        <v>3.0073487683929212</v>
      </c>
      <c r="Q489" s="14">
        <f t="shared" si="503"/>
        <v>2.9438393508481737</v>
      </c>
      <c r="R489" s="14">
        <f t="shared" si="504"/>
        <v>3.5741726338263655</v>
      </c>
      <c r="S489" s="14">
        <f t="shared" ref="S489:T489" si="525">G549</f>
        <v>2.5</v>
      </c>
      <c r="T489" s="14">
        <f t="shared" si="525"/>
        <v>295.98</v>
      </c>
    </row>
    <row r="490" spans="1:20">
      <c r="A490" s="4">
        <v>36586</v>
      </c>
      <c r="B490" s="10">
        <v>103.2822</v>
      </c>
      <c r="C490" s="11">
        <v>4</v>
      </c>
      <c r="D490" s="12">
        <v>171</v>
      </c>
      <c r="E490" s="49">
        <v>164.7</v>
      </c>
      <c r="F490" s="11">
        <v>138.1</v>
      </c>
      <c r="G490" s="13">
        <v>5.85</v>
      </c>
      <c r="H490" s="5">
        <v>228.01</v>
      </c>
      <c r="J490" s="4">
        <v>38412</v>
      </c>
      <c r="K490" s="14">
        <f t="shared" si="497"/>
        <v>4.6715588695191839</v>
      </c>
      <c r="L490" s="14">
        <f t="shared" si="498"/>
        <v>5.2</v>
      </c>
      <c r="M490" s="14">
        <f t="shared" si="499"/>
        <v>5.2632081894344687</v>
      </c>
      <c r="N490" s="14">
        <f t="shared" si="500"/>
        <v>5.2105784522400302</v>
      </c>
      <c r="O490" s="14">
        <f t="shared" si="501"/>
        <v>5.0356530570715439</v>
      </c>
      <c r="P490" s="14">
        <f t="shared" si="502"/>
        <v>3.156495615442493</v>
      </c>
      <c r="Q490" s="14">
        <f t="shared" si="503"/>
        <v>3.1044621681960107</v>
      </c>
      <c r="R490" s="14">
        <f t="shared" si="504"/>
        <v>3.5741726338263655</v>
      </c>
      <c r="S490" s="14">
        <f t="shared" ref="S490:T490" si="526">G550</f>
        <v>2.63</v>
      </c>
      <c r="T490" s="14">
        <f t="shared" si="526"/>
        <v>298.11</v>
      </c>
    </row>
    <row r="491" spans="1:20">
      <c r="A491" s="4">
        <v>36617</v>
      </c>
      <c r="B491" s="10">
        <v>103.9318</v>
      </c>
      <c r="C491" s="11">
        <v>3.8</v>
      </c>
      <c r="D491" s="12">
        <v>170.9</v>
      </c>
      <c r="E491" s="49">
        <v>164.5</v>
      </c>
      <c r="F491" s="11">
        <v>138.19999999999999</v>
      </c>
      <c r="G491" s="13">
        <v>6.02</v>
      </c>
      <c r="H491" s="5">
        <v>227.37</v>
      </c>
      <c r="J491" s="4">
        <v>38443</v>
      </c>
      <c r="K491" s="14">
        <f t="shared" si="497"/>
        <v>4.6713146044819824</v>
      </c>
      <c r="L491" s="14">
        <f t="shared" si="498"/>
        <v>5.2</v>
      </c>
      <c r="M491" s="14">
        <f t="shared" si="499"/>
        <v>5.2668266994566659</v>
      </c>
      <c r="N491" s="14">
        <f t="shared" si="500"/>
        <v>5.2154790882390323</v>
      </c>
      <c r="O491" s="14">
        <f t="shared" si="501"/>
        <v>5.0434251169192468</v>
      </c>
      <c r="P491" s="14">
        <f t="shared" si="502"/>
        <v>3.3581329652344096</v>
      </c>
      <c r="Q491" s="14">
        <f t="shared" si="503"/>
        <v>3.6508479323561724</v>
      </c>
      <c r="R491" s="14">
        <f t="shared" si="504"/>
        <v>4.4862404057260097</v>
      </c>
      <c r="S491" s="14">
        <f t="shared" ref="S491:T491" si="527">G551</f>
        <v>2.79</v>
      </c>
      <c r="T491" s="14">
        <f t="shared" si="527"/>
        <v>302.08</v>
      </c>
    </row>
    <row r="492" spans="1:20">
      <c r="A492" s="4">
        <v>36647</v>
      </c>
      <c r="B492" s="10">
        <v>104.1391</v>
      </c>
      <c r="C492" s="11">
        <v>4</v>
      </c>
      <c r="D492" s="12">
        <v>171.2</v>
      </c>
      <c r="E492" s="49">
        <v>164.7</v>
      </c>
      <c r="F492" s="11">
        <v>137.9</v>
      </c>
      <c r="G492" s="13">
        <v>6.27</v>
      </c>
      <c r="H492" s="5">
        <v>234.16</v>
      </c>
      <c r="J492" s="4">
        <v>38473</v>
      </c>
      <c r="K492" s="14">
        <f t="shared" si="497"/>
        <v>4.6741457239914856</v>
      </c>
      <c r="L492" s="14">
        <f t="shared" si="498"/>
        <v>5.0999999999999996</v>
      </c>
      <c r="M492" s="14">
        <f t="shared" si="499"/>
        <v>5.2652775124698366</v>
      </c>
      <c r="N492" s="14">
        <f t="shared" si="500"/>
        <v>5.2149357576089859</v>
      </c>
      <c r="O492" s="14">
        <f t="shared" si="501"/>
        <v>5.051777237427431</v>
      </c>
      <c r="P492" s="14">
        <f t="shared" si="502"/>
        <v>2.7772285318557346</v>
      </c>
      <c r="Q492" s="14">
        <f t="shared" si="503"/>
        <v>3.0347156389291743</v>
      </c>
      <c r="R492" s="14">
        <f t="shared" si="504"/>
        <v>5.0519105143772274</v>
      </c>
      <c r="S492" s="14">
        <f t="shared" ref="S492:T492" si="528">G552</f>
        <v>3</v>
      </c>
      <c r="T492" s="14">
        <f t="shared" si="528"/>
        <v>296.45</v>
      </c>
    </row>
    <row r="493" spans="1:20">
      <c r="A493" s="4">
        <v>36678</v>
      </c>
      <c r="B493" s="10">
        <v>104.2578</v>
      </c>
      <c r="C493" s="11">
        <v>4</v>
      </c>
      <c r="D493" s="12">
        <v>172.2</v>
      </c>
      <c r="E493" s="49">
        <v>165.8</v>
      </c>
      <c r="F493" s="11">
        <v>139</v>
      </c>
      <c r="G493" s="13">
        <v>6.53</v>
      </c>
      <c r="H493" s="5">
        <v>224.93</v>
      </c>
      <c r="J493" s="4">
        <v>38504</v>
      </c>
      <c r="K493" s="14">
        <f t="shared" si="497"/>
        <v>4.6777726683176351</v>
      </c>
      <c r="L493" s="14">
        <f t="shared" si="498"/>
        <v>5.0999999999999996</v>
      </c>
      <c r="M493" s="14">
        <f t="shared" si="499"/>
        <v>5.265794174842477</v>
      </c>
      <c r="N493" s="14">
        <f t="shared" si="500"/>
        <v>5.2149357576089859</v>
      </c>
      <c r="O493" s="14">
        <f t="shared" si="501"/>
        <v>5.0682750735426705</v>
      </c>
      <c r="P493" s="14">
        <f t="shared" si="502"/>
        <v>2.457640033501276</v>
      </c>
      <c r="Q493" s="14">
        <f t="shared" si="503"/>
        <v>2.6433257068155647</v>
      </c>
      <c r="R493" s="14">
        <f t="shared" si="504"/>
        <v>6.5671951143678795</v>
      </c>
      <c r="S493" s="14">
        <f t="shared" ref="S493:T493" si="529">G553</f>
        <v>3.04</v>
      </c>
      <c r="T493" s="14">
        <f t="shared" si="529"/>
        <v>294.14999999999998</v>
      </c>
    </row>
    <row r="494" spans="1:20">
      <c r="A494" s="4">
        <v>36708</v>
      </c>
      <c r="B494" s="10">
        <v>104.0187</v>
      </c>
      <c r="C494" s="11">
        <v>4</v>
      </c>
      <c r="D494" s="12">
        <v>172.7</v>
      </c>
      <c r="E494" s="49">
        <v>166.3</v>
      </c>
      <c r="F494" s="11">
        <v>139.5</v>
      </c>
      <c r="G494" s="13">
        <v>6.54</v>
      </c>
      <c r="H494" s="5">
        <v>217.97</v>
      </c>
      <c r="J494" s="4">
        <v>38534</v>
      </c>
      <c r="K494" s="14">
        <f t="shared" si="497"/>
        <v>4.6771670742285538</v>
      </c>
      <c r="L494" s="14">
        <f t="shared" si="498"/>
        <v>5</v>
      </c>
      <c r="M494" s="14">
        <f t="shared" si="499"/>
        <v>5.2714599123781536</v>
      </c>
      <c r="N494" s="14">
        <f t="shared" si="500"/>
        <v>5.2230548820474896</v>
      </c>
      <c r="O494" s="14">
        <f t="shared" si="501"/>
        <v>5.0776706954324142</v>
      </c>
      <c r="P494" s="14">
        <f t="shared" si="502"/>
        <v>2.9183936713742065</v>
      </c>
      <c r="Q494" s="14">
        <f t="shared" si="503"/>
        <v>3.3994501436402662</v>
      </c>
      <c r="R494" s="14">
        <f t="shared" si="504"/>
        <v>5.9067231686981572</v>
      </c>
      <c r="S494" s="14">
        <f t="shared" ref="S494:T494" si="530">G554</f>
        <v>3.26</v>
      </c>
      <c r="T494" s="14">
        <f t="shared" si="530"/>
        <v>292.08999999999997</v>
      </c>
    </row>
    <row r="495" spans="1:20">
      <c r="A495" s="4">
        <v>36739</v>
      </c>
      <c r="B495" s="10">
        <v>103.7945</v>
      </c>
      <c r="C495" s="11">
        <v>4.0999999999999996</v>
      </c>
      <c r="D495" s="12">
        <v>172.7</v>
      </c>
      <c r="E495" s="49">
        <v>166.1</v>
      </c>
      <c r="F495" s="11">
        <v>140.19999999999999</v>
      </c>
      <c r="G495" s="13">
        <v>6.5</v>
      </c>
      <c r="H495" s="5">
        <v>219.79</v>
      </c>
      <c r="J495" s="4">
        <v>38565</v>
      </c>
      <c r="K495" s="14">
        <f t="shared" si="497"/>
        <v>4.679110001147075</v>
      </c>
      <c r="L495" s="14">
        <f t="shared" si="498"/>
        <v>4.9000000000000004</v>
      </c>
      <c r="M495" s="14">
        <f t="shared" si="499"/>
        <v>5.2781146592305168</v>
      </c>
      <c r="N495" s="14">
        <f t="shared" si="500"/>
        <v>5.2316432332800442</v>
      </c>
      <c r="O495" s="14">
        <f t="shared" si="501"/>
        <v>5.0676455488130356</v>
      </c>
      <c r="P495" s="14">
        <f t="shared" si="502"/>
        <v>3.5310002612739289</v>
      </c>
      <c r="Q495" s="14">
        <f t="shared" si="503"/>
        <v>4.2025283655348122</v>
      </c>
      <c r="R495" s="14">
        <f t="shared" si="504"/>
        <v>4.3107349547788321</v>
      </c>
      <c r="S495" s="14">
        <f t="shared" ref="S495:T495" si="531">G555</f>
        <v>3.5</v>
      </c>
      <c r="T495" s="14">
        <f t="shared" si="531"/>
        <v>292.31</v>
      </c>
    </row>
    <row r="496" spans="1:20">
      <c r="A496" s="4">
        <v>36770</v>
      </c>
      <c r="B496" s="10">
        <v>104.2766</v>
      </c>
      <c r="C496" s="11">
        <v>3.9</v>
      </c>
      <c r="D496" s="12">
        <v>173.6</v>
      </c>
      <c r="E496" s="49">
        <v>167.2</v>
      </c>
      <c r="F496" s="11">
        <v>140.5</v>
      </c>
      <c r="G496" s="13">
        <v>6.52</v>
      </c>
      <c r="H496" s="5">
        <v>223.95</v>
      </c>
      <c r="J496" s="4">
        <v>38596</v>
      </c>
      <c r="K496" s="14">
        <f t="shared" si="497"/>
        <v>4.661656373934834</v>
      </c>
      <c r="L496" s="14">
        <f t="shared" si="498"/>
        <v>5</v>
      </c>
      <c r="M496" s="14">
        <f t="shared" si="499"/>
        <v>5.2917961495577712</v>
      </c>
      <c r="N496" s="14">
        <f t="shared" si="500"/>
        <v>5.2522734280466299</v>
      </c>
      <c r="O496" s="14">
        <f t="shared" si="501"/>
        <v>5.0732970552209666</v>
      </c>
      <c r="P496" s="14">
        <f t="shared" si="502"/>
        <v>4.5825263381943655</v>
      </c>
      <c r="Q496" s="14">
        <f t="shared" si="503"/>
        <v>5.9872287090142455</v>
      </c>
      <c r="R496" s="14">
        <f t="shared" si="504"/>
        <v>5.3371714217618216</v>
      </c>
      <c r="S496" s="14">
        <f t="shared" ref="S496:T496" si="532">G556</f>
        <v>3.62</v>
      </c>
      <c r="T496" s="14">
        <f t="shared" si="532"/>
        <v>294.61</v>
      </c>
    </row>
    <row r="497" spans="1:20">
      <c r="A497" s="4">
        <v>36800</v>
      </c>
      <c r="B497" s="10">
        <v>103.85169999999999</v>
      </c>
      <c r="C497" s="11">
        <v>3.9</v>
      </c>
      <c r="D497" s="12">
        <v>173.9</v>
      </c>
      <c r="E497" s="49">
        <v>167.3</v>
      </c>
      <c r="F497" s="11">
        <v>141.69999999999999</v>
      </c>
      <c r="G497" s="13">
        <v>6.51</v>
      </c>
      <c r="H497" s="5">
        <v>220.75</v>
      </c>
      <c r="J497" s="4">
        <v>38626</v>
      </c>
      <c r="K497" s="14">
        <f t="shared" si="497"/>
        <v>4.6729830281809202</v>
      </c>
      <c r="L497" s="14">
        <f t="shared" si="498"/>
        <v>5</v>
      </c>
      <c r="M497" s="14">
        <f t="shared" si="499"/>
        <v>5.2943093451504977</v>
      </c>
      <c r="N497" s="14">
        <f t="shared" si="500"/>
        <v>5.251749730731702</v>
      </c>
      <c r="O497" s="14">
        <f t="shared" si="501"/>
        <v>5.0789168015126611</v>
      </c>
      <c r="P497" s="14">
        <f t="shared" si="502"/>
        <v>4.3083586136311487</v>
      </c>
      <c r="Q497" s="14">
        <f t="shared" si="503"/>
        <v>5.2148337122823074</v>
      </c>
      <c r="R497" s="14">
        <f t="shared" si="504"/>
        <v>5.503628066638492</v>
      </c>
      <c r="S497" s="14">
        <f t="shared" ref="S497:T497" si="533">G557</f>
        <v>3.78</v>
      </c>
      <c r="T497" s="14">
        <f t="shared" si="533"/>
        <v>297.85000000000002</v>
      </c>
    </row>
    <row r="498" spans="1:20">
      <c r="A498" s="4">
        <v>36831</v>
      </c>
      <c r="B498" s="10">
        <v>103.86579999999999</v>
      </c>
      <c r="C498" s="11">
        <v>3.9</v>
      </c>
      <c r="D498" s="12">
        <v>174.2</v>
      </c>
      <c r="E498" s="49">
        <v>167.6</v>
      </c>
      <c r="F498" s="11">
        <v>141.9</v>
      </c>
      <c r="G498" s="13">
        <v>6.51</v>
      </c>
      <c r="H498" s="5">
        <v>225.33</v>
      </c>
      <c r="J498" s="4">
        <v>38657</v>
      </c>
      <c r="K498" s="14">
        <f t="shared" si="497"/>
        <v>4.6840543766860678</v>
      </c>
      <c r="L498" s="14">
        <f t="shared" si="498"/>
        <v>5</v>
      </c>
      <c r="M498" s="14">
        <f t="shared" si="499"/>
        <v>5.2902851948507728</v>
      </c>
      <c r="N498" s="14">
        <f t="shared" si="500"/>
        <v>5.2433330582152768</v>
      </c>
      <c r="O498" s="14">
        <f t="shared" si="501"/>
        <v>5.0682750735426705</v>
      </c>
      <c r="P498" s="14">
        <f t="shared" si="502"/>
        <v>3.4353544799173594</v>
      </c>
      <c r="Q498" s="14">
        <f t="shared" si="503"/>
        <v>3.7130980575046117</v>
      </c>
      <c r="R498" s="14">
        <f t="shared" si="504"/>
        <v>3.9145196810250056</v>
      </c>
      <c r="S498" s="14">
        <f t="shared" ref="S498:T498" si="534">G558</f>
        <v>4</v>
      </c>
      <c r="T498" s="14">
        <f t="shared" si="534"/>
        <v>294.27999999999997</v>
      </c>
    </row>
    <row r="499" spans="1:20">
      <c r="A499" s="4">
        <v>36861</v>
      </c>
      <c r="B499" s="10">
        <v>103.45829999999999</v>
      </c>
      <c r="C499" s="11">
        <v>3.9</v>
      </c>
      <c r="D499" s="12">
        <v>174.6</v>
      </c>
      <c r="E499" s="49">
        <v>168</v>
      </c>
      <c r="F499" s="11">
        <v>141.19999999999999</v>
      </c>
      <c r="G499" s="13">
        <v>6.4</v>
      </c>
      <c r="H499" s="5">
        <v>223.99</v>
      </c>
      <c r="J499" s="4">
        <v>38687</v>
      </c>
      <c r="K499" s="14">
        <f t="shared" si="497"/>
        <v>4.6905007345099952</v>
      </c>
      <c r="L499" s="14">
        <f t="shared" si="498"/>
        <v>4.8</v>
      </c>
      <c r="M499" s="14">
        <f t="shared" si="499"/>
        <v>5.28978103552575</v>
      </c>
      <c r="N499" s="14">
        <f t="shared" si="500"/>
        <v>5.2417470150596426</v>
      </c>
      <c r="O499" s="14">
        <f t="shared" si="501"/>
        <v>5.0707892169160029</v>
      </c>
      <c r="P499" s="14">
        <f t="shared" si="502"/>
        <v>3.3849385474151532</v>
      </c>
      <c r="Q499" s="14">
        <f t="shared" si="503"/>
        <v>3.6093333375025032</v>
      </c>
      <c r="R499" s="14">
        <f t="shared" si="504"/>
        <v>3.6437396202431263</v>
      </c>
      <c r="S499" s="14">
        <f t="shared" ref="S499:T499" si="535">G559</f>
        <v>4.16</v>
      </c>
      <c r="T499" s="14">
        <f t="shared" si="535"/>
        <v>303.27</v>
      </c>
    </row>
    <row r="500" spans="1:20">
      <c r="A500" s="4">
        <v>36892</v>
      </c>
      <c r="B500" s="10">
        <v>102.7055</v>
      </c>
      <c r="C500" s="11">
        <v>4.2</v>
      </c>
      <c r="D500" s="12">
        <v>175.6</v>
      </c>
      <c r="E500" s="49">
        <v>169.1</v>
      </c>
      <c r="F500" s="11">
        <v>142</v>
      </c>
      <c r="G500" s="13">
        <v>5.98</v>
      </c>
      <c r="H500" s="5">
        <v>224.82</v>
      </c>
      <c r="J500" s="4">
        <v>38718</v>
      </c>
      <c r="K500" s="14">
        <f t="shared" si="497"/>
        <v>4.6907899284367343</v>
      </c>
      <c r="L500" s="14">
        <f t="shared" si="498"/>
        <v>4.7</v>
      </c>
      <c r="M500" s="14">
        <f t="shared" si="499"/>
        <v>5.2953128575277377</v>
      </c>
      <c r="N500" s="14">
        <f t="shared" si="500"/>
        <v>5.2496521945667558</v>
      </c>
      <c r="O500" s="14">
        <f t="shared" si="501"/>
        <v>5.0764230346342591</v>
      </c>
      <c r="P500" s="14">
        <f t="shared" si="502"/>
        <v>3.8859695078400063</v>
      </c>
      <c r="Q500" s="14">
        <f t="shared" si="503"/>
        <v>4.5645507489960355</v>
      </c>
      <c r="R500" s="14">
        <f t="shared" si="504"/>
        <v>3.8821292308188724</v>
      </c>
      <c r="S500" s="14">
        <f t="shared" ref="S500:T500" si="536">G560</f>
        <v>4.29</v>
      </c>
      <c r="T500" s="14">
        <f t="shared" si="536"/>
        <v>311.2</v>
      </c>
    </row>
    <row r="501" spans="1:20">
      <c r="A501" s="4">
        <v>36923</v>
      </c>
      <c r="B501" s="10">
        <v>102.1096</v>
      </c>
      <c r="C501" s="11">
        <v>4.2</v>
      </c>
      <c r="D501" s="12">
        <v>176</v>
      </c>
      <c r="E501" s="49">
        <v>169.4</v>
      </c>
      <c r="F501" s="11">
        <v>142.30000000000001</v>
      </c>
      <c r="G501" s="13">
        <v>5.49</v>
      </c>
      <c r="H501" s="5">
        <v>225.41</v>
      </c>
      <c r="J501" s="4">
        <v>38749</v>
      </c>
      <c r="K501" s="14">
        <f t="shared" si="497"/>
        <v>4.6907036380511737</v>
      </c>
      <c r="L501" s="14">
        <f t="shared" si="498"/>
        <v>4.8</v>
      </c>
      <c r="M501" s="14">
        <f t="shared" si="499"/>
        <v>5.2958142363299183</v>
      </c>
      <c r="N501" s="14">
        <f t="shared" si="500"/>
        <v>5.2486017743021041</v>
      </c>
      <c r="O501" s="14">
        <f t="shared" si="501"/>
        <v>5.0776706954324142</v>
      </c>
      <c r="P501" s="14">
        <f t="shared" si="502"/>
        <v>3.6237698098311939</v>
      </c>
      <c r="Q501" s="14">
        <f t="shared" si="503"/>
        <v>4.0756310918142873</v>
      </c>
      <c r="R501" s="14">
        <f t="shared" si="504"/>
        <v>4.2017638360870562</v>
      </c>
      <c r="S501" s="14">
        <f t="shared" ref="S501:T501" si="537">G561</f>
        <v>4.49</v>
      </c>
      <c r="T501" s="14">
        <f t="shared" si="537"/>
        <v>311.33999999999997</v>
      </c>
    </row>
    <row r="502" spans="1:20">
      <c r="A502" s="4">
        <v>36951</v>
      </c>
      <c r="B502" s="10">
        <v>101.7946</v>
      </c>
      <c r="C502" s="11">
        <v>4.3</v>
      </c>
      <c r="D502" s="12">
        <v>176.1</v>
      </c>
      <c r="E502" s="49">
        <v>169.2</v>
      </c>
      <c r="F502" s="11">
        <v>141.80000000000001</v>
      </c>
      <c r="G502" s="13">
        <v>5.31</v>
      </c>
      <c r="H502" s="5">
        <v>224.72</v>
      </c>
      <c r="J502" s="4">
        <v>38777</v>
      </c>
      <c r="K502" s="14">
        <f t="shared" si="497"/>
        <v>4.6924976796742399</v>
      </c>
      <c r="L502" s="14">
        <f t="shared" si="498"/>
        <v>4.7</v>
      </c>
      <c r="M502" s="14">
        <f t="shared" si="499"/>
        <v>5.2973168662144534</v>
      </c>
      <c r="N502" s="14">
        <f t="shared" si="500"/>
        <v>5.2491271223572653</v>
      </c>
      <c r="O502" s="14">
        <f t="shared" si="501"/>
        <v>5.0814043649844631</v>
      </c>
      <c r="P502" s="14">
        <f t="shared" si="502"/>
        <v>3.4108676779984552</v>
      </c>
      <c r="Q502" s="14">
        <f t="shared" si="503"/>
        <v>3.8548670117235244</v>
      </c>
      <c r="R502" s="14">
        <f t="shared" si="504"/>
        <v>4.5751307912919277</v>
      </c>
      <c r="S502" s="14">
        <f t="shared" ref="S502:T502" si="538">G562</f>
        <v>4.59</v>
      </c>
      <c r="T502" s="14">
        <f t="shared" si="538"/>
        <v>313.17</v>
      </c>
    </row>
    <row r="503" spans="1:20">
      <c r="A503" s="4">
        <v>36982</v>
      </c>
      <c r="B503" s="10">
        <v>101.5296</v>
      </c>
      <c r="C503" s="11">
        <v>4.4000000000000004</v>
      </c>
      <c r="D503" s="12">
        <v>176.4</v>
      </c>
      <c r="E503" s="49">
        <v>169.6</v>
      </c>
      <c r="F503" s="11">
        <v>140.1</v>
      </c>
      <c r="G503" s="13">
        <v>4.8</v>
      </c>
      <c r="H503" s="5">
        <v>228.13</v>
      </c>
      <c r="J503" s="4">
        <v>38808</v>
      </c>
      <c r="K503" s="14">
        <f t="shared" si="497"/>
        <v>4.6960268271310186</v>
      </c>
      <c r="L503" s="14">
        <f t="shared" si="498"/>
        <v>4.7</v>
      </c>
      <c r="M503" s="14">
        <f t="shared" si="499"/>
        <v>5.3018112558022921</v>
      </c>
      <c r="N503" s="14">
        <f t="shared" si="500"/>
        <v>5.2548878086207003</v>
      </c>
      <c r="O503" s="14">
        <f t="shared" si="501"/>
        <v>5.080161356744866</v>
      </c>
      <c r="P503" s="14">
        <f t="shared" si="502"/>
        <v>3.498455634562657</v>
      </c>
      <c r="Q503" s="14">
        <f t="shared" si="503"/>
        <v>3.9408720381668565</v>
      </c>
      <c r="R503" s="14">
        <f t="shared" si="504"/>
        <v>3.6736239825619528</v>
      </c>
      <c r="S503" s="14">
        <f t="shared" ref="S503:T503" si="539">G563</f>
        <v>4.79</v>
      </c>
      <c r="T503" s="14">
        <f t="shared" si="539"/>
        <v>327.39</v>
      </c>
    </row>
    <row r="504" spans="1:20">
      <c r="A504" s="4">
        <v>37012</v>
      </c>
      <c r="B504" s="10">
        <v>100.7886</v>
      </c>
      <c r="C504" s="11">
        <v>4.3</v>
      </c>
      <c r="D504" s="12">
        <v>177.3</v>
      </c>
      <c r="E504" s="49">
        <v>170.5</v>
      </c>
      <c r="F504" s="11">
        <v>140.69999999999999</v>
      </c>
      <c r="G504" s="13">
        <v>4.21</v>
      </c>
      <c r="H504" s="5">
        <v>229.89</v>
      </c>
      <c r="J504" s="4">
        <v>38838</v>
      </c>
      <c r="K504" s="14">
        <f t="shared" si="497"/>
        <v>4.6951507339569716</v>
      </c>
      <c r="L504" s="14">
        <f t="shared" si="498"/>
        <v>4.7</v>
      </c>
      <c r="M504" s="14">
        <f t="shared" si="499"/>
        <v>5.3047963326457461</v>
      </c>
      <c r="N504" s="14">
        <f t="shared" si="500"/>
        <v>5.2574953720277815</v>
      </c>
      <c r="O504" s="14">
        <f t="shared" si="501"/>
        <v>5.0894464745205452</v>
      </c>
      <c r="P504" s="14">
        <f t="shared" si="502"/>
        <v>3.951882017590933</v>
      </c>
      <c r="Q504" s="14">
        <f t="shared" si="503"/>
        <v>4.2559614418795899</v>
      </c>
      <c r="R504" s="14">
        <f t="shared" si="504"/>
        <v>3.766923709311456</v>
      </c>
      <c r="S504" s="14">
        <f t="shared" ref="S504:T504" si="540">G564</f>
        <v>4.9400000000000004</v>
      </c>
      <c r="T504" s="14">
        <f t="shared" si="540"/>
        <v>331.8</v>
      </c>
    </row>
    <row r="505" spans="1:20">
      <c r="A505" s="4">
        <v>37043</v>
      </c>
      <c r="B505" s="10">
        <v>100.1489</v>
      </c>
      <c r="C505" s="11">
        <v>4.5</v>
      </c>
      <c r="D505" s="12">
        <v>177.7</v>
      </c>
      <c r="E505" s="49">
        <v>170.7</v>
      </c>
      <c r="F505" s="11">
        <v>141.30000000000001</v>
      </c>
      <c r="G505" s="13">
        <v>3.97</v>
      </c>
      <c r="H505" s="5">
        <v>233.78</v>
      </c>
      <c r="J505" s="4">
        <v>38869</v>
      </c>
      <c r="K505" s="14">
        <f t="shared" si="497"/>
        <v>4.6993488167412849</v>
      </c>
      <c r="L505" s="14">
        <f t="shared" si="498"/>
        <v>4.5999999999999996</v>
      </c>
      <c r="M505" s="14">
        <f t="shared" si="499"/>
        <v>5.3067814449601665</v>
      </c>
      <c r="N505" s="14">
        <f t="shared" si="500"/>
        <v>5.259056652594734</v>
      </c>
      <c r="O505" s="14">
        <f t="shared" si="501"/>
        <v>5.0764230346342591</v>
      </c>
      <c r="P505" s="14">
        <f t="shared" si="502"/>
        <v>4.0987270117689407</v>
      </c>
      <c r="Q505" s="14">
        <f t="shared" si="503"/>
        <v>4.4120894985748524</v>
      </c>
      <c r="R505" s="14">
        <f t="shared" si="504"/>
        <v>0.8147961091588487</v>
      </c>
      <c r="S505" s="14">
        <f t="shared" ref="S505:T505" si="541">G565</f>
        <v>4.99</v>
      </c>
      <c r="T505" s="14">
        <f t="shared" si="541"/>
        <v>337.92</v>
      </c>
    </row>
    <row r="506" spans="1:20">
      <c r="A506" s="4">
        <v>37073</v>
      </c>
      <c r="B506" s="10">
        <v>99.706299999999999</v>
      </c>
      <c r="C506" s="11">
        <v>4.5999999999999996</v>
      </c>
      <c r="D506" s="12">
        <v>177.4</v>
      </c>
      <c r="E506" s="49">
        <v>170.1</v>
      </c>
      <c r="F506" s="11">
        <v>139</v>
      </c>
      <c r="G506" s="13">
        <v>3.77</v>
      </c>
      <c r="H506" s="5">
        <v>239.1</v>
      </c>
      <c r="J506" s="4">
        <v>38899</v>
      </c>
      <c r="K506" s="14">
        <f t="shared" si="497"/>
        <v>4.7014662432918142</v>
      </c>
      <c r="L506" s="14">
        <f t="shared" si="498"/>
        <v>4.7</v>
      </c>
      <c r="M506" s="14">
        <f t="shared" si="499"/>
        <v>5.3117270534579539</v>
      </c>
      <c r="N506" s="14">
        <f t="shared" si="500"/>
        <v>5.265794174842477</v>
      </c>
      <c r="O506" s="14">
        <f t="shared" si="501"/>
        <v>5.0663853092007471</v>
      </c>
      <c r="P506" s="14">
        <f t="shared" si="502"/>
        <v>4.0267141079800357</v>
      </c>
      <c r="Q506" s="14">
        <f t="shared" si="503"/>
        <v>4.2739292794986712</v>
      </c>
      <c r="R506" s="14">
        <f t="shared" si="504"/>
        <v>-1.1285386231666532</v>
      </c>
      <c r="S506" s="14">
        <f t="shared" ref="S506:T506" si="542">G566</f>
        <v>5.24</v>
      </c>
      <c r="T506" s="14">
        <f t="shared" si="542"/>
        <v>338.41</v>
      </c>
    </row>
    <row r="507" spans="1:20">
      <c r="A507" s="4">
        <v>37104</v>
      </c>
      <c r="B507" s="10">
        <v>99.3386</v>
      </c>
      <c r="C507" s="11">
        <v>4.9000000000000004</v>
      </c>
      <c r="D507" s="12">
        <v>177.4</v>
      </c>
      <c r="E507" s="49">
        <v>169.8</v>
      </c>
      <c r="F507" s="11">
        <v>138.5</v>
      </c>
      <c r="G507" s="13">
        <v>3.65</v>
      </c>
      <c r="H507" s="5">
        <v>234</v>
      </c>
      <c r="J507" s="4">
        <v>38930</v>
      </c>
      <c r="K507" s="14">
        <f t="shared" si="497"/>
        <v>4.7035828209249289</v>
      </c>
      <c r="L507" s="14">
        <f t="shared" si="498"/>
        <v>4.7</v>
      </c>
      <c r="M507" s="14">
        <f t="shared" si="499"/>
        <v>5.3161572846763674</v>
      </c>
      <c r="N507" s="14">
        <f t="shared" si="500"/>
        <v>5.2699178920263385</v>
      </c>
      <c r="O507" s="14">
        <f t="shared" si="501"/>
        <v>5.0776706954324142</v>
      </c>
      <c r="P507" s="14">
        <f t="shared" si="502"/>
        <v>3.8042625445850473</v>
      </c>
      <c r="Q507" s="14">
        <f t="shared" si="503"/>
        <v>3.8274658746294898</v>
      </c>
      <c r="R507" s="14">
        <f t="shared" si="504"/>
        <v>1.0025146619378646</v>
      </c>
      <c r="S507" s="14">
        <f t="shared" ref="S507:T507" si="543">G567</f>
        <v>5.25</v>
      </c>
      <c r="T507" s="14">
        <f t="shared" si="543"/>
        <v>342.88</v>
      </c>
    </row>
    <row r="508" spans="1:20">
      <c r="A508" s="4">
        <v>37135</v>
      </c>
      <c r="B508" s="10">
        <v>98.998800000000003</v>
      </c>
      <c r="C508" s="11">
        <v>5</v>
      </c>
      <c r="D508" s="12">
        <v>178.1</v>
      </c>
      <c r="E508" s="49">
        <v>170.6</v>
      </c>
      <c r="F508" s="11">
        <v>138</v>
      </c>
      <c r="G508" s="13">
        <v>3.07</v>
      </c>
      <c r="H508" s="5">
        <v>218.65</v>
      </c>
      <c r="J508" s="4">
        <v>38961</v>
      </c>
      <c r="K508" s="14">
        <f t="shared" si="497"/>
        <v>4.7003867250446216</v>
      </c>
      <c r="L508" s="14">
        <f t="shared" si="498"/>
        <v>4.5</v>
      </c>
      <c r="M508" s="14">
        <f t="shared" si="499"/>
        <v>5.3122202717170284</v>
      </c>
      <c r="N508" s="14">
        <f t="shared" si="500"/>
        <v>5.2621719199116832</v>
      </c>
      <c r="O508" s="14">
        <f t="shared" si="501"/>
        <v>5.0838857558358486</v>
      </c>
      <c r="P508" s="14">
        <f t="shared" si="502"/>
        <v>2.0424122159257152</v>
      </c>
      <c r="Q508" s="14">
        <f t="shared" si="503"/>
        <v>0.98984918650534925</v>
      </c>
      <c r="R508" s="14">
        <f t="shared" si="504"/>
        <v>1.058870061488189</v>
      </c>
      <c r="S508" s="14">
        <f t="shared" ref="S508:T508" si="544">G568</f>
        <v>5.25</v>
      </c>
      <c r="T508" s="14">
        <f t="shared" si="544"/>
        <v>344.05</v>
      </c>
    </row>
    <row r="509" spans="1:20">
      <c r="A509" s="4">
        <v>37165</v>
      </c>
      <c r="B509" s="10">
        <v>98.425299999999993</v>
      </c>
      <c r="C509" s="11">
        <v>5.3</v>
      </c>
      <c r="D509" s="12">
        <v>177.6</v>
      </c>
      <c r="E509" s="49">
        <v>169.7</v>
      </c>
      <c r="F509" s="11">
        <v>137.69999999999999</v>
      </c>
      <c r="G509" s="13">
        <v>2.4900000000000002</v>
      </c>
      <c r="H509" s="5">
        <v>205.62</v>
      </c>
      <c r="J509" s="4">
        <v>38991</v>
      </c>
      <c r="K509" s="14">
        <f t="shared" si="497"/>
        <v>4.6989054899625939</v>
      </c>
      <c r="L509" s="14">
        <f t="shared" si="498"/>
        <v>4.4000000000000004</v>
      </c>
      <c r="M509" s="14">
        <f t="shared" si="499"/>
        <v>5.307772525318792</v>
      </c>
      <c r="N509" s="14">
        <f t="shared" si="500"/>
        <v>5.2533200006173004</v>
      </c>
      <c r="O509" s="14">
        <f t="shared" si="501"/>
        <v>5.080161356744866</v>
      </c>
      <c r="P509" s="14">
        <f t="shared" si="502"/>
        <v>1.346318016829412</v>
      </c>
      <c r="Q509" s="14">
        <f t="shared" si="503"/>
        <v>0.15702698855988945</v>
      </c>
      <c r="R509" s="14">
        <f t="shared" si="504"/>
        <v>0.12445552322047017</v>
      </c>
      <c r="S509" s="14">
        <f t="shared" ref="S509:T509" si="545">G569</f>
        <v>5.25</v>
      </c>
      <c r="T509" s="14">
        <f t="shared" si="545"/>
        <v>351.61</v>
      </c>
    </row>
    <row r="510" spans="1:20">
      <c r="A510" s="4">
        <v>37196</v>
      </c>
      <c r="B510" s="10">
        <v>97.942700000000002</v>
      </c>
      <c r="C510" s="11">
        <v>5.5</v>
      </c>
      <c r="D510" s="12">
        <v>177.5</v>
      </c>
      <c r="E510" s="49">
        <v>169.2</v>
      </c>
      <c r="F510" s="11">
        <v>138</v>
      </c>
      <c r="G510" s="13">
        <v>2.09</v>
      </c>
      <c r="H510" s="5">
        <v>217.2</v>
      </c>
      <c r="J510" s="4">
        <v>39022</v>
      </c>
      <c r="K510" s="14">
        <f t="shared" si="497"/>
        <v>4.6966868157352559</v>
      </c>
      <c r="L510" s="14">
        <f t="shared" si="498"/>
        <v>4.5</v>
      </c>
      <c r="M510" s="14">
        <f t="shared" si="499"/>
        <v>5.3097517441736999</v>
      </c>
      <c r="N510" s="14">
        <f t="shared" si="500"/>
        <v>5.2522734280466299</v>
      </c>
      <c r="O510" s="14">
        <f t="shared" si="501"/>
        <v>5.0925224535684404</v>
      </c>
      <c r="P510" s="14">
        <f t="shared" si="502"/>
        <v>1.9466549322927469</v>
      </c>
      <c r="Q510" s="14">
        <f t="shared" si="503"/>
        <v>0.89403698313526014</v>
      </c>
      <c r="R510" s="14">
        <f t="shared" si="504"/>
        <v>2.4247380025769658</v>
      </c>
      <c r="S510" s="14">
        <f t="shared" ref="S510:T510" si="546">G570</f>
        <v>5.25</v>
      </c>
      <c r="T510" s="14">
        <f t="shared" si="546"/>
        <v>360.05</v>
      </c>
    </row>
    <row r="511" spans="1:20">
      <c r="A511" s="4">
        <v>37226</v>
      </c>
      <c r="B511" s="10">
        <v>97.902500000000003</v>
      </c>
      <c r="C511" s="11">
        <v>5.7</v>
      </c>
      <c r="D511" s="12">
        <v>177.4</v>
      </c>
      <c r="E511" s="49">
        <v>168.8</v>
      </c>
      <c r="F511" s="11">
        <v>138.80000000000001</v>
      </c>
      <c r="G511" s="13">
        <v>1.82</v>
      </c>
      <c r="H511" s="5">
        <v>212.1</v>
      </c>
      <c r="J511" s="4">
        <v>39052</v>
      </c>
      <c r="K511" s="14">
        <f t="shared" si="497"/>
        <v>4.7050272855944861</v>
      </c>
      <c r="L511" s="14">
        <f t="shared" si="498"/>
        <v>4.4000000000000004</v>
      </c>
      <c r="M511" s="14">
        <f t="shared" si="499"/>
        <v>5.314682720634301</v>
      </c>
      <c r="N511" s="14">
        <f t="shared" si="500"/>
        <v>5.259056652594734</v>
      </c>
      <c r="O511" s="14">
        <f t="shared" si="501"/>
        <v>5.1016940250432228</v>
      </c>
      <c r="P511" s="14">
        <f t="shared" si="502"/>
        <v>2.4901685108550677</v>
      </c>
      <c r="Q511" s="14">
        <f t="shared" si="503"/>
        <v>1.7309637535091824</v>
      </c>
      <c r="R511" s="14">
        <f t="shared" si="504"/>
        <v>3.0904808127219656</v>
      </c>
      <c r="S511" s="14">
        <f t="shared" ref="S511:T511" si="547">G571</f>
        <v>5.24</v>
      </c>
      <c r="T511" s="14">
        <f t="shared" si="547"/>
        <v>362.35</v>
      </c>
    </row>
    <row r="512" spans="1:20">
      <c r="A512" s="4">
        <v>37257</v>
      </c>
      <c r="B512" s="10">
        <v>98.434200000000004</v>
      </c>
      <c r="C512" s="11">
        <v>5.7</v>
      </c>
      <c r="D512" s="12">
        <v>177.7</v>
      </c>
      <c r="E512" s="49">
        <v>168.9</v>
      </c>
      <c r="F512" s="11">
        <v>138.69999999999999</v>
      </c>
      <c r="G512" s="13">
        <v>1.73</v>
      </c>
      <c r="H512" s="5">
        <v>212.32</v>
      </c>
      <c r="J512" s="4">
        <v>39083</v>
      </c>
      <c r="K512" s="14">
        <f t="shared" si="497"/>
        <v>4.6999220281327689</v>
      </c>
      <c r="L512" s="14">
        <f t="shared" si="498"/>
        <v>4.5999999999999996</v>
      </c>
      <c r="M512" s="14">
        <f t="shared" si="499"/>
        <v>5.3160295751466071</v>
      </c>
      <c r="N512" s="14">
        <f t="shared" si="500"/>
        <v>5.2595245618288811</v>
      </c>
      <c r="O512" s="14">
        <f t="shared" si="501"/>
        <v>5.1083667825895906</v>
      </c>
      <c r="P512" s="14">
        <f t="shared" si="502"/>
        <v>2.0716717618869418</v>
      </c>
      <c r="Q512" s="14">
        <f t="shared" si="503"/>
        <v>0.98723672621254754</v>
      </c>
      <c r="R512" s="14">
        <f t="shared" si="504"/>
        <v>3.1943747955332169</v>
      </c>
      <c r="S512" s="14">
        <f t="shared" ref="S512:T512" si="548">G572</f>
        <v>5.25</v>
      </c>
      <c r="T512" s="14">
        <f t="shared" si="548"/>
        <v>361.13</v>
      </c>
    </row>
    <row r="513" spans="1:20">
      <c r="A513" s="4">
        <v>37288</v>
      </c>
      <c r="B513" s="10">
        <v>98.4452</v>
      </c>
      <c r="C513" s="11">
        <v>5.7</v>
      </c>
      <c r="D513" s="12">
        <v>178</v>
      </c>
      <c r="E513" s="49">
        <v>169</v>
      </c>
      <c r="F513" s="11">
        <v>138.4</v>
      </c>
      <c r="G513" s="13">
        <v>1.74</v>
      </c>
      <c r="H513" s="5">
        <v>215.88</v>
      </c>
      <c r="J513" s="4">
        <v>39114</v>
      </c>
      <c r="K513" s="14">
        <f t="shared" si="497"/>
        <v>4.7080868177929993</v>
      </c>
      <c r="L513" s="14">
        <f t="shared" si="498"/>
        <v>4.5</v>
      </c>
      <c r="M513" s="14">
        <f t="shared" si="499"/>
        <v>5.3198684643783336</v>
      </c>
      <c r="N513" s="14">
        <f t="shared" si="500"/>
        <v>5.2641813046183543</v>
      </c>
      <c r="O513" s="14">
        <f t="shared" si="501"/>
        <v>5.1143945283871082</v>
      </c>
      <c r="P513" s="14">
        <f t="shared" si="502"/>
        <v>2.4054228048415109</v>
      </c>
      <c r="Q513" s="14">
        <f t="shared" si="503"/>
        <v>1.5579530316250503</v>
      </c>
      <c r="R513" s="14">
        <f t="shared" si="504"/>
        <v>3.6723832954694098</v>
      </c>
      <c r="S513" s="14">
        <f t="shared" ref="S513:T513" si="549">G573</f>
        <v>5.26</v>
      </c>
      <c r="T513" s="14">
        <f t="shared" si="549"/>
        <v>371.99</v>
      </c>
    </row>
    <row r="514" spans="1:20">
      <c r="A514" s="4">
        <v>37316</v>
      </c>
      <c r="B514" s="10">
        <v>99.2012</v>
      </c>
      <c r="C514" s="11">
        <v>5.7</v>
      </c>
      <c r="D514" s="12">
        <v>178.5</v>
      </c>
      <c r="E514" s="49">
        <v>169.6</v>
      </c>
      <c r="F514" s="11">
        <v>138.80000000000001</v>
      </c>
      <c r="G514" s="13">
        <v>1.73</v>
      </c>
      <c r="H514" s="5">
        <v>219.64</v>
      </c>
      <c r="J514" s="4">
        <v>39142</v>
      </c>
      <c r="K514" s="14">
        <f t="shared" si="497"/>
        <v>4.7061894922172902</v>
      </c>
      <c r="L514" s="14">
        <f t="shared" si="498"/>
        <v>4.4000000000000004</v>
      </c>
      <c r="M514" s="14">
        <f t="shared" si="499"/>
        <v>5.3247061008859395</v>
      </c>
      <c r="N514" s="14">
        <f t="shared" si="500"/>
        <v>5.2708742247178799</v>
      </c>
      <c r="O514" s="14">
        <f t="shared" si="501"/>
        <v>5.1125900166192491</v>
      </c>
      <c r="P514" s="14">
        <f t="shared" si="502"/>
        <v>2.7389234671486493</v>
      </c>
      <c r="Q514" s="14">
        <f t="shared" si="503"/>
        <v>2.1747102360614674</v>
      </c>
      <c r="R514" s="14">
        <f t="shared" si="504"/>
        <v>3.118565163478626</v>
      </c>
      <c r="S514" s="14">
        <f t="shared" ref="S514:T514" si="550">G574</f>
        <v>5.26</v>
      </c>
      <c r="T514" s="14">
        <f t="shared" si="550"/>
        <v>386.91</v>
      </c>
    </row>
    <row r="515" spans="1:20">
      <c r="A515" s="4">
        <v>37347</v>
      </c>
      <c r="B515" s="10">
        <v>99.473299999999995</v>
      </c>
      <c r="C515" s="11">
        <v>5.9</v>
      </c>
      <c r="D515" s="12">
        <v>179.3</v>
      </c>
      <c r="E515" s="49">
        <v>170.5</v>
      </c>
      <c r="F515" s="11">
        <v>138.6</v>
      </c>
      <c r="G515" s="13">
        <v>1.75</v>
      </c>
      <c r="H515" s="5">
        <v>212.94</v>
      </c>
      <c r="J515" s="4">
        <v>39173</v>
      </c>
      <c r="K515" s="14">
        <f t="shared" si="497"/>
        <v>4.7100156690393913</v>
      </c>
      <c r="L515" s="14">
        <f t="shared" si="498"/>
        <v>4.5</v>
      </c>
      <c r="M515" s="14">
        <f t="shared" si="499"/>
        <v>5.3274877438478168</v>
      </c>
      <c r="N515" s="14">
        <f t="shared" si="500"/>
        <v>5.2748388915941753</v>
      </c>
      <c r="O515" s="14">
        <f t="shared" si="501"/>
        <v>5.1191907006506012</v>
      </c>
      <c r="P515" s="14">
        <f t="shared" si="502"/>
        <v>2.5676488045524062</v>
      </c>
      <c r="Q515" s="14">
        <f t="shared" si="503"/>
        <v>1.9951082973474383</v>
      </c>
      <c r="R515" s="14">
        <f t="shared" si="504"/>
        <v>3.9029343905735079</v>
      </c>
      <c r="S515" s="14">
        <f t="shared" ref="S515:T515" si="551">G575</f>
        <v>5.25</v>
      </c>
      <c r="T515" s="14">
        <f t="shared" si="551"/>
        <v>390.91</v>
      </c>
    </row>
    <row r="516" spans="1:20">
      <c r="A516" s="4">
        <v>37377</v>
      </c>
      <c r="B516" s="10">
        <v>99.975200000000001</v>
      </c>
      <c r="C516" s="11">
        <v>5.8</v>
      </c>
      <c r="D516" s="12">
        <v>179.5</v>
      </c>
      <c r="E516" s="49">
        <v>170.5</v>
      </c>
      <c r="F516" s="11">
        <v>138.69999999999999</v>
      </c>
      <c r="G516" s="13">
        <v>1.75</v>
      </c>
      <c r="H516" s="5">
        <v>221.95</v>
      </c>
      <c r="J516" s="4">
        <v>39203</v>
      </c>
      <c r="K516" s="14">
        <f t="shared" si="497"/>
        <v>4.7108176604692957</v>
      </c>
      <c r="L516" s="14">
        <f t="shared" si="498"/>
        <v>4.5</v>
      </c>
      <c r="M516" s="14">
        <f t="shared" si="499"/>
        <v>5.3311813801672097</v>
      </c>
      <c r="N516" s="14">
        <f t="shared" si="500"/>
        <v>5.2794657868626746</v>
      </c>
      <c r="O516" s="14">
        <f t="shared" si="501"/>
        <v>5.113191882421348</v>
      </c>
      <c r="P516" s="14">
        <f t="shared" si="502"/>
        <v>2.6385047521463525</v>
      </c>
      <c r="Q516" s="14">
        <f t="shared" si="503"/>
        <v>2.1970414834893215</v>
      </c>
      <c r="R516" s="14">
        <f t="shared" si="504"/>
        <v>2.3745407900802151</v>
      </c>
      <c r="S516" s="14">
        <f t="shared" ref="S516:T516" si="552">G576</f>
        <v>5.25</v>
      </c>
      <c r="T516" s="14">
        <f t="shared" si="552"/>
        <v>400.66</v>
      </c>
    </row>
    <row r="517" spans="1:20">
      <c r="A517" s="4">
        <v>37408</v>
      </c>
      <c r="B517" s="10">
        <v>100.8817</v>
      </c>
      <c r="C517" s="11">
        <v>5.8</v>
      </c>
      <c r="D517" s="12">
        <v>179.6</v>
      </c>
      <c r="E517" s="49">
        <v>170.6</v>
      </c>
      <c r="F517" s="11">
        <v>139.19999999999999</v>
      </c>
      <c r="G517" s="13">
        <v>1.75</v>
      </c>
      <c r="H517" s="5">
        <v>232.95</v>
      </c>
      <c r="J517" s="4">
        <v>39234</v>
      </c>
      <c r="K517" s="14">
        <f t="shared" si="497"/>
        <v>4.711286316097401</v>
      </c>
      <c r="L517" s="14">
        <f t="shared" si="498"/>
        <v>4.5999999999999996</v>
      </c>
      <c r="M517" s="14">
        <f t="shared" si="499"/>
        <v>5.332829898204098</v>
      </c>
      <c r="N517" s="14">
        <f t="shared" si="500"/>
        <v>5.2804283072122962</v>
      </c>
      <c r="O517" s="14">
        <f t="shared" si="501"/>
        <v>5.1203861580553749</v>
      </c>
      <c r="P517" s="14">
        <f t="shared" si="502"/>
        <v>2.6048453243931911</v>
      </c>
      <c r="Q517" s="14">
        <f t="shared" si="503"/>
        <v>2.1371654617562226</v>
      </c>
      <c r="R517" s="14">
        <f t="shared" si="504"/>
        <v>4.3963123421116208</v>
      </c>
      <c r="S517" s="14">
        <f t="shared" ref="S517:T517" si="553">G577</f>
        <v>5.25</v>
      </c>
      <c r="T517" s="14">
        <f t="shared" si="553"/>
        <v>405.2</v>
      </c>
    </row>
    <row r="518" spans="1:20">
      <c r="A518" s="4">
        <v>37438</v>
      </c>
      <c r="B518" s="10">
        <v>100.5715</v>
      </c>
      <c r="C518" s="11">
        <v>5.8</v>
      </c>
      <c r="D518" s="12">
        <v>180</v>
      </c>
      <c r="E518" s="49">
        <v>171</v>
      </c>
      <c r="F518" s="11">
        <v>140</v>
      </c>
      <c r="G518" s="13">
        <v>1.73</v>
      </c>
      <c r="H518" s="5">
        <v>234.1</v>
      </c>
      <c r="J518" s="4">
        <v>39264</v>
      </c>
      <c r="K518" s="14">
        <f t="shared" si="497"/>
        <v>4.7143886501830883</v>
      </c>
      <c r="L518" s="14">
        <f t="shared" si="498"/>
        <v>4.7</v>
      </c>
      <c r="M518" s="14">
        <f t="shared" si="499"/>
        <v>5.3343503118563529</v>
      </c>
      <c r="N518" s="14">
        <f t="shared" si="500"/>
        <v>5.2828127893869947</v>
      </c>
      <c r="O518" s="14">
        <f t="shared" si="501"/>
        <v>5.1275290455677549</v>
      </c>
      <c r="P518" s="14">
        <f t="shared" si="502"/>
        <v>2.2623258398398494</v>
      </c>
      <c r="Q518" s="14">
        <f t="shared" si="503"/>
        <v>1.701861454451854</v>
      </c>
      <c r="R518" s="14">
        <f t="shared" si="504"/>
        <v>6.1143736367007469</v>
      </c>
      <c r="S518" s="14">
        <f t="shared" ref="S518:T518" si="554">G578</f>
        <v>5.26</v>
      </c>
      <c r="T518" s="14">
        <f t="shared" si="554"/>
        <v>411.7</v>
      </c>
    </row>
    <row r="519" spans="1:20">
      <c r="A519" s="4">
        <v>37469</v>
      </c>
      <c r="B519" s="10">
        <v>100.6365</v>
      </c>
      <c r="C519" s="11">
        <v>5.7</v>
      </c>
      <c r="D519" s="12">
        <v>180.5</v>
      </c>
      <c r="E519" s="49">
        <v>171.4</v>
      </c>
      <c r="F519" s="11">
        <v>140</v>
      </c>
      <c r="G519" s="13">
        <v>1.74</v>
      </c>
      <c r="H519" s="5">
        <v>233.22</v>
      </c>
      <c r="J519" s="4">
        <v>39295</v>
      </c>
      <c r="K519" s="14">
        <f t="shared" si="497"/>
        <v>4.7150482819962392</v>
      </c>
      <c r="L519" s="14">
        <f t="shared" si="498"/>
        <v>4.7</v>
      </c>
      <c r="M519" s="14">
        <f t="shared" si="499"/>
        <v>5.3352277205681338</v>
      </c>
      <c r="N519" s="14">
        <f t="shared" si="500"/>
        <v>5.281984711927139</v>
      </c>
      <c r="O519" s="14">
        <f t="shared" si="501"/>
        <v>5.1509767786493272</v>
      </c>
      <c r="P519" s="14">
        <f t="shared" si="502"/>
        <v>1.9070435891766233</v>
      </c>
      <c r="Q519" s="14">
        <f t="shared" si="503"/>
        <v>1.2066819900800179</v>
      </c>
      <c r="R519" s="14">
        <f t="shared" si="504"/>
        <v>7.3306083216913427</v>
      </c>
      <c r="S519" s="14">
        <f t="shared" ref="S519:T519" si="555">G579</f>
        <v>5.0199999999999996</v>
      </c>
      <c r="T519" s="14">
        <f t="shared" si="555"/>
        <v>405.17</v>
      </c>
    </row>
    <row r="520" spans="1:20">
      <c r="A520" s="4">
        <v>37500</v>
      </c>
      <c r="B520" s="10">
        <v>100.71980000000001</v>
      </c>
      <c r="C520" s="11">
        <v>5.7</v>
      </c>
      <c r="D520" s="12">
        <v>180.8</v>
      </c>
      <c r="E520" s="49">
        <v>171.6</v>
      </c>
      <c r="F520" s="11">
        <v>139.69999999999999</v>
      </c>
      <c r="G520" s="13">
        <v>1.75</v>
      </c>
      <c r="H520" s="5">
        <v>237.21</v>
      </c>
      <c r="J520" s="4">
        <v>39326</v>
      </c>
      <c r="K520" s="14">
        <f t="shared" si="497"/>
        <v>4.7185622621429948</v>
      </c>
      <c r="L520" s="14">
        <f t="shared" si="498"/>
        <v>4.7</v>
      </c>
      <c r="M520" s="14">
        <f t="shared" si="499"/>
        <v>5.3393729337880602</v>
      </c>
      <c r="N520" s="14">
        <f t="shared" si="500"/>
        <v>5.2863763556053858</v>
      </c>
      <c r="O520" s="14">
        <f t="shared" si="501"/>
        <v>5.1463310095501553</v>
      </c>
      <c r="P520" s="14">
        <f t="shared" si="502"/>
        <v>2.7152662071032045</v>
      </c>
      <c r="Q520" s="14">
        <f t="shared" si="503"/>
        <v>2.4204435693702093</v>
      </c>
      <c r="R520" s="14">
        <f t="shared" si="504"/>
        <v>6.2445253714306697</v>
      </c>
      <c r="S520" s="14">
        <f t="shared" ref="S520:T520" si="556">G580</f>
        <v>4.9400000000000004</v>
      </c>
      <c r="T520" s="14">
        <f t="shared" si="556"/>
        <v>417.74</v>
      </c>
    </row>
    <row r="521" spans="1:20">
      <c r="A521" s="4">
        <v>37530</v>
      </c>
      <c r="B521" s="10">
        <v>100.4278</v>
      </c>
      <c r="C521" s="11">
        <v>5.7</v>
      </c>
      <c r="D521" s="12">
        <v>181.2</v>
      </c>
      <c r="E521" s="49">
        <v>172</v>
      </c>
      <c r="F521" s="11">
        <v>141.1</v>
      </c>
      <c r="G521" s="13">
        <v>1.75</v>
      </c>
      <c r="H521" s="5">
        <v>236.36</v>
      </c>
      <c r="J521" s="4">
        <v>39356</v>
      </c>
      <c r="K521" s="14">
        <f t="shared" si="497"/>
        <v>4.7133032545664806</v>
      </c>
      <c r="L521" s="14">
        <f t="shared" si="498"/>
        <v>4.8</v>
      </c>
      <c r="M521" s="14">
        <f t="shared" si="499"/>
        <v>5.3429704132076949</v>
      </c>
      <c r="N521" s="14">
        <f t="shared" si="500"/>
        <v>5.2902650333572083</v>
      </c>
      <c r="O521" s="14">
        <f t="shared" si="501"/>
        <v>5.1556010643464418</v>
      </c>
      <c r="P521" s="14">
        <f t="shared" si="502"/>
        <v>3.5197887888903296</v>
      </c>
      <c r="Q521" s="14">
        <f t="shared" si="503"/>
        <v>3.6945032739907457</v>
      </c>
      <c r="R521" s="14">
        <f t="shared" si="504"/>
        <v>7.5439707601575536</v>
      </c>
      <c r="S521" s="14">
        <f t="shared" ref="S521:T521" si="557">G581</f>
        <v>4.76</v>
      </c>
      <c r="T521" s="14">
        <f t="shared" si="557"/>
        <v>416.28</v>
      </c>
    </row>
    <row r="522" spans="1:20">
      <c r="A522" s="4">
        <v>37561</v>
      </c>
      <c r="B522" s="10">
        <v>100.8785</v>
      </c>
      <c r="C522" s="11">
        <v>5.9</v>
      </c>
      <c r="D522" s="12">
        <v>181.5</v>
      </c>
      <c r="E522" s="49">
        <v>172.2</v>
      </c>
      <c r="F522" s="11">
        <v>142.69999999999999</v>
      </c>
      <c r="G522" s="13">
        <v>1.34</v>
      </c>
      <c r="H522" s="5">
        <v>241.33</v>
      </c>
      <c r="J522" s="4">
        <v>39387</v>
      </c>
      <c r="K522" s="14">
        <f t="shared" si="497"/>
        <v>4.7189817903851843</v>
      </c>
      <c r="L522" s="14">
        <f t="shared" si="498"/>
        <v>4.7</v>
      </c>
      <c r="M522" s="14">
        <f t="shared" si="499"/>
        <v>5.3526445540241703</v>
      </c>
      <c r="N522" s="14">
        <f t="shared" si="500"/>
        <v>5.3006047484941705</v>
      </c>
      <c r="O522" s="14">
        <f t="shared" si="501"/>
        <v>5.159629846774143</v>
      </c>
      <c r="P522" s="14">
        <f t="shared" si="502"/>
        <v>4.2892809850470099</v>
      </c>
      <c r="Q522" s="14">
        <f t="shared" si="503"/>
        <v>4.8331320447540582</v>
      </c>
      <c r="R522" s="14">
        <f t="shared" si="504"/>
        <v>6.7107393205703305</v>
      </c>
      <c r="S522" s="14">
        <f t="shared" ref="S522:T522" si="558">G582</f>
        <v>4.49</v>
      </c>
      <c r="T522" s="14">
        <f t="shared" si="558"/>
        <v>413.63</v>
      </c>
    </row>
    <row r="523" spans="1:20">
      <c r="A523" s="4">
        <v>37591</v>
      </c>
      <c r="B523" s="10">
        <v>100.3552</v>
      </c>
      <c r="C523" s="11">
        <v>6</v>
      </c>
      <c r="D523" s="12">
        <v>181.8</v>
      </c>
      <c r="E523" s="49">
        <v>172.4</v>
      </c>
      <c r="F523" s="11">
        <v>144</v>
      </c>
      <c r="G523" s="13">
        <v>1.24</v>
      </c>
      <c r="H523" s="5">
        <v>244.31</v>
      </c>
      <c r="J523" s="4">
        <v>39417</v>
      </c>
      <c r="K523" s="14">
        <f t="shared" si="497"/>
        <v>4.7220301290589113</v>
      </c>
      <c r="L523" s="14">
        <f t="shared" si="498"/>
        <v>4.9000000000000004</v>
      </c>
      <c r="M523" s="14">
        <f t="shared" si="499"/>
        <v>5.3553449384952252</v>
      </c>
      <c r="N523" s="14">
        <f t="shared" si="500"/>
        <v>5.3036033709772736</v>
      </c>
      <c r="O523" s="14">
        <f t="shared" si="501"/>
        <v>5.1682086812010164</v>
      </c>
      <c r="P523" s="14">
        <f t="shared" si="502"/>
        <v>4.0662217860923739</v>
      </c>
      <c r="Q523" s="14">
        <f t="shared" si="503"/>
        <v>4.4546718382540043</v>
      </c>
      <c r="R523" s="14">
        <f t="shared" si="504"/>
        <v>6.6514656157793786</v>
      </c>
      <c r="S523" s="14">
        <f t="shared" ref="S523:T523" si="559">G583</f>
        <v>4.24</v>
      </c>
      <c r="T523" s="14">
        <f t="shared" si="559"/>
        <v>413.4</v>
      </c>
    </row>
    <row r="524" spans="1:20">
      <c r="A524" s="4">
        <v>37622</v>
      </c>
      <c r="B524" s="10">
        <v>101.10299999999999</v>
      </c>
      <c r="C524" s="11">
        <v>5.8</v>
      </c>
      <c r="D524" s="12">
        <v>182.6</v>
      </c>
      <c r="E524" s="49">
        <v>173.3</v>
      </c>
      <c r="F524" s="11">
        <v>142.19999999999999</v>
      </c>
      <c r="G524" s="13">
        <v>1.24</v>
      </c>
      <c r="H524" s="5">
        <v>250.14</v>
      </c>
      <c r="J524" s="4">
        <v>39448</v>
      </c>
      <c r="K524" s="14">
        <f t="shared" si="497"/>
        <v>4.7215201953525909</v>
      </c>
      <c r="L524" s="14">
        <f t="shared" si="498"/>
        <v>4.9000000000000004</v>
      </c>
      <c r="M524" s="14">
        <f t="shared" si="499"/>
        <v>5.3589184586758858</v>
      </c>
      <c r="N524" s="14">
        <f t="shared" si="500"/>
        <v>5.3076685080221075</v>
      </c>
      <c r="O524" s="14">
        <f t="shared" si="501"/>
        <v>5.1704839950381514</v>
      </c>
      <c r="P524" s="14">
        <f t="shared" si="502"/>
        <v>4.2888883529278496</v>
      </c>
      <c r="Q524" s="14">
        <f t="shared" si="503"/>
        <v>4.8143946193226341</v>
      </c>
      <c r="R524" s="14">
        <f t="shared" si="504"/>
        <v>6.2117212448560801</v>
      </c>
      <c r="S524" s="14">
        <f t="shared" ref="S524:T524" si="560">G584</f>
        <v>3.94</v>
      </c>
      <c r="T524" s="14">
        <f t="shared" si="560"/>
        <v>426.88</v>
      </c>
    </row>
    <row r="525" spans="1:20">
      <c r="A525" s="4">
        <v>37653</v>
      </c>
      <c r="B525" s="10">
        <v>101.4375</v>
      </c>
      <c r="C525" s="11">
        <v>5.9</v>
      </c>
      <c r="D525" s="12">
        <v>183.6</v>
      </c>
      <c r="E525" s="49">
        <v>174.6</v>
      </c>
      <c r="F525" s="11">
        <v>141.9</v>
      </c>
      <c r="G525" s="13">
        <v>1.26</v>
      </c>
      <c r="H525" s="5">
        <v>250.13</v>
      </c>
      <c r="J525" s="4">
        <v>39479</v>
      </c>
      <c r="K525" s="14">
        <f t="shared" si="497"/>
        <v>4.7188871887472557</v>
      </c>
      <c r="L525" s="14">
        <f t="shared" si="498"/>
        <v>4.8</v>
      </c>
      <c r="M525" s="14">
        <f t="shared" si="499"/>
        <v>5.3606346726128979</v>
      </c>
      <c r="N525" s="14">
        <f t="shared" si="500"/>
        <v>5.3105867884079183</v>
      </c>
      <c r="O525" s="14">
        <f t="shared" si="501"/>
        <v>5.1851486684423991</v>
      </c>
      <c r="P525" s="14">
        <f t="shared" si="502"/>
        <v>4.0766208234565102</v>
      </c>
      <c r="Q525" s="14">
        <f t="shared" si="503"/>
        <v>4.6405483789564261</v>
      </c>
      <c r="R525" s="14">
        <f t="shared" si="504"/>
        <v>7.0754140055290478</v>
      </c>
      <c r="S525" s="14">
        <f t="shared" ref="S525:T525" si="561">G585</f>
        <v>2.98</v>
      </c>
      <c r="T525" s="14">
        <f t="shared" si="561"/>
        <v>468.72</v>
      </c>
    </row>
    <row r="526" spans="1:20">
      <c r="A526" s="4">
        <v>37681</v>
      </c>
      <c r="B526" s="10">
        <v>101.3109</v>
      </c>
      <c r="C526" s="11">
        <v>5.9</v>
      </c>
      <c r="D526" s="12">
        <v>183.9</v>
      </c>
      <c r="E526" s="49">
        <v>175.1</v>
      </c>
      <c r="F526" s="11">
        <v>142.69999999999999</v>
      </c>
      <c r="G526" s="13">
        <v>1.25</v>
      </c>
      <c r="H526" s="5">
        <v>248.06</v>
      </c>
      <c r="J526" s="4">
        <v>39508</v>
      </c>
      <c r="K526" s="14">
        <f t="shared" si="497"/>
        <v>4.7153644999957987</v>
      </c>
      <c r="L526" s="14">
        <f t="shared" si="498"/>
        <v>5.0999999999999996</v>
      </c>
      <c r="M526" s="14">
        <f t="shared" si="499"/>
        <v>5.3644187283137459</v>
      </c>
      <c r="N526" s="14">
        <f t="shared" si="500"/>
        <v>5.315026980110984</v>
      </c>
      <c r="O526" s="14">
        <f t="shared" si="501"/>
        <v>5.1984970312658261</v>
      </c>
      <c r="P526" s="14">
        <f t="shared" si="502"/>
        <v>3.9712627427806164</v>
      </c>
      <c r="Q526" s="14">
        <f t="shared" si="503"/>
        <v>4.4152755393104242</v>
      </c>
      <c r="R526" s="14">
        <f t="shared" si="504"/>
        <v>8.5907014646576538</v>
      </c>
      <c r="S526" s="14">
        <f t="shared" ref="S526:T526" si="562">G586</f>
        <v>2.61</v>
      </c>
      <c r="T526" s="14">
        <f t="shared" si="562"/>
        <v>450.32</v>
      </c>
    </row>
    <row r="527" spans="1:20">
      <c r="A527" s="4">
        <v>37712</v>
      </c>
      <c r="B527" s="10">
        <v>100.4637</v>
      </c>
      <c r="C527" s="11">
        <v>6</v>
      </c>
      <c r="D527" s="12">
        <v>183.2</v>
      </c>
      <c r="E527" s="49">
        <v>174.1</v>
      </c>
      <c r="F527" s="11">
        <v>142.80000000000001</v>
      </c>
      <c r="G527" s="13">
        <v>1.26</v>
      </c>
      <c r="H527" s="5">
        <v>247.57</v>
      </c>
      <c r="J527" s="4">
        <v>39539</v>
      </c>
      <c r="K527" s="14">
        <f t="shared" si="497"/>
        <v>4.7095410120647081</v>
      </c>
      <c r="L527" s="14">
        <f t="shared" si="498"/>
        <v>5</v>
      </c>
      <c r="M527" s="14">
        <f t="shared" si="499"/>
        <v>5.3659619962320004</v>
      </c>
      <c r="N527" s="14">
        <f t="shared" si="500"/>
        <v>5.319467125270771</v>
      </c>
      <c r="O527" s="14">
        <f t="shared" si="501"/>
        <v>5.2116695598223641</v>
      </c>
      <c r="P527" s="14">
        <f t="shared" si="502"/>
        <v>3.8474252384183441</v>
      </c>
      <c r="Q527" s="14">
        <f t="shared" si="503"/>
        <v>4.4628233676596301</v>
      </c>
      <c r="R527" s="14">
        <f t="shared" si="504"/>
        <v>9.2478859171763315</v>
      </c>
      <c r="S527" s="14">
        <f t="shared" ref="S527:T527" si="563">G587</f>
        <v>2.2799999999999998</v>
      </c>
      <c r="T527" s="14">
        <f t="shared" si="563"/>
        <v>469.88</v>
      </c>
    </row>
    <row r="528" spans="1:20">
      <c r="A528" s="4">
        <v>37742</v>
      </c>
      <c r="B528" s="10">
        <v>100.4843</v>
      </c>
      <c r="C528" s="11">
        <v>6.1</v>
      </c>
      <c r="D528" s="12">
        <v>182.9</v>
      </c>
      <c r="E528" s="49">
        <v>173.2</v>
      </c>
      <c r="F528" s="11">
        <v>143.69999999999999</v>
      </c>
      <c r="G528" s="13">
        <v>1.26</v>
      </c>
      <c r="H528" s="5">
        <v>250.48</v>
      </c>
      <c r="J528" s="4">
        <v>39569</v>
      </c>
      <c r="K528" s="14">
        <f t="shared" si="497"/>
        <v>4.7066612248674975</v>
      </c>
      <c r="L528" s="14">
        <f t="shared" si="498"/>
        <v>5.5</v>
      </c>
      <c r="M528" s="14">
        <f t="shared" si="499"/>
        <v>5.3708426583522613</v>
      </c>
      <c r="N528" s="14">
        <f t="shared" si="500"/>
        <v>5.326783338858708</v>
      </c>
      <c r="O528" s="14">
        <f t="shared" si="501"/>
        <v>5.2067501730225461</v>
      </c>
      <c r="P528" s="14">
        <f t="shared" si="502"/>
        <v>3.9661278185051474</v>
      </c>
      <c r="Q528" s="14">
        <f t="shared" si="503"/>
        <v>4.7317551996033087</v>
      </c>
      <c r="R528" s="14">
        <f t="shared" si="504"/>
        <v>9.3558290601198379</v>
      </c>
      <c r="S528" s="14">
        <f t="shared" ref="S528:T528" si="564">G588</f>
        <v>1.98</v>
      </c>
      <c r="T528" s="14">
        <f t="shared" si="564"/>
        <v>456</v>
      </c>
    </row>
    <row r="529" spans="1:20">
      <c r="A529" s="4">
        <v>37773</v>
      </c>
      <c r="B529" s="10">
        <v>100.60680000000001</v>
      </c>
      <c r="C529" s="11">
        <v>6.3</v>
      </c>
      <c r="D529" s="12">
        <v>183.1</v>
      </c>
      <c r="E529" s="49">
        <v>173.6</v>
      </c>
      <c r="F529" s="11">
        <v>144</v>
      </c>
      <c r="G529" s="13">
        <v>1.22</v>
      </c>
      <c r="H529" s="5">
        <v>249.06</v>
      </c>
      <c r="J529" s="4">
        <v>39600</v>
      </c>
      <c r="K529" s="14">
        <f t="shared" si="497"/>
        <v>4.7045574975290529</v>
      </c>
      <c r="L529" s="14">
        <f t="shared" si="498"/>
        <v>5.6</v>
      </c>
      <c r="M529" s="14">
        <f t="shared" si="499"/>
        <v>5.380054023294762</v>
      </c>
      <c r="N529" s="14">
        <f t="shared" si="500"/>
        <v>5.3387056670366295</v>
      </c>
      <c r="O529" s="14">
        <f t="shared" si="501"/>
        <v>5.2056536816846171</v>
      </c>
      <c r="P529" s="14">
        <f t="shared" si="502"/>
        <v>4.7224125090664444</v>
      </c>
      <c r="Q529" s="14">
        <f t="shared" si="503"/>
        <v>5.8277359824332953</v>
      </c>
      <c r="R529" s="14">
        <f t="shared" si="504"/>
        <v>8.5267523629242454</v>
      </c>
      <c r="S529" s="14">
        <f t="shared" ref="S529:T529" si="565">G589</f>
        <v>2</v>
      </c>
      <c r="T529" s="14">
        <f t="shared" si="565"/>
        <v>476.69</v>
      </c>
    </row>
    <row r="530" spans="1:20">
      <c r="A530" s="4">
        <v>37803</v>
      </c>
      <c r="B530" s="10">
        <v>100.98779999999999</v>
      </c>
      <c r="C530" s="11">
        <v>6.2</v>
      </c>
      <c r="D530" s="12">
        <v>183.7</v>
      </c>
      <c r="E530" s="49">
        <v>174.1</v>
      </c>
      <c r="F530" s="11">
        <v>144.80000000000001</v>
      </c>
      <c r="G530" s="13">
        <v>1.01</v>
      </c>
      <c r="H530" s="5">
        <v>251.14</v>
      </c>
      <c r="J530" s="4">
        <v>39630</v>
      </c>
      <c r="K530" s="14">
        <f t="shared" si="497"/>
        <v>4.703892718905732</v>
      </c>
      <c r="L530" s="14">
        <f t="shared" si="498"/>
        <v>5.8</v>
      </c>
      <c r="M530" s="14">
        <f t="shared" si="499"/>
        <v>5.3872893203503009</v>
      </c>
      <c r="N530" s="14">
        <f t="shared" si="500"/>
        <v>5.3504875263766927</v>
      </c>
      <c r="O530" s="14">
        <f t="shared" si="501"/>
        <v>5.1795338305580696</v>
      </c>
      <c r="P530" s="14">
        <f t="shared" si="502"/>
        <v>5.2939008493947775</v>
      </c>
      <c r="Q530" s="14">
        <f t="shared" si="503"/>
        <v>6.7674736989697228</v>
      </c>
      <c r="R530" s="14">
        <f t="shared" si="504"/>
        <v>5.2004784990314548</v>
      </c>
      <c r="S530" s="14">
        <f t="shared" ref="S530:T530" si="566">G590</f>
        <v>2.0099999999999998</v>
      </c>
      <c r="T530" s="14">
        <f t="shared" si="566"/>
        <v>459.78</v>
      </c>
    </row>
    <row r="531" spans="1:20">
      <c r="A531" s="4">
        <v>37834</v>
      </c>
      <c r="B531" s="10">
        <v>100.9282</v>
      </c>
      <c r="C531" s="11">
        <v>6.1</v>
      </c>
      <c r="D531" s="12">
        <v>184.5</v>
      </c>
      <c r="E531" s="49">
        <v>175.1</v>
      </c>
      <c r="F531" s="11">
        <v>144.6</v>
      </c>
      <c r="G531" s="13">
        <v>1.03</v>
      </c>
      <c r="H531" s="5">
        <v>254.18</v>
      </c>
      <c r="J531" s="4">
        <v>39661</v>
      </c>
      <c r="K531" s="14">
        <f t="shared" si="497"/>
        <v>4.6927872128681276</v>
      </c>
      <c r="L531" s="14">
        <f t="shared" si="498"/>
        <v>6.2</v>
      </c>
      <c r="M531" s="14">
        <f t="shared" si="499"/>
        <v>5.3871337801451311</v>
      </c>
      <c r="N531" s="14">
        <f t="shared" si="500"/>
        <v>5.3475598093764356</v>
      </c>
      <c r="O531" s="14">
        <f t="shared" si="501"/>
        <v>5.1521348563699556</v>
      </c>
      <c r="P531" s="14">
        <f t="shared" si="502"/>
        <v>5.1906059576997565</v>
      </c>
      <c r="Q531" s="14">
        <f t="shared" si="503"/>
        <v>6.5575097449296846</v>
      </c>
      <c r="R531" s="14">
        <f t="shared" si="504"/>
        <v>0.11580777206278686</v>
      </c>
      <c r="S531" s="14">
        <f t="shared" ref="S531:T531" si="567">G591</f>
        <v>2</v>
      </c>
      <c r="T531" s="14">
        <f t="shared" si="567"/>
        <v>438.72</v>
      </c>
    </row>
    <row r="532" spans="1:20">
      <c r="A532" s="4">
        <v>37865</v>
      </c>
      <c r="B532" s="10">
        <v>101.5436</v>
      </c>
      <c r="C532" s="11">
        <v>6.1</v>
      </c>
      <c r="D532" s="12">
        <v>185.1</v>
      </c>
      <c r="E532" s="49">
        <v>175.8</v>
      </c>
      <c r="F532" s="11">
        <v>145.1</v>
      </c>
      <c r="G532" s="13">
        <v>1.01</v>
      </c>
      <c r="H532" s="5">
        <v>268.11</v>
      </c>
      <c r="J532" s="4">
        <v>39692</v>
      </c>
      <c r="K532" s="14">
        <f t="shared" si="497"/>
        <v>4.6524039014241358</v>
      </c>
      <c r="L532" s="14">
        <f t="shared" si="498"/>
        <v>6.2</v>
      </c>
      <c r="M532" s="14">
        <f t="shared" si="499"/>
        <v>5.3875866093059184</v>
      </c>
      <c r="N532" s="14">
        <f t="shared" si="500"/>
        <v>5.3470980068625931</v>
      </c>
      <c r="O532" s="14">
        <f t="shared" si="501"/>
        <v>5.1340321722401807</v>
      </c>
      <c r="P532" s="14">
        <f t="shared" si="502"/>
        <v>4.8213675517858512</v>
      </c>
      <c r="Q532" s="14">
        <f t="shared" si="503"/>
        <v>6.0721651257207601</v>
      </c>
      <c r="R532" s="14">
        <f t="shared" si="504"/>
        <v>-1.2298837309974517</v>
      </c>
      <c r="S532" s="14">
        <f t="shared" ref="S532:T532" si="568">G592</f>
        <v>1.81</v>
      </c>
      <c r="T532" s="14">
        <f t="shared" si="568"/>
        <v>412.62</v>
      </c>
    </row>
    <row r="533" spans="1:20">
      <c r="A533" s="4">
        <v>37895</v>
      </c>
      <c r="B533" s="10">
        <v>101.61360000000001</v>
      </c>
      <c r="C533" s="11">
        <v>6</v>
      </c>
      <c r="D533" s="12">
        <v>184.9</v>
      </c>
      <c r="E533" s="49">
        <v>175.3</v>
      </c>
      <c r="F533" s="11">
        <v>145.9</v>
      </c>
      <c r="G533" s="13">
        <v>1.01</v>
      </c>
      <c r="H533" s="5">
        <v>279.39999999999998</v>
      </c>
      <c r="J533" s="4">
        <v>39722</v>
      </c>
      <c r="K533" s="14">
        <f t="shared" ref="K533:K539" si="569">LN(B593)</f>
        <v>4.6649718810578795</v>
      </c>
      <c r="L533" s="14">
        <f t="shared" ref="L533:L539" si="570">C593</f>
        <v>6.6</v>
      </c>
      <c r="M533" s="14">
        <f t="shared" ref="M533:O539" si="571">LN(D593)</f>
        <v>5.3793857019317688</v>
      </c>
      <c r="N533" s="14">
        <f t="shared" si="571"/>
        <v>5.3336217671042681</v>
      </c>
      <c r="O533" s="14">
        <f t="shared" si="571"/>
        <v>5.1428324637076415</v>
      </c>
      <c r="P533" s="14">
        <f t="shared" ref="P533:R539" si="572">100*LN(D593/D581)</f>
        <v>3.6415288724073984</v>
      </c>
      <c r="Q533" s="14">
        <f t="shared" si="572"/>
        <v>4.3356733747060092</v>
      </c>
      <c r="R533" s="14">
        <f t="shared" si="572"/>
        <v>-1.2768600638799799</v>
      </c>
      <c r="S533" s="14">
        <f t="shared" ref="S533:T533" si="573">G593</f>
        <v>0.97</v>
      </c>
      <c r="T533" s="14">
        <f t="shared" si="573"/>
        <v>342.56</v>
      </c>
    </row>
    <row r="534" spans="1:20">
      <c r="A534" s="4">
        <v>37926</v>
      </c>
      <c r="B534" s="10">
        <v>102.5</v>
      </c>
      <c r="C534" s="11">
        <v>5.8</v>
      </c>
      <c r="D534" s="12">
        <v>185</v>
      </c>
      <c r="E534" s="49">
        <v>175.3</v>
      </c>
      <c r="F534" s="11">
        <v>145.80000000000001</v>
      </c>
      <c r="G534" s="13">
        <v>1</v>
      </c>
      <c r="H534" s="5">
        <v>276.29000000000002</v>
      </c>
      <c r="J534" s="4">
        <v>39753</v>
      </c>
      <c r="K534" s="14">
        <f t="shared" si="569"/>
        <v>4.6516787015568584</v>
      </c>
      <c r="L534" s="14">
        <f t="shared" si="570"/>
        <v>6.8</v>
      </c>
      <c r="M534" s="14">
        <f t="shared" si="571"/>
        <v>5.3625261458267364</v>
      </c>
      <c r="N534" s="14">
        <f t="shared" si="571"/>
        <v>5.305635523397358</v>
      </c>
      <c r="O534" s="14">
        <f t="shared" si="571"/>
        <v>5.1422481808981475</v>
      </c>
      <c r="P534" s="14">
        <f t="shared" si="572"/>
        <v>0.98815918025661997</v>
      </c>
      <c r="Q534" s="14">
        <f t="shared" si="572"/>
        <v>0.50307749031876292</v>
      </c>
      <c r="R534" s="14">
        <f t="shared" si="572"/>
        <v>-1.7381665875995518</v>
      </c>
      <c r="S534" s="14">
        <f t="shared" ref="S534:T534" si="574">G594</f>
        <v>0.39</v>
      </c>
      <c r="T534" s="14">
        <f t="shared" si="574"/>
        <v>322.57</v>
      </c>
    </row>
    <row r="535" spans="1:20">
      <c r="A535" s="4">
        <v>37956</v>
      </c>
      <c r="B535" s="10">
        <v>102.4332</v>
      </c>
      <c r="C535" s="11">
        <v>5.7</v>
      </c>
      <c r="D535" s="12">
        <v>185.5</v>
      </c>
      <c r="E535" s="49">
        <v>175.8</v>
      </c>
      <c r="F535" s="11">
        <v>146.19999999999999</v>
      </c>
      <c r="G535" s="13">
        <v>0.98</v>
      </c>
      <c r="H535" s="5">
        <v>283.58</v>
      </c>
      <c r="J535" s="4">
        <v>39783</v>
      </c>
      <c r="K535" s="14">
        <f t="shared" si="569"/>
        <v>4.6285448573045418</v>
      </c>
      <c r="L535" s="14">
        <f t="shared" si="570"/>
        <v>7.2</v>
      </c>
      <c r="M535" s="14">
        <f t="shared" si="571"/>
        <v>5.3545889984241697</v>
      </c>
      <c r="N535" s="14">
        <f t="shared" si="571"/>
        <v>5.2938273012751722</v>
      </c>
      <c r="O535" s="14">
        <f t="shared" si="571"/>
        <v>5.1328529268205045</v>
      </c>
      <c r="P535" s="14">
        <f t="shared" si="572"/>
        <v>-7.5594007105490579E-2</v>
      </c>
      <c r="Q535" s="14">
        <f t="shared" si="572"/>
        <v>-0.97760697021021281</v>
      </c>
      <c r="R535" s="14">
        <f t="shared" si="572"/>
        <v>-3.5355754380511271</v>
      </c>
      <c r="S535" s="14">
        <f t="shared" ref="S535:T535" si="575">G595</f>
        <v>0.16</v>
      </c>
      <c r="T535" s="14">
        <f t="shared" si="575"/>
        <v>315.08</v>
      </c>
    </row>
    <row r="536" spans="1:20">
      <c r="A536" s="4">
        <v>37987</v>
      </c>
      <c r="B536" s="10">
        <v>102.73869999999999</v>
      </c>
      <c r="C536" s="11">
        <v>5.7</v>
      </c>
      <c r="D536" s="12">
        <v>186.3</v>
      </c>
      <c r="E536" s="49">
        <v>176.7</v>
      </c>
      <c r="F536" s="11">
        <v>147.19999999999999</v>
      </c>
      <c r="G536" s="13">
        <v>1</v>
      </c>
      <c r="H536" s="5">
        <v>291.27999999999997</v>
      </c>
      <c r="J536" s="4">
        <v>39814</v>
      </c>
      <c r="K536" s="14">
        <f t="shared" si="569"/>
        <v>4.6063235206419151</v>
      </c>
      <c r="L536" s="14">
        <f t="shared" si="570"/>
        <v>7.6</v>
      </c>
      <c r="M536" s="14">
        <f t="shared" si="571"/>
        <v>5.3574066927540249</v>
      </c>
      <c r="N536" s="14">
        <f t="shared" si="571"/>
        <v>5.2971066339069797</v>
      </c>
      <c r="O536" s="14">
        <f t="shared" si="571"/>
        <v>5.1346212738772472</v>
      </c>
      <c r="P536" s="14">
        <f t="shared" si="572"/>
        <v>-0.1511765921861104</v>
      </c>
      <c r="Q536" s="14">
        <f t="shared" si="572"/>
        <v>-1.0561874115127581</v>
      </c>
      <c r="R536" s="14">
        <f t="shared" si="572"/>
        <v>-3.5862721160904778</v>
      </c>
      <c r="S536" s="14">
        <f t="shared" ref="S536:T536" si="576">G596</f>
        <v>0.15</v>
      </c>
      <c r="T536" s="14">
        <f t="shared" si="576"/>
        <v>321.20999999999998</v>
      </c>
    </row>
    <row r="537" spans="1:20">
      <c r="A537" s="4">
        <v>38018</v>
      </c>
      <c r="B537" s="10">
        <v>103.276</v>
      </c>
      <c r="C537" s="11">
        <v>5.6</v>
      </c>
      <c r="D537" s="12">
        <v>186.7</v>
      </c>
      <c r="E537" s="49">
        <v>177.4</v>
      </c>
      <c r="F537" s="11">
        <v>148.4</v>
      </c>
      <c r="G537" s="13">
        <v>1.01</v>
      </c>
      <c r="H537" s="5">
        <v>301.39</v>
      </c>
      <c r="J537" s="4">
        <v>39845</v>
      </c>
      <c r="K537" s="14">
        <f t="shared" si="569"/>
        <v>4.5985452897430958</v>
      </c>
      <c r="L537" s="14">
        <f t="shared" si="570"/>
        <v>8.1</v>
      </c>
      <c r="M537" s="14">
        <f t="shared" si="571"/>
        <v>5.3613250290191861</v>
      </c>
      <c r="N537" s="14">
        <f t="shared" si="571"/>
        <v>5.3038072694166658</v>
      </c>
      <c r="O537" s="14">
        <f t="shared" si="571"/>
        <v>5.136974216139274</v>
      </c>
      <c r="P537" s="14">
        <f t="shared" si="572"/>
        <v>6.9035640628771017E-2</v>
      </c>
      <c r="Q537" s="14">
        <f t="shared" si="572"/>
        <v>-0.67795189912532394</v>
      </c>
      <c r="R537" s="14">
        <f t="shared" si="572"/>
        <v>-4.8174452303124946</v>
      </c>
      <c r="S537" s="14">
        <f t="shared" ref="S537:T537" si="577">G597</f>
        <v>0.22</v>
      </c>
      <c r="T537" s="14">
        <f t="shared" si="577"/>
        <v>311.41000000000003</v>
      </c>
    </row>
    <row r="538" spans="1:20">
      <c r="A538" s="4">
        <v>38047</v>
      </c>
      <c r="B538" s="10">
        <v>102.6564</v>
      </c>
      <c r="C538" s="11">
        <v>5.8</v>
      </c>
      <c r="D538" s="12">
        <v>187.1</v>
      </c>
      <c r="E538" s="49">
        <v>177.6</v>
      </c>
      <c r="F538" s="11">
        <v>148.4</v>
      </c>
      <c r="G538" s="13">
        <v>1</v>
      </c>
      <c r="H538" s="5">
        <v>305.43</v>
      </c>
      <c r="J538" s="4">
        <v>39873</v>
      </c>
      <c r="K538" s="14">
        <f t="shared" si="569"/>
        <v>4.5819486408472292</v>
      </c>
      <c r="L538" s="14">
        <f t="shared" si="570"/>
        <v>8.5</v>
      </c>
      <c r="M538" s="14">
        <f t="shared" si="571"/>
        <v>5.3599485404444493</v>
      </c>
      <c r="N538" s="14">
        <f t="shared" si="571"/>
        <v>5.3015421613036509</v>
      </c>
      <c r="O538" s="14">
        <f t="shared" si="571"/>
        <v>5.1544469961283346</v>
      </c>
      <c r="P538" s="14">
        <f t="shared" si="572"/>
        <v>-0.44701878692969266</v>
      </c>
      <c r="Q538" s="14">
        <f t="shared" si="572"/>
        <v>-1.3484818807332906</v>
      </c>
      <c r="R538" s="14">
        <f t="shared" si="572"/>
        <v>-4.4050035137491061</v>
      </c>
      <c r="S538" s="14">
        <f t="shared" ref="S538:T538" si="578">G598</f>
        <v>0.18</v>
      </c>
      <c r="T538" s="14">
        <f t="shared" si="578"/>
        <v>321.39999999999998</v>
      </c>
    </row>
    <row r="539" spans="1:20">
      <c r="A539" s="4">
        <v>38078</v>
      </c>
      <c r="B539" s="10">
        <v>103.148</v>
      </c>
      <c r="C539" s="11">
        <v>5.6</v>
      </c>
      <c r="D539" s="12">
        <v>187.4</v>
      </c>
      <c r="E539" s="49">
        <v>177.5</v>
      </c>
      <c r="F539" s="11">
        <v>148.19999999999999</v>
      </c>
      <c r="G539" s="13">
        <v>1</v>
      </c>
      <c r="H539" s="5">
        <v>304.98</v>
      </c>
      <c r="J539" s="4">
        <v>39904</v>
      </c>
      <c r="K539" s="14">
        <f t="shared" si="569"/>
        <v>4.5744583692807721</v>
      </c>
      <c r="L539" s="14">
        <f t="shared" si="570"/>
        <v>8.9</v>
      </c>
      <c r="M539" s="14">
        <f t="shared" si="571"/>
        <v>5.3597463706446371</v>
      </c>
      <c r="N539" s="14">
        <f t="shared" si="571"/>
        <v>5.3026031693607454</v>
      </c>
      <c r="O539" s="14">
        <f t="shared" si="571"/>
        <v>5.1457487679034299</v>
      </c>
      <c r="P539" s="14">
        <f t="shared" si="572"/>
        <v>-0.6215625587362742</v>
      </c>
      <c r="Q539" s="14">
        <f t="shared" si="572"/>
        <v>-1.686395591002551</v>
      </c>
      <c r="R539" s="14">
        <f t="shared" si="572"/>
        <v>-6.59207919189347</v>
      </c>
      <c r="S539" s="14">
        <f t="shared" ref="S539:T539" si="579">G599</f>
        <v>0.15</v>
      </c>
      <c r="T539" s="14">
        <f t="shared" si="579"/>
        <v>338.57</v>
      </c>
    </row>
    <row r="540" spans="1:20">
      <c r="A540" s="4">
        <v>38108</v>
      </c>
      <c r="B540" s="10">
        <v>103.90479999999999</v>
      </c>
      <c r="C540" s="11">
        <v>5.6</v>
      </c>
      <c r="D540" s="12">
        <v>188.2</v>
      </c>
      <c r="E540" s="49">
        <v>178.5</v>
      </c>
      <c r="F540" s="11">
        <v>148.6</v>
      </c>
      <c r="G540" s="13">
        <v>1</v>
      </c>
      <c r="H540" s="5">
        <v>299.67</v>
      </c>
      <c r="J540" s="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>
      <c r="A541" s="4">
        <v>38139</v>
      </c>
      <c r="B541" s="10">
        <v>102.9781</v>
      </c>
      <c r="C541" s="11">
        <v>5.6</v>
      </c>
      <c r="D541" s="12">
        <v>188.9</v>
      </c>
      <c r="E541" s="49">
        <v>179.2</v>
      </c>
      <c r="F541" s="11">
        <v>148.80000000000001</v>
      </c>
      <c r="G541" s="13">
        <v>1.03</v>
      </c>
      <c r="H541" s="5">
        <v>291.16000000000003</v>
      </c>
      <c r="J541" s="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>
      <c r="A542" s="4">
        <v>38169</v>
      </c>
      <c r="B542" s="10">
        <v>103.6585</v>
      </c>
      <c r="C542" s="11">
        <v>5.5</v>
      </c>
      <c r="D542" s="12">
        <v>189.1</v>
      </c>
      <c r="E542" s="49">
        <v>179.3</v>
      </c>
      <c r="F542" s="11">
        <v>151.19999999999999</v>
      </c>
      <c r="G542" s="13">
        <v>1.26</v>
      </c>
      <c r="H542" s="5">
        <v>290.18</v>
      </c>
      <c r="J542" s="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>
      <c r="A543" s="4">
        <v>38200</v>
      </c>
      <c r="B543" s="10">
        <v>103.9113</v>
      </c>
      <c r="C543" s="11">
        <v>5.4</v>
      </c>
      <c r="D543" s="12">
        <v>189.2</v>
      </c>
      <c r="E543" s="49">
        <v>179.4</v>
      </c>
      <c r="F543" s="11">
        <v>152.1</v>
      </c>
      <c r="G543" s="13">
        <v>1.43</v>
      </c>
      <c r="H543" s="5">
        <v>297.29000000000002</v>
      </c>
    </row>
    <row r="544" spans="1:20">
      <c r="A544" s="4">
        <v>38231</v>
      </c>
      <c r="B544" s="10">
        <v>103.8981</v>
      </c>
      <c r="C544" s="11">
        <v>5.4</v>
      </c>
      <c r="D544" s="12">
        <v>189.8</v>
      </c>
      <c r="E544" s="49">
        <v>179.9</v>
      </c>
      <c r="F544" s="11">
        <v>151.4</v>
      </c>
      <c r="G544" s="13">
        <v>1.61</v>
      </c>
      <c r="H544" s="5">
        <v>294.98</v>
      </c>
    </row>
    <row r="545" spans="1:8">
      <c r="A545" s="4">
        <v>38261</v>
      </c>
      <c r="B545" s="10">
        <v>104.8472</v>
      </c>
      <c r="C545" s="11">
        <v>5.5</v>
      </c>
      <c r="D545" s="12">
        <v>190.8</v>
      </c>
      <c r="E545" s="49">
        <v>181.2</v>
      </c>
      <c r="F545" s="11">
        <v>152</v>
      </c>
      <c r="G545" s="13">
        <v>1.76</v>
      </c>
      <c r="H545" s="5">
        <v>290.02</v>
      </c>
    </row>
    <row r="546" spans="1:8">
      <c r="A546" s="4">
        <v>38292</v>
      </c>
      <c r="B546" s="10">
        <v>105.0976</v>
      </c>
      <c r="C546" s="11">
        <v>5.4</v>
      </c>
      <c r="D546" s="12">
        <v>191.7</v>
      </c>
      <c r="E546" s="49">
        <v>182.4</v>
      </c>
      <c r="F546" s="11">
        <v>152.80000000000001</v>
      </c>
      <c r="G546" s="13">
        <v>1.93</v>
      </c>
      <c r="H546" s="5">
        <v>303.2</v>
      </c>
    </row>
    <row r="547" spans="1:8">
      <c r="A547" s="4">
        <v>38322</v>
      </c>
      <c r="B547" s="10">
        <v>105.8369</v>
      </c>
      <c r="C547" s="11">
        <v>5.4</v>
      </c>
      <c r="D547" s="12">
        <v>191.7</v>
      </c>
      <c r="E547" s="49">
        <v>182.3</v>
      </c>
      <c r="F547" s="11">
        <v>153.6</v>
      </c>
      <c r="G547" s="13">
        <v>2.16</v>
      </c>
      <c r="H547" s="5">
        <v>292.97000000000003</v>
      </c>
    </row>
    <row r="548" spans="1:8">
      <c r="A548" s="4">
        <v>38353</v>
      </c>
      <c r="B548" s="10">
        <v>106.3014</v>
      </c>
      <c r="C548" s="11">
        <v>5.2</v>
      </c>
      <c r="D548" s="12">
        <v>191.8</v>
      </c>
      <c r="E548" s="49">
        <v>182</v>
      </c>
      <c r="F548" s="11">
        <v>154.1</v>
      </c>
      <c r="G548" s="13">
        <v>2.2799999999999998</v>
      </c>
      <c r="H548" s="6">
        <v>289.72000000000003</v>
      </c>
    </row>
    <row r="549" spans="1:8">
      <c r="A549" s="4">
        <v>38384</v>
      </c>
      <c r="B549" s="10">
        <v>106.98950000000001</v>
      </c>
      <c r="C549" s="11">
        <v>5.4</v>
      </c>
      <c r="D549" s="12">
        <v>192.4</v>
      </c>
      <c r="E549" s="49">
        <v>182.7</v>
      </c>
      <c r="F549" s="11">
        <v>153.80000000000001</v>
      </c>
      <c r="G549" s="13">
        <v>2.5</v>
      </c>
      <c r="H549" s="5">
        <v>295.98</v>
      </c>
    </row>
    <row r="550" spans="1:8">
      <c r="A550" s="4">
        <v>38412</v>
      </c>
      <c r="B550" s="10">
        <v>106.8642</v>
      </c>
      <c r="C550" s="11">
        <v>5.2</v>
      </c>
      <c r="D550" s="12">
        <v>193.1</v>
      </c>
      <c r="E550" s="49">
        <v>183.2</v>
      </c>
      <c r="F550" s="11">
        <v>153.80000000000001</v>
      </c>
      <c r="G550" s="13">
        <v>2.63</v>
      </c>
      <c r="H550" s="5">
        <v>298.11</v>
      </c>
    </row>
    <row r="551" spans="1:8">
      <c r="A551" s="4">
        <v>38443</v>
      </c>
      <c r="B551" s="10">
        <v>106.8381</v>
      </c>
      <c r="C551" s="11">
        <v>5.2</v>
      </c>
      <c r="D551" s="12">
        <v>193.8</v>
      </c>
      <c r="E551" s="49">
        <v>184.1</v>
      </c>
      <c r="F551" s="11">
        <v>155</v>
      </c>
      <c r="G551" s="13">
        <v>2.79</v>
      </c>
      <c r="H551" s="5">
        <v>302.08</v>
      </c>
    </row>
    <row r="552" spans="1:8">
      <c r="A552" s="4">
        <v>38473</v>
      </c>
      <c r="B552" s="10">
        <v>107.14100000000001</v>
      </c>
      <c r="C552" s="11">
        <v>5.0999999999999996</v>
      </c>
      <c r="D552" s="12">
        <v>193.5</v>
      </c>
      <c r="E552" s="49">
        <v>184</v>
      </c>
      <c r="F552" s="11">
        <v>156.30000000000001</v>
      </c>
      <c r="G552" s="13">
        <v>3</v>
      </c>
      <c r="H552" s="5">
        <v>296.45</v>
      </c>
    </row>
    <row r="553" spans="1:8">
      <c r="A553" s="4">
        <v>38504</v>
      </c>
      <c r="B553" s="10">
        <v>107.5303</v>
      </c>
      <c r="C553" s="11">
        <v>5.0999999999999996</v>
      </c>
      <c r="D553" s="12">
        <v>193.6</v>
      </c>
      <c r="E553" s="49">
        <v>184</v>
      </c>
      <c r="F553" s="11">
        <v>158.9</v>
      </c>
      <c r="G553" s="13">
        <v>3.04</v>
      </c>
      <c r="H553" s="5">
        <v>294.14999999999998</v>
      </c>
    </row>
    <row r="554" spans="1:8">
      <c r="A554" s="4">
        <v>38534</v>
      </c>
      <c r="B554" s="10">
        <v>107.4652</v>
      </c>
      <c r="C554" s="11">
        <v>5</v>
      </c>
      <c r="D554" s="12">
        <v>194.7</v>
      </c>
      <c r="E554" s="49">
        <v>185.5</v>
      </c>
      <c r="F554" s="11">
        <v>160.4</v>
      </c>
      <c r="G554" s="13">
        <v>3.26</v>
      </c>
      <c r="H554" s="5">
        <v>292.08999999999997</v>
      </c>
    </row>
    <row r="555" spans="1:8">
      <c r="A555" s="4">
        <v>38565</v>
      </c>
      <c r="B555" s="10">
        <v>107.6742</v>
      </c>
      <c r="C555" s="11">
        <v>4.9000000000000004</v>
      </c>
      <c r="D555" s="12">
        <v>196</v>
      </c>
      <c r="E555" s="49">
        <v>187.1</v>
      </c>
      <c r="F555" s="11">
        <v>158.80000000000001</v>
      </c>
      <c r="G555" s="13">
        <v>3.5</v>
      </c>
      <c r="H555" s="5">
        <v>292.31</v>
      </c>
    </row>
    <row r="556" spans="1:8">
      <c r="A556" s="4">
        <v>38596</v>
      </c>
      <c r="B556" s="10">
        <v>105.8112</v>
      </c>
      <c r="C556" s="11">
        <v>5</v>
      </c>
      <c r="D556" s="12">
        <v>198.7</v>
      </c>
      <c r="E556" s="49">
        <v>191</v>
      </c>
      <c r="F556" s="11">
        <v>159.69999999999999</v>
      </c>
      <c r="G556" s="13">
        <v>3.62</v>
      </c>
      <c r="H556" s="5">
        <v>294.61</v>
      </c>
    </row>
    <row r="557" spans="1:8">
      <c r="A557" s="4">
        <v>38626</v>
      </c>
      <c r="B557" s="10">
        <v>107.01649999999999</v>
      </c>
      <c r="C557" s="11">
        <v>5</v>
      </c>
      <c r="D557" s="12">
        <v>199.2</v>
      </c>
      <c r="E557" s="49">
        <v>190.9</v>
      </c>
      <c r="F557" s="11">
        <v>160.6</v>
      </c>
      <c r="G557" s="13">
        <v>3.78</v>
      </c>
      <c r="H557" s="5">
        <v>297.85000000000002</v>
      </c>
    </row>
    <row r="558" spans="1:8">
      <c r="A558" s="4">
        <v>38657</v>
      </c>
      <c r="B558" s="10">
        <v>108.2079</v>
      </c>
      <c r="C558" s="11">
        <v>5</v>
      </c>
      <c r="D558" s="12">
        <v>198.4</v>
      </c>
      <c r="E558" s="49">
        <v>189.3</v>
      </c>
      <c r="F558" s="11">
        <v>158.9</v>
      </c>
      <c r="G558" s="13">
        <v>4</v>
      </c>
      <c r="H558" s="5">
        <v>294.27999999999997</v>
      </c>
    </row>
    <row r="559" spans="1:8">
      <c r="A559" s="4">
        <v>38687</v>
      </c>
      <c r="B559" s="10">
        <v>108.90770000000001</v>
      </c>
      <c r="C559" s="11">
        <v>4.8</v>
      </c>
      <c r="D559" s="12">
        <v>198.3</v>
      </c>
      <c r="E559" s="49">
        <v>189</v>
      </c>
      <c r="F559" s="11">
        <v>159.30000000000001</v>
      </c>
      <c r="G559" s="13">
        <v>4.16</v>
      </c>
      <c r="H559" s="7">
        <v>303.27</v>
      </c>
    </row>
    <row r="560" spans="1:8">
      <c r="A560" s="4">
        <v>38718</v>
      </c>
      <c r="B560" s="10">
        <v>108.9392</v>
      </c>
      <c r="C560" s="11">
        <v>4.7</v>
      </c>
      <c r="D560" s="12">
        <v>199.4</v>
      </c>
      <c r="E560" s="49">
        <v>190.5</v>
      </c>
      <c r="F560" s="11">
        <v>160.19999999999999</v>
      </c>
      <c r="G560" s="13">
        <v>4.29</v>
      </c>
      <c r="H560" s="6">
        <v>311.2</v>
      </c>
    </row>
    <row r="561" spans="1:8">
      <c r="A561" s="4">
        <v>38749</v>
      </c>
      <c r="B561" s="10">
        <v>108.9298</v>
      </c>
      <c r="C561" s="11">
        <v>4.8</v>
      </c>
      <c r="D561" s="12">
        <v>199.5</v>
      </c>
      <c r="E561" s="49">
        <v>190.3</v>
      </c>
      <c r="F561" s="11">
        <v>160.4</v>
      </c>
      <c r="G561" s="13">
        <v>4.49</v>
      </c>
      <c r="H561" s="5">
        <v>311.33999999999997</v>
      </c>
    </row>
    <row r="562" spans="1:8">
      <c r="A562" s="4">
        <v>38777</v>
      </c>
      <c r="B562" s="10">
        <v>109.1254</v>
      </c>
      <c r="C562" s="11">
        <v>4.7</v>
      </c>
      <c r="D562" s="12">
        <v>199.8</v>
      </c>
      <c r="E562" s="49">
        <v>190.4</v>
      </c>
      <c r="F562" s="11">
        <v>161</v>
      </c>
      <c r="G562" s="13">
        <v>4.59</v>
      </c>
      <c r="H562" s="5">
        <v>313.17</v>
      </c>
    </row>
    <row r="563" spans="1:8">
      <c r="A563" s="4">
        <v>38808</v>
      </c>
      <c r="B563" s="10">
        <v>109.5112</v>
      </c>
      <c r="C563" s="11">
        <v>4.7</v>
      </c>
      <c r="D563" s="12">
        <v>200.7</v>
      </c>
      <c r="E563" s="49">
        <v>191.5</v>
      </c>
      <c r="F563" s="11">
        <v>160.80000000000001</v>
      </c>
      <c r="G563" s="13">
        <v>4.79</v>
      </c>
      <c r="H563" s="5">
        <v>327.39</v>
      </c>
    </row>
    <row r="564" spans="1:8">
      <c r="A564" s="4">
        <v>38838</v>
      </c>
      <c r="B564" s="10">
        <v>109.4153</v>
      </c>
      <c r="C564" s="11">
        <v>4.7</v>
      </c>
      <c r="D564" s="12">
        <v>201.3</v>
      </c>
      <c r="E564" s="49">
        <v>192</v>
      </c>
      <c r="F564" s="11">
        <v>162.30000000000001</v>
      </c>
      <c r="G564" s="13">
        <v>4.9400000000000004</v>
      </c>
      <c r="H564" s="5">
        <v>331.8</v>
      </c>
    </row>
    <row r="565" spans="1:8">
      <c r="A565" s="4">
        <v>38869</v>
      </c>
      <c r="B565" s="10">
        <v>109.87560000000001</v>
      </c>
      <c r="C565" s="11">
        <v>4.5999999999999996</v>
      </c>
      <c r="D565" s="12">
        <v>201.7</v>
      </c>
      <c r="E565" s="49">
        <v>192.3</v>
      </c>
      <c r="F565" s="11">
        <v>160.19999999999999</v>
      </c>
      <c r="G565" s="13">
        <v>4.99</v>
      </c>
      <c r="H565" s="5">
        <v>337.92</v>
      </c>
    </row>
    <row r="566" spans="1:8">
      <c r="A566" s="4">
        <v>38899</v>
      </c>
      <c r="B566" s="10">
        <v>110.10850000000001</v>
      </c>
      <c r="C566" s="11">
        <v>4.7</v>
      </c>
      <c r="D566" s="12">
        <v>202.7</v>
      </c>
      <c r="E566" s="49">
        <v>193.6</v>
      </c>
      <c r="F566" s="11">
        <v>158.6</v>
      </c>
      <c r="G566" s="13">
        <v>5.24</v>
      </c>
      <c r="H566" s="5">
        <v>338.41</v>
      </c>
    </row>
    <row r="567" spans="1:8">
      <c r="A567" s="4">
        <v>38930</v>
      </c>
      <c r="B567" s="10">
        <v>110.34180000000001</v>
      </c>
      <c r="C567" s="11">
        <v>4.7</v>
      </c>
      <c r="D567" s="12">
        <v>203.6</v>
      </c>
      <c r="E567" s="49">
        <v>194.4</v>
      </c>
      <c r="F567" s="11">
        <v>160.4</v>
      </c>
      <c r="G567" s="13">
        <v>5.25</v>
      </c>
      <c r="H567" s="5">
        <v>342.88</v>
      </c>
    </row>
    <row r="568" spans="1:8">
      <c r="A568" s="4">
        <v>38961</v>
      </c>
      <c r="B568" s="10">
        <v>109.9897</v>
      </c>
      <c r="C568" s="11">
        <v>4.5</v>
      </c>
      <c r="D568" s="12">
        <v>202.8</v>
      </c>
      <c r="E568" s="49">
        <v>192.9</v>
      </c>
      <c r="F568" s="11">
        <v>161.4</v>
      </c>
      <c r="G568" s="13">
        <v>5.25</v>
      </c>
      <c r="H568" s="5">
        <v>344.05</v>
      </c>
    </row>
    <row r="569" spans="1:8">
      <c r="A569" s="4">
        <v>38991</v>
      </c>
      <c r="B569" s="10">
        <v>109.82689999999999</v>
      </c>
      <c r="C569" s="11">
        <v>4.4000000000000004</v>
      </c>
      <c r="D569" s="12">
        <v>201.9</v>
      </c>
      <c r="E569" s="49">
        <v>191.2</v>
      </c>
      <c r="F569" s="11">
        <v>160.80000000000001</v>
      </c>
      <c r="G569" s="13">
        <v>5.25</v>
      </c>
      <c r="H569" s="5">
        <v>351.61</v>
      </c>
    </row>
    <row r="570" spans="1:8">
      <c r="A570" s="4">
        <v>39022</v>
      </c>
      <c r="B570" s="10">
        <v>109.5835</v>
      </c>
      <c r="C570" s="11">
        <v>4.5</v>
      </c>
      <c r="D570" s="12">
        <v>202.3</v>
      </c>
      <c r="E570" s="49">
        <v>191</v>
      </c>
      <c r="F570" s="11">
        <v>162.80000000000001</v>
      </c>
      <c r="G570" s="13">
        <v>5.25</v>
      </c>
      <c r="H570" s="5">
        <v>360.05</v>
      </c>
    </row>
    <row r="571" spans="1:8">
      <c r="A571" s="4">
        <v>39052</v>
      </c>
      <c r="B571" s="10">
        <v>110.5013</v>
      </c>
      <c r="C571" s="11">
        <v>4.4000000000000004</v>
      </c>
      <c r="D571" s="12">
        <v>203.3</v>
      </c>
      <c r="E571" s="49">
        <v>192.3</v>
      </c>
      <c r="F571" s="11">
        <v>164.3</v>
      </c>
      <c r="G571" s="13">
        <v>5.24</v>
      </c>
      <c r="H571" s="7">
        <v>362.35</v>
      </c>
    </row>
    <row r="572" spans="1:8">
      <c r="A572" s="4">
        <v>39083</v>
      </c>
      <c r="B572" s="10">
        <v>109.93859999999999</v>
      </c>
      <c r="C572" s="11">
        <v>4.5999999999999996</v>
      </c>
      <c r="D572" s="12">
        <v>203.57400000000001</v>
      </c>
      <c r="E572" s="49">
        <v>192.39</v>
      </c>
      <c r="F572" s="11">
        <v>165.4</v>
      </c>
      <c r="G572" s="13">
        <v>5.25</v>
      </c>
      <c r="H572" s="6">
        <v>361.13</v>
      </c>
    </row>
    <row r="573" spans="1:8">
      <c r="A573" s="4">
        <v>39114</v>
      </c>
      <c r="B573" s="10">
        <v>110.8399</v>
      </c>
      <c r="C573" s="11">
        <v>4.5</v>
      </c>
      <c r="D573" s="12">
        <v>204.357</v>
      </c>
      <c r="E573" s="49">
        <v>193.28800000000001</v>
      </c>
      <c r="F573" s="11">
        <v>166.4</v>
      </c>
      <c r="G573" s="13">
        <v>5.26</v>
      </c>
      <c r="H573" s="5">
        <v>371.99</v>
      </c>
    </row>
    <row r="574" spans="1:8">
      <c r="A574" s="4">
        <v>39142</v>
      </c>
      <c r="B574" s="10">
        <v>110.6298</v>
      </c>
      <c r="C574" s="11">
        <v>4.4000000000000004</v>
      </c>
      <c r="D574" s="12">
        <v>205.34800000000001</v>
      </c>
      <c r="E574" s="49">
        <v>194.58600000000001</v>
      </c>
      <c r="F574" s="11">
        <v>166.1</v>
      </c>
      <c r="G574" s="13">
        <v>5.26</v>
      </c>
      <c r="H574" s="5">
        <v>386.91</v>
      </c>
    </row>
    <row r="575" spans="1:8">
      <c r="A575" s="4">
        <v>39173</v>
      </c>
      <c r="B575" s="10">
        <v>111.0539</v>
      </c>
      <c r="C575" s="11">
        <v>4.5</v>
      </c>
      <c r="D575" s="12">
        <v>205.92</v>
      </c>
      <c r="E575" s="49">
        <v>195.35900000000001</v>
      </c>
      <c r="F575" s="11">
        <v>167.2</v>
      </c>
      <c r="G575" s="13">
        <v>5.25</v>
      </c>
      <c r="H575" s="5">
        <v>390.91</v>
      </c>
    </row>
    <row r="576" spans="1:8">
      <c r="A576" s="4">
        <v>39203</v>
      </c>
      <c r="B576" s="10">
        <v>111.143</v>
      </c>
      <c r="C576" s="11">
        <v>4.5</v>
      </c>
      <c r="D576" s="12">
        <v>206.68199999999999</v>
      </c>
      <c r="E576" s="49">
        <v>196.26499999999999</v>
      </c>
      <c r="F576" s="11">
        <v>166.2</v>
      </c>
      <c r="G576" s="13">
        <v>5.25</v>
      </c>
      <c r="H576" s="5">
        <v>400.66</v>
      </c>
    </row>
    <row r="577" spans="1:8">
      <c r="A577" s="4">
        <v>39234</v>
      </c>
      <c r="B577" s="10">
        <v>111.1951</v>
      </c>
      <c r="C577" s="11">
        <v>4.5999999999999996</v>
      </c>
      <c r="D577" s="12">
        <v>207.023</v>
      </c>
      <c r="E577" s="49">
        <v>196.45400000000001</v>
      </c>
      <c r="F577" s="11">
        <v>167.4</v>
      </c>
      <c r="G577" s="13">
        <v>5.25</v>
      </c>
      <c r="H577" s="5">
        <v>405.2</v>
      </c>
    </row>
    <row r="578" spans="1:8">
      <c r="A578" s="4">
        <v>39264</v>
      </c>
      <c r="B578" s="10">
        <v>111.5406</v>
      </c>
      <c r="C578" s="11">
        <v>4.7</v>
      </c>
      <c r="D578" s="12">
        <v>207.33799999999999</v>
      </c>
      <c r="E578" s="49">
        <v>196.923</v>
      </c>
      <c r="F578" s="11">
        <v>168.6</v>
      </c>
      <c r="G578" s="13">
        <v>5.26</v>
      </c>
      <c r="H578" s="5">
        <v>411.7</v>
      </c>
    </row>
    <row r="579" spans="1:8">
      <c r="A579" s="4">
        <v>39295</v>
      </c>
      <c r="B579" s="10">
        <v>111.6142</v>
      </c>
      <c r="C579" s="11">
        <v>4.7</v>
      </c>
      <c r="D579" s="12">
        <v>207.52</v>
      </c>
      <c r="E579" s="49">
        <v>196.76</v>
      </c>
      <c r="F579" s="11">
        <v>172.6</v>
      </c>
      <c r="G579" s="13">
        <v>5.0199999999999996</v>
      </c>
      <c r="H579" s="5">
        <v>405.17</v>
      </c>
    </row>
    <row r="580" spans="1:8">
      <c r="A580" s="4">
        <v>39326</v>
      </c>
      <c r="B580" s="10">
        <v>112.00709999999999</v>
      </c>
      <c r="C580" s="11">
        <v>4.7</v>
      </c>
      <c r="D580" s="12">
        <v>208.38200000000001</v>
      </c>
      <c r="E580" s="49">
        <v>197.626</v>
      </c>
      <c r="F580" s="11">
        <v>171.8</v>
      </c>
      <c r="G580" s="13">
        <v>4.9400000000000004</v>
      </c>
      <c r="H580" s="5">
        <v>417.74</v>
      </c>
    </row>
    <row r="581" spans="1:8">
      <c r="A581" s="4">
        <v>39356</v>
      </c>
      <c r="B581" s="10">
        <v>111.4196</v>
      </c>
      <c r="C581" s="11">
        <v>4.8</v>
      </c>
      <c r="D581" s="12">
        <v>209.13300000000001</v>
      </c>
      <c r="E581" s="49">
        <v>198.39599999999999</v>
      </c>
      <c r="F581" s="11">
        <v>173.4</v>
      </c>
      <c r="G581" s="13">
        <v>4.76</v>
      </c>
      <c r="H581" s="5">
        <v>416.28</v>
      </c>
    </row>
    <row r="582" spans="1:8">
      <c r="A582" s="4">
        <v>39387</v>
      </c>
      <c r="B582" s="10">
        <v>112.05410000000001</v>
      </c>
      <c r="C582" s="11">
        <v>4.7</v>
      </c>
      <c r="D582" s="12">
        <v>211.166</v>
      </c>
      <c r="E582" s="49">
        <v>200.458</v>
      </c>
      <c r="F582" s="11">
        <v>174.1</v>
      </c>
      <c r="G582" s="13">
        <v>4.49</v>
      </c>
      <c r="H582" s="5">
        <v>413.63</v>
      </c>
    </row>
    <row r="583" spans="1:8">
      <c r="A583" s="4">
        <v>39417</v>
      </c>
      <c r="B583" s="10">
        <v>112.39619999999999</v>
      </c>
      <c r="C583" s="11">
        <v>4.9000000000000004</v>
      </c>
      <c r="D583" s="12">
        <v>211.73699999999999</v>
      </c>
      <c r="E583" s="49">
        <v>201.06</v>
      </c>
      <c r="F583" s="11">
        <v>175.6</v>
      </c>
      <c r="G583" s="13">
        <v>4.24</v>
      </c>
      <c r="H583" s="7">
        <v>413.4</v>
      </c>
    </row>
    <row r="584" spans="1:8">
      <c r="A584" s="4">
        <v>39448</v>
      </c>
      <c r="B584" s="10">
        <v>112.3389</v>
      </c>
      <c r="C584" s="11">
        <v>4.9000000000000004</v>
      </c>
      <c r="D584" s="12">
        <v>212.495</v>
      </c>
      <c r="E584" s="49">
        <v>201.87899999999999</v>
      </c>
      <c r="F584" s="11">
        <v>176</v>
      </c>
      <c r="G584" s="13">
        <v>3.94</v>
      </c>
      <c r="H584" s="6">
        <v>426.88</v>
      </c>
    </row>
    <row r="585" spans="1:8">
      <c r="A585" s="4">
        <v>39479</v>
      </c>
      <c r="B585" s="10">
        <v>112.04349999999999</v>
      </c>
      <c r="C585" s="11">
        <v>4.8</v>
      </c>
      <c r="D585" s="12">
        <v>212.86</v>
      </c>
      <c r="E585" s="49">
        <v>202.46899999999999</v>
      </c>
      <c r="F585" s="11">
        <v>178.6</v>
      </c>
      <c r="G585" s="13">
        <v>2.98</v>
      </c>
      <c r="H585" s="5">
        <v>468.72</v>
      </c>
    </row>
    <row r="586" spans="1:8">
      <c r="A586" s="4">
        <v>39508</v>
      </c>
      <c r="B586" s="10">
        <v>111.6495</v>
      </c>
      <c r="C586" s="11">
        <v>5.0999999999999996</v>
      </c>
      <c r="D586" s="12">
        <v>213.667</v>
      </c>
      <c r="E586" s="49">
        <v>203.37</v>
      </c>
      <c r="F586" s="11">
        <v>181</v>
      </c>
      <c r="G586" s="13">
        <v>2.61</v>
      </c>
      <c r="H586" s="5">
        <v>450.32</v>
      </c>
    </row>
    <row r="587" spans="1:8">
      <c r="A587" s="4">
        <v>39539</v>
      </c>
      <c r="B587" s="10">
        <v>111.0012</v>
      </c>
      <c r="C587" s="11">
        <v>5</v>
      </c>
      <c r="D587" s="12">
        <v>213.99700000000001</v>
      </c>
      <c r="E587" s="49">
        <v>204.27500000000001</v>
      </c>
      <c r="F587" s="11">
        <v>183.4</v>
      </c>
      <c r="G587" s="13">
        <v>2.2799999999999998</v>
      </c>
      <c r="H587" s="5">
        <v>469.88</v>
      </c>
    </row>
    <row r="588" spans="1:8">
      <c r="A588" s="4">
        <v>39569</v>
      </c>
      <c r="B588" s="10">
        <v>110.682</v>
      </c>
      <c r="C588" s="11">
        <v>5.5</v>
      </c>
      <c r="D588" s="12">
        <v>215.04400000000001</v>
      </c>
      <c r="E588" s="49">
        <v>205.77500000000001</v>
      </c>
      <c r="F588" s="11">
        <v>182.5</v>
      </c>
      <c r="G588" s="13">
        <v>1.98</v>
      </c>
      <c r="H588" s="5">
        <v>456</v>
      </c>
    </row>
    <row r="589" spans="1:8">
      <c r="A589" s="4">
        <v>39600</v>
      </c>
      <c r="B589" s="10">
        <v>110.4494</v>
      </c>
      <c r="C589" s="11">
        <v>5.6</v>
      </c>
      <c r="D589" s="12">
        <v>217.03399999999999</v>
      </c>
      <c r="E589" s="49">
        <v>208.24299999999999</v>
      </c>
      <c r="F589" s="11">
        <v>182.3</v>
      </c>
      <c r="G589" s="13">
        <v>2</v>
      </c>
      <c r="H589" s="5">
        <v>476.69</v>
      </c>
    </row>
    <row r="590" spans="1:8">
      <c r="A590" s="4">
        <v>39630</v>
      </c>
      <c r="B590" s="10">
        <v>110.376</v>
      </c>
      <c r="C590" s="11">
        <v>5.8</v>
      </c>
      <c r="D590" s="12">
        <v>218.61</v>
      </c>
      <c r="E590" s="49">
        <v>210.71100000000001</v>
      </c>
      <c r="F590" s="11">
        <v>177.6</v>
      </c>
      <c r="G590" s="13">
        <v>2.0099999999999998</v>
      </c>
      <c r="H590" s="5">
        <v>459.78</v>
      </c>
    </row>
    <row r="591" spans="1:8">
      <c r="A591" s="4">
        <v>39661</v>
      </c>
      <c r="B591" s="10">
        <v>109.157</v>
      </c>
      <c r="C591" s="11">
        <v>6.2</v>
      </c>
      <c r="D591" s="12">
        <v>218.57599999999999</v>
      </c>
      <c r="E591" s="49">
        <v>210.095</v>
      </c>
      <c r="F591" s="11">
        <v>172.8</v>
      </c>
      <c r="G591" s="13">
        <v>2</v>
      </c>
      <c r="H591" s="5">
        <v>438.72</v>
      </c>
    </row>
    <row r="592" spans="1:8">
      <c r="A592" s="4">
        <v>39692</v>
      </c>
      <c r="B592" s="10">
        <v>104.83669999999999</v>
      </c>
      <c r="C592" s="11">
        <v>6.2</v>
      </c>
      <c r="D592" s="12">
        <v>218.67500000000001</v>
      </c>
      <c r="E592" s="49">
        <v>209.99799999999999</v>
      </c>
      <c r="F592" s="11">
        <v>169.7</v>
      </c>
      <c r="G592" s="13">
        <v>1.81</v>
      </c>
      <c r="H592" s="5">
        <v>412.62</v>
      </c>
    </row>
    <row r="593" spans="1:8">
      <c r="A593" s="4">
        <v>39722</v>
      </c>
      <c r="B593" s="10">
        <v>106.1626</v>
      </c>
      <c r="C593" s="11">
        <v>6.6</v>
      </c>
      <c r="D593" s="12">
        <v>216.88900000000001</v>
      </c>
      <c r="E593" s="49">
        <v>207.18700000000001</v>
      </c>
      <c r="F593" s="11">
        <v>171.2</v>
      </c>
      <c r="G593" s="13">
        <v>0.97</v>
      </c>
      <c r="H593" s="5">
        <v>342.56</v>
      </c>
    </row>
    <row r="594" spans="1:8">
      <c r="A594" s="4">
        <v>39753</v>
      </c>
      <c r="B594" s="10">
        <v>104.7607</v>
      </c>
      <c r="C594" s="11">
        <v>6.8</v>
      </c>
      <c r="D594" s="12">
        <v>213.26300000000001</v>
      </c>
      <c r="E594" s="49">
        <v>201.46899999999999</v>
      </c>
      <c r="F594" s="11">
        <v>171.1</v>
      </c>
      <c r="G594" s="13">
        <v>0.39</v>
      </c>
      <c r="H594" s="5">
        <v>322.57</v>
      </c>
    </row>
    <row r="595" spans="1:8">
      <c r="A595" s="4">
        <v>39783</v>
      </c>
      <c r="B595" s="10">
        <v>102.36499999999999</v>
      </c>
      <c r="C595" s="11">
        <v>7.2</v>
      </c>
      <c r="D595" s="12">
        <v>211.577</v>
      </c>
      <c r="E595" s="49">
        <v>199.10400000000001</v>
      </c>
      <c r="F595" s="11">
        <v>169.5</v>
      </c>
      <c r="G595" s="13">
        <v>0.16</v>
      </c>
      <c r="H595" s="7">
        <v>315.08</v>
      </c>
    </row>
    <row r="596" spans="1:8">
      <c r="A596" s="4">
        <v>39814</v>
      </c>
      <c r="B596" s="10">
        <v>100.11539999999999</v>
      </c>
      <c r="C596" s="11">
        <v>7.6</v>
      </c>
      <c r="D596" s="12">
        <v>212.17400000000001</v>
      </c>
      <c r="E596" s="49">
        <v>199.75800000000001</v>
      </c>
      <c r="F596" s="11">
        <v>169.8</v>
      </c>
      <c r="G596" s="13">
        <v>0.15</v>
      </c>
      <c r="H596" s="6">
        <v>321.20999999999998</v>
      </c>
    </row>
    <row r="597" spans="1:8">
      <c r="A597" s="4">
        <v>39845</v>
      </c>
      <c r="B597" s="10">
        <v>99.339699999999993</v>
      </c>
      <c r="C597" s="11">
        <v>8.1</v>
      </c>
      <c r="D597" s="12">
        <v>213.00700000000001</v>
      </c>
      <c r="E597" s="49">
        <v>201.101</v>
      </c>
      <c r="F597" s="11">
        <v>170.2</v>
      </c>
      <c r="G597" s="13">
        <v>0.22</v>
      </c>
      <c r="H597" s="5">
        <v>311.41000000000003</v>
      </c>
    </row>
    <row r="598" spans="1:8">
      <c r="A598" s="4">
        <v>39873</v>
      </c>
      <c r="B598" s="10">
        <v>97.704599999999999</v>
      </c>
      <c r="C598" s="11">
        <v>8.5</v>
      </c>
      <c r="D598" s="12">
        <v>212.714</v>
      </c>
      <c r="E598" s="49">
        <v>200.64599999999999</v>
      </c>
      <c r="F598" s="11">
        <v>173.2</v>
      </c>
      <c r="G598" s="13">
        <v>0.18</v>
      </c>
      <c r="H598" s="5">
        <v>321.39999999999998</v>
      </c>
    </row>
    <row r="599" spans="1:8">
      <c r="A599" s="4">
        <v>39904</v>
      </c>
      <c r="B599" s="10">
        <v>96.975499999999997</v>
      </c>
      <c r="C599" s="11">
        <v>8.9</v>
      </c>
      <c r="D599" s="12">
        <v>212.67099999999999</v>
      </c>
      <c r="E599" s="49">
        <v>200.85900000000001</v>
      </c>
      <c r="F599" s="11">
        <v>171.7</v>
      </c>
      <c r="G599" s="13">
        <v>0.15</v>
      </c>
      <c r="H599" s="5">
        <v>338.57</v>
      </c>
    </row>
    <row r="600" spans="1:8">
      <c r="A600" s="4">
        <v>39934</v>
      </c>
      <c r="B600" s="10">
        <v>95.861199999999997</v>
      </c>
      <c r="C600" s="11">
        <v>9.4</v>
      </c>
      <c r="D600" s="12">
        <v>212.876</v>
      </c>
      <c r="E600" s="49">
        <v>201.15600000000001</v>
      </c>
      <c r="G600" s="13">
        <v>0.18</v>
      </c>
      <c r="H600" s="5">
        <v>364.9</v>
      </c>
    </row>
    <row r="601" spans="1:8">
      <c r="A601" s="4">
        <v>39965</v>
      </c>
      <c r="B601" s="10">
        <v>95.457099999999997</v>
      </c>
      <c r="C601" s="11">
        <v>9.5</v>
      </c>
      <c r="D601" s="12">
        <v>214.459</v>
      </c>
      <c r="E601" s="49">
        <v>203.16</v>
      </c>
      <c r="G601" s="13">
        <v>0.21</v>
      </c>
      <c r="H601" s="5">
        <v>360.92</v>
      </c>
    </row>
    <row r="602" spans="1:8">
      <c r="A602" s="4">
        <v>39995</v>
      </c>
      <c r="B602" s="10">
        <v>95.9709</v>
      </c>
      <c r="C602" s="11">
        <v>9.4</v>
      </c>
      <c r="D602" s="12">
        <v>214.46899999999999</v>
      </c>
      <c r="E602" s="49">
        <v>203.64599999999999</v>
      </c>
      <c r="G602" s="13">
        <v>0.16</v>
      </c>
      <c r="H602" s="5">
        <v>372.36</v>
      </c>
    </row>
    <row r="603" spans="1:8">
      <c r="C603" s="11">
        <v>9.6999999999999993</v>
      </c>
      <c r="E603" s="49">
        <v>204.56800000000001</v>
      </c>
      <c r="H603" s="5">
        <v>381.53</v>
      </c>
    </row>
    <row r="604" spans="1:8">
      <c r="E604" s="49">
        <v>205.21899999999999</v>
      </c>
    </row>
    <row r="605" spans="1:8">
      <c r="E605" s="49">
        <v>205.85300000000001</v>
      </c>
    </row>
    <row r="606" spans="1:8">
      <c r="E606" s="49">
        <v>206.76400000000001</v>
      </c>
    </row>
    <row r="607" spans="1:8">
      <c r="E607" s="49">
        <v>207.05099999999999</v>
      </c>
    </row>
    <row r="608" spans="1:8">
      <c r="E608" s="49">
        <v>207.95400000000001</v>
      </c>
    </row>
    <row r="609" spans="5:5">
      <c r="E609" s="49">
        <v>208.11099999999999</v>
      </c>
    </row>
    <row r="610" spans="5:5">
      <c r="E610" s="49">
        <v>208.23400000000001</v>
      </c>
    </row>
    <row r="611" spans="5:5">
      <c r="E611" s="49">
        <v>208.24799999999999</v>
      </c>
    </row>
    <row r="612" spans="5:5">
      <c r="E612" s="49">
        <v>207.74</v>
      </c>
    </row>
    <row r="613" spans="5:5">
      <c r="E613" s="49">
        <v>206.99600000000001</v>
      </c>
    </row>
    <row r="614" spans="5:5">
      <c r="E614" s="49">
        <v>207.99700000000001</v>
      </c>
    </row>
    <row r="615" spans="5:5">
      <c r="E615" s="49">
        <v>208.62899999999999</v>
      </c>
    </row>
    <row r="616" spans="5:5">
      <c r="E616" s="49">
        <v>209.08500000000001</v>
      </c>
    </row>
    <row r="617" spans="5:5">
      <c r="E617" s="49">
        <v>209.786</v>
      </c>
    </row>
    <row r="618" spans="5:5">
      <c r="E618" s="49">
        <v>210.06299999999999</v>
      </c>
    </row>
    <row r="619" spans="5:5">
      <c r="E619" s="49">
        <v>211.27600000000001</v>
      </c>
    </row>
    <row r="620" spans="5:5">
      <c r="E620" s="49">
        <v>212.429</v>
      </c>
    </row>
    <row r="621" spans="5:5">
      <c r="E621" s="49">
        <v>213.995</v>
      </c>
    </row>
    <row r="622" spans="5:5">
      <c r="E622" s="49">
        <v>215.619</v>
      </c>
    </row>
  </sheetData>
  <mergeCells count="2">
    <mergeCell ref="B6:H6"/>
    <mergeCell ref="K6:U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K345"/>
  <sheetViews>
    <sheetView zoomScaleNormal="100" workbookViewId="0"/>
  </sheetViews>
  <sheetFormatPr defaultRowHeight="15"/>
  <cols>
    <col min="1" max="1" width="9.140625" style="1"/>
    <col min="2" max="2" width="11.42578125" style="1" customWidth="1"/>
    <col min="3" max="3" width="10.7109375" style="1" customWidth="1"/>
    <col min="4" max="4" width="11" style="1" customWidth="1"/>
    <col min="5" max="5" width="3.28515625" style="1" customWidth="1"/>
    <col min="6" max="16384" width="9.140625" style="1"/>
  </cols>
  <sheetData>
    <row r="3" spans="1:11" s="30" customFormat="1">
      <c r="B3" s="30" t="s">
        <v>97</v>
      </c>
      <c r="G3" s="30" t="s">
        <v>97</v>
      </c>
      <c r="K3" s="30" t="s">
        <v>99</v>
      </c>
    </row>
    <row r="4" spans="1:11">
      <c r="B4" s="21" t="s">
        <v>98</v>
      </c>
      <c r="K4" s="1" t="s">
        <v>75</v>
      </c>
    </row>
    <row r="5" spans="1:11" s="30" customFormat="1">
      <c r="B5" s="30" t="s">
        <v>22</v>
      </c>
      <c r="C5" s="30" t="s">
        <v>25</v>
      </c>
      <c r="D5" s="30" t="s">
        <v>26</v>
      </c>
      <c r="G5" s="39" t="s">
        <v>100</v>
      </c>
      <c r="H5" s="30" t="s">
        <v>95</v>
      </c>
      <c r="K5" s="30" t="s">
        <v>76</v>
      </c>
    </row>
    <row r="6" spans="1:11">
      <c r="A6" s="29">
        <f>1969</f>
        <v>1969</v>
      </c>
      <c r="B6" s="1">
        <v>-0.42392082302934497</v>
      </c>
      <c r="C6" s="1">
        <v>-4.3303122617892403E-2</v>
      </c>
      <c r="D6" s="1">
        <v>0</v>
      </c>
      <c r="G6" s="46">
        <v>0</v>
      </c>
      <c r="H6" s="1">
        <v>0</v>
      </c>
      <c r="J6" s="1">
        <v>1965</v>
      </c>
      <c r="K6" s="1">
        <v>3.1114912799616E-2</v>
      </c>
    </row>
    <row r="7" spans="1:11">
      <c r="A7" s="29">
        <f>A6+1/12</f>
        <v>1969.0833333333333</v>
      </c>
      <c r="B7" s="1">
        <v>0.15177997074799199</v>
      </c>
      <c r="C7" s="1">
        <v>8.4962043313957E-2</v>
      </c>
      <c r="D7" s="1">
        <v>0</v>
      </c>
      <c r="G7" s="46">
        <v>0</v>
      </c>
      <c r="H7" s="1">
        <v>0</v>
      </c>
      <c r="J7" s="1">
        <v>1965.25</v>
      </c>
      <c r="K7" s="1">
        <v>-8.2475890399268406E-2</v>
      </c>
    </row>
    <row r="8" spans="1:11">
      <c r="A8" s="29">
        <f t="shared" ref="A8:A71" si="0">A7+1/12</f>
        <v>1969.1666666666665</v>
      </c>
      <c r="B8" s="1">
        <v>-3.4617560134230008E-2</v>
      </c>
      <c r="C8" s="1">
        <v>-0.14942182999326958</v>
      </c>
      <c r="D8" s="1">
        <v>-0.245</v>
      </c>
      <c r="G8" s="1">
        <v>-0.26198304999999994</v>
      </c>
      <c r="H8" s="1">
        <v>-0.30321200126270453</v>
      </c>
      <c r="J8" s="1">
        <v>1965.5</v>
      </c>
      <c r="K8" s="1">
        <v>-0.69858527024308403</v>
      </c>
    </row>
    <row r="9" spans="1:11">
      <c r="A9" s="29">
        <f t="shared" si="0"/>
        <v>1969.2499999999998</v>
      </c>
      <c r="B9" s="1">
        <v>0.56309376573616898</v>
      </c>
      <c r="C9" s="1">
        <v>0.57923597306274499</v>
      </c>
      <c r="D9" s="1">
        <v>0.40500000000000003</v>
      </c>
      <c r="G9" s="1">
        <v>0.35561021250000019</v>
      </c>
      <c r="H9" s="1">
        <v>0.28047806648639628</v>
      </c>
      <c r="J9" s="1">
        <v>1965.75</v>
      </c>
      <c r="K9" s="1">
        <v>-0.89675913262560003</v>
      </c>
    </row>
    <row r="10" spans="1:11">
      <c r="A10" s="29">
        <f t="shared" si="0"/>
        <v>1969.333333333333</v>
      </c>
      <c r="B10" s="1">
        <v>1.0329240853182342</v>
      </c>
      <c r="C10" s="1">
        <v>0.24168960052978405</v>
      </c>
      <c r="D10" s="1">
        <v>0.20399999999999999</v>
      </c>
      <c r="G10" s="1">
        <v>7.1751400000000132E-2</v>
      </c>
      <c r="H10" s="1">
        <v>-0.10416797410919471</v>
      </c>
      <c r="J10" s="1">
        <v>1966</v>
      </c>
      <c r="K10" s="1">
        <v>-5.0885378814401999E-2</v>
      </c>
    </row>
    <row r="11" spans="1:11">
      <c r="A11" s="29">
        <f t="shared" si="0"/>
        <v>1969.4166666666663</v>
      </c>
      <c r="B11" s="1">
        <v>-0.42162796732433805</v>
      </c>
      <c r="C11" s="1">
        <v>-5.0085648583495068E-2</v>
      </c>
      <c r="D11" s="1">
        <v>-2.0000000000000018E-2</v>
      </c>
      <c r="G11" s="1">
        <v>-0.12616599999999994</v>
      </c>
      <c r="H11" s="1">
        <v>-0.15462518766225342</v>
      </c>
      <c r="J11" s="1">
        <v>1966.25</v>
      </c>
      <c r="K11" s="1">
        <v>0.47394095249673202</v>
      </c>
    </row>
    <row r="12" spans="1:11">
      <c r="A12" s="29">
        <f t="shared" si="0"/>
        <v>1969.4999999999995</v>
      </c>
      <c r="B12" s="1">
        <v>-6.9199363791208057E-2</v>
      </c>
      <c r="C12" s="1">
        <v>0.40386229921526107</v>
      </c>
      <c r="D12" s="1">
        <v>0.18100000000000005</v>
      </c>
      <c r="G12" s="1">
        <v>6.0889400000000066E-2</v>
      </c>
      <c r="H12" s="1">
        <v>0.14186422439371899</v>
      </c>
      <c r="J12" s="1">
        <v>1966.5</v>
      </c>
      <c r="K12" s="1">
        <v>-7.5492798007288406E-2</v>
      </c>
    </row>
    <row r="13" spans="1:11">
      <c r="A13" s="29">
        <f t="shared" si="0"/>
        <v>1969.5833333333328</v>
      </c>
      <c r="B13" s="1">
        <v>0.44596442680181603</v>
      </c>
      <c r="C13" s="1">
        <v>0.32847366495692998</v>
      </c>
      <c r="D13" s="1">
        <v>0.30899999999999994</v>
      </c>
      <c r="G13" s="1">
        <v>0.17272039999999997</v>
      </c>
      <c r="H13" s="1">
        <v>0.16742578684049086</v>
      </c>
      <c r="J13" s="1">
        <v>1966.75</v>
      </c>
      <c r="K13" s="1">
        <v>0.36430080060943282</v>
      </c>
    </row>
    <row r="14" spans="1:11">
      <c r="A14" s="29">
        <f t="shared" si="0"/>
        <v>1969.6666666666661</v>
      </c>
      <c r="B14" s="1">
        <v>-7.0924899852240042E-2</v>
      </c>
      <c r="C14" s="1">
        <v>0.11650047449382006</v>
      </c>
      <c r="D14" s="1">
        <v>2.9000000000000026E-2</v>
      </c>
      <c r="G14" s="1">
        <v>-9.7138899999999945E-2</v>
      </c>
      <c r="H14" s="1">
        <v>0.13258117484756532</v>
      </c>
      <c r="J14" s="1">
        <v>1967</v>
      </c>
      <c r="K14" s="1">
        <v>0.54275792210297202</v>
      </c>
    </row>
    <row r="15" spans="1:11">
      <c r="A15" s="29">
        <f t="shared" si="0"/>
        <v>1969.7499999999993</v>
      </c>
      <c r="B15" s="1">
        <v>0.19055360566627999</v>
      </c>
      <c r="C15" s="1">
        <v>0.34986513594821989</v>
      </c>
      <c r="D15" s="1">
        <v>8.7999999999999967E-2</v>
      </c>
      <c r="G15" s="1">
        <v>-8.6910249999999967E-2</v>
      </c>
      <c r="H15" s="1">
        <v>8.8046416674819328E-2</v>
      </c>
      <c r="J15" s="1">
        <v>1967.25</v>
      </c>
      <c r="K15" s="1">
        <v>-0.63145457252886805</v>
      </c>
    </row>
    <row r="16" spans="1:11">
      <c r="A16" s="29">
        <f t="shared" si="0"/>
        <v>1969.8333333333326</v>
      </c>
      <c r="B16" s="1">
        <v>8.6687911241330129E-2</v>
      </c>
      <c r="C16" s="1">
        <v>0.13941227304425019</v>
      </c>
      <c r="D16" s="1">
        <v>-5.0000000000000044E-3</v>
      </c>
      <c r="G16" s="1">
        <v>-4.7308124999999979E-2</v>
      </c>
      <c r="H16" s="1">
        <v>5.9635090517211137E-2</v>
      </c>
      <c r="J16" s="1">
        <v>1967.5</v>
      </c>
      <c r="K16" s="1">
        <v>-0.29722427830174841</v>
      </c>
    </row>
    <row r="17" spans="1:11">
      <c r="A17" s="29">
        <f t="shared" si="0"/>
        <v>1969.9166666666658</v>
      </c>
      <c r="B17" s="1">
        <v>0.44523843749431991</v>
      </c>
      <c r="C17" s="1">
        <v>7.914477959306998E-2</v>
      </c>
      <c r="D17" s="1">
        <v>6.4999999999999947E-2</v>
      </c>
      <c r="G17" s="1">
        <v>-6.9175299999999967E-2</v>
      </c>
      <c r="H17" s="1">
        <v>9.292426596961606E-2</v>
      </c>
      <c r="J17" s="1">
        <v>1967.75</v>
      </c>
      <c r="K17" s="1">
        <v>-0.12715046671540359</v>
      </c>
    </row>
    <row r="18" spans="1:11">
      <c r="A18" s="29">
        <f t="shared" si="0"/>
        <v>1969.9999999999991</v>
      </c>
      <c r="B18" s="1">
        <v>0.42301078463198993</v>
      </c>
      <c r="C18" s="1">
        <v>0.25323931658804</v>
      </c>
      <c r="D18" s="1">
        <v>-0.15999999999999992</v>
      </c>
      <c r="G18" s="1">
        <v>-0.20670489999999991</v>
      </c>
      <c r="H18" s="1">
        <v>-0.12607546978722461</v>
      </c>
      <c r="J18" s="1">
        <v>1968</v>
      </c>
      <c r="K18" s="1">
        <v>-0.26450231310987998</v>
      </c>
    </row>
    <row r="19" spans="1:11">
      <c r="A19" s="29">
        <f t="shared" si="0"/>
        <v>1970.0833333333323</v>
      </c>
      <c r="B19" s="1">
        <v>2.4884636822899875E-2</v>
      </c>
      <c r="C19" s="1">
        <v>-0.29556863903257025</v>
      </c>
      <c r="D19" s="1">
        <v>-0.36</v>
      </c>
      <c r="G19" s="1">
        <v>-0.36759872500000002</v>
      </c>
      <c r="H19" s="1">
        <v>-0.35768105712271558</v>
      </c>
      <c r="J19" s="1">
        <v>1968.25</v>
      </c>
      <c r="K19" s="1">
        <v>0.425863370468892</v>
      </c>
    </row>
    <row r="20" spans="1:11">
      <c r="A20" s="29">
        <f t="shared" si="0"/>
        <v>1970.1666666666656</v>
      </c>
      <c r="B20" s="1">
        <v>-0.81532656742485976</v>
      </c>
      <c r="C20" s="1">
        <v>-8.4132803151969915E-2</v>
      </c>
      <c r="D20" s="1">
        <v>-0.14000000000000001</v>
      </c>
      <c r="G20" s="1">
        <v>-0.14591706249999994</v>
      </c>
      <c r="H20" s="1">
        <v>0.19584533299342061</v>
      </c>
      <c r="J20" s="1">
        <v>1968.5</v>
      </c>
      <c r="K20" s="1">
        <v>-0.69876841428240399</v>
      </c>
    </row>
    <row r="21" spans="1:11">
      <c r="A21" s="29">
        <f t="shared" si="0"/>
        <v>1970.2499999999989</v>
      </c>
      <c r="B21" s="1">
        <v>0.94864661602424993</v>
      </c>
      <c r="C21" s="1">
        <v>-5.4344781132519948E-2</v>
      </c>
      <c r="D21" s="1">
        <v>-0.14499999999999999</v>
      </c>
      <c r="G21" s="1">
        <v>-0.19119824999999985</v>
      </c>
      <c r="H21" s="1">
        <v>0.24195208055796216</v>
      </c>
      <c r="J21" s="1">
        <v>1968.75</v>
      </c>
      <c r="K21" s="1">
        <v>5.2995786742301203E-2</v>
      </c>
    </row>
    <row r="22" spans="1:11">
      <c r="A22" s="29">
        <f t="shared" si="0"/>
        <v>1970.3333333333321</v>
      </c>
      <c r="B22" s="1">
        <v>-0.39756979950906013</v>
      </c>
      <c r="C22" s="1">
        <v>0.42718004528590003</v>
      </c>
      <c r="D22" s="1">
        <v>0.30000000000000004</v>
      </c>
      <c r="G22" s="1">
        <v>-7.2621149999999857E-2</v>
      </c>
      <c r="H22" s="1">
        <v>0.30893419675738343</v>
      </c>
      <c r="J22" s="1">
        <v>1969</v>
      </c>
      <c r="K22" s="1">
        <v>0.39042490873819841</v>
      </c>
    </row>
    <row r="23" spans="1:11">
      <c r="A23" s="29">
        <f t="shared" si="0"/>
        <v>1970.4166666666654</v>
      </c>
      <c r="B23" s="1">
        <v>0.24179556582497996</v>
      </c>
      <c r="C23" s="1">
        <v>-2.3350344316801497E-3</v>
      </c>
      <c r="D23" s="1">
        <v>-0.18</v>
      </c>
      <c r="G23" s="1">
        <v>-0.24146897499999997</v>
      </c>
      <c r="H23" s="1">
        <v>-7.3940966045029644E-2</v>
      </c>
      <c r="J23" s="1">
        <v>1969.25</v>
      </c>
      <c r="K23" s="1">
        <v>1.3931096735454001</v>
      </c>
    </row>
    <row r="24" spans="1:11">
      <c r="A24" s="29">
        <f t="shared" si="0"/>
        <v>1970.4999999999986</v>
      </c>
      <c r="B24" s="1">
        <v>-0.5140106419750099</v>
      </c>
      <c r="C24" s="1">
        <v>-0.25267066016620987</v>
      </c>
      <c r="D24" s="1">
        <v>-0.2430000000000001</v>
      </c>
      <c r="G24" s="1">
        <v>-0.3167351625</v>
      </c>
      <c r="H24" s="1">
        <v>6.1454345594147419E-4</v>
      </c>
      <c r="J24" s="1">
        <v>1969.5</v>
      </c>
      <c r="K24" s="1">
        <v>0.44558739641562001</v>
      </c>
    </row>
    <row r="25" spans="1:11">
      <c r="A25" s="29">
        <f t="shared" si="0"/>
        <v>1970.5833333333319</v>
      </c>
      <c r="B25" s="1">
        <v>-0.15324595821874998</v>
      </c>
      <c r="C25" s="1">
        <v>-0.37394420809062012</v>
      </c>
      <c r="D25" s="1">
        <v>-0.48299999999999993</v>
      </c>
      <c r="G25" s="1">
        <v>-0.60512465000000004</v>
      </c>
      <c r="H25" s="1">
        <v>-0.27199529474185524</v>
      </c>
      <c r="J25" s="1">
        <v>1969.75</v>
      </c>
      <c r="K25" s="1">
        <v>-5.9407888498072797E-2</v>
      </c>
    </row>
    <row r="26" spans="1:11">
      <c r="A26" s="29">
        <f t="shared" si="0"/>
        <v>1970.6666666666652</v>
      </c>
      <c r="B26" s="1">
        <v>-0.32770146888781992</v>
      </c>
      <c r="C26" s="1">
        <v>-0.19126908146792987</v>
      </c>
      <c r="D26" s="1">
        <v>-0.27200000000000002</v>
      </c>
      <c r="G26" s="1">
        <v>-0.27111587499999995</v>
      </c>
      <c r="H26" s="1">
        <v>-4.0485630499633052E-2</v>
      </c>
      <c r="J26" s="1">
        <v>1970</v>
      </c>
      <c r="K26" s="1">
        <v>-4.2386926766823603E-2</v>
      </c>
    </row>
    <row r="27" spans="1:11">
      <c r="A27" s="29">
        <f t="shared" si="0"/>
        <v>1970.7499999999984</v>
      </c>
      <c r="B27" s="1">
        <v>0.19674313397577992</v>
      </c>
      <c r="C27" s="1">
        <v>0.20810202419592994</v>
      </c>
      <c r="D27" s="1">
        <v>-9.000000000000008E-3</v>
      </c>
      <c r="G27" s="1">
        <v>-0.17110824999999996</v>
      </c>
      <c r="H27" s="1">
        <v>-3.6780260442310142E-2</v>
      </c>
      <c r="J27" s="1">
        <v>1970.25</v>
      </c>
      <c r="K27" s="1">
        <v>0.58062017035170399</v>
      </c>
    </row>
    <row r="28" spans="1:11">
      <c r="A28" s="29">
        <f t="shared" si="0"/>
        <v>1970.8333333333317</v>
      </c>
      <c r="B28" s="1">
        <v>-4.5579725746119903E-2</v>
      </c>
      <c r="C28" s="1">
        <v>-0.43061028031422</v>
      </c>
      <c r="D28" s="1">
        <v>-0.34599999999999986</v>
      </c>
      <c r="G28" s="1">
        <v>-0.59701694999999977</v>
      </c>
      <c r="H28" s="1">
        <v>-0.38095390897922599</v>
      </c>
      <c r="J28" s="1">
        <v>1970.5</v>
      </c>
      <c r="K28" s="1">
        <v>0.18082826828358359</v>
      </c>
    </row>
    <row r="29" spans="1:11">
      <c r="A29" s="29">
        <f t="shared" si="0"/>
        <v>1970.9166666666649</v>
      </c>
      <c r="B29" s="1">
        <v>-0.36529378564832005</v>
      </c>
      <c r="C29" s="1">
        <v>-0.32832679635461304</v>
      </c>
      <c r="D29" s="1">
        <v>-0.22900000000000009</v>
      </c>
      <c r="G29" s="1">
        <v>-0.31785252499999989</v>
      </c>
      <c r="H29" s="1">
        <v>-6.1264445425918246E-2</v>
      </c>
      <c r="J29" s="1">
        <v>1970.75</v>
      </c>
      <c r="K29" s="1">
        <v>-7.0896447741014806E-2</v>
      </c>
    </row>
    <row r="30" spans="1:11">
      <c r="A30" s="29">
        <f t="shared" si="0"/>
        <v>1970.9999999999982</v>
      </c>
      <c r="B30" s="1">
        <v>-0.69855604058660292</v>
      </c>
      <c r="C30" s="1">
        <v>-0.61768706391094297</v>
      </c>
      <c r="D30" s="1">
        <v>-0.68199999999999994</v>
      </c>
      <c r="G30" s="1">
        <v>-0.67992549999999996</v>
      </c>
      <c r="H30" s="1">
        <v>-0.43703860371098818</v>
      </c>
      <c r="J30" s="1">
        <v>1971</v>
      </c>
      <c r="K30" s="1">
        <v>-1.852315504916088</v>
      </c>
    </row>
    <row r="31" spans="1:11">
      <c r="A31" s="29">
        <f t="shared" si="0"/>
        <v>1971.0833333333314</v>
      </c>
      <c r="B31" s="1">
        <v>-1.071926269759546</v>
      </c>
      <c r="C31" s="1">
        <v>5.3673472951108026E-2</v>
      </c>
      <c r="D31" s="1">
        <v>-2.5000000000000133E-2</v>
      </c>
      <c r="G31" s="1">
        <v>-0.26328574999999999</v>
      </c>
      <c r="H31" s="1">
        <v>-1.5715116092266446E-2</v>
      </c>
      <c r="J31" s="1">
        <v>1971.25</v>
      </c>
      <c r="K31" s="1">
        <v>0.93287849284172397</v>
      </c>
    </row>
    <row r="32" spans="1:11">
      <c r="A32" s="29">
        <f t="shared" si="0"/>
        <v>1971.1666666666647</v>
      </c>
      <c r="B32" s="1">
        <v>1.4280315119318043E-2</v>
      </c>
      <c r="C32" s="1">
        <v>-9.8001820665160999E-2</v>
      </c>
      <c r="D32" s="1">
        <v>-6.4999999999999947E-2</v>
      </c>
      <c r="G32" s="1">
        <v>-7.5531400000000026E-2</v>
      </c>
      <c r="H32" s="1">
        <v>6.0834554254127482E-3</v>
      </c>
      <c r="J32" s="1">
        <v>1971.5</v>
      </c>
      <c r="K32" s="1">
        <v>1.203952809463128</v>
      </c>
    </row>
    <row r="33" spans="1:11">
      <c r="A33" s="29">
        <f t="shared" si="0"/>
        <v>1971.249999999998</v>
      </c>
      <c r="B33" s="1">
        <v>0.42365015010121199</v>
      </c>
      <c r="C33" s="1">
        <v>0.38819702327357003</v>
      </c>
      <c r="D33" s="1">
        <v>0.46100000000000008</v>
      </c>
      <c r="G33" s="1">
        <v>0.2954026500000001</v>
      </c>
      <c r="H33" s="1">
        <v>7.6847983368653172E-2</v>
      </c>
      <c r="J33" s="1">
        <v>1971.75</v>
      </c>
      <c r="K33" s="1">
        <v>-1.169196322313252</v>
      </c>
    </row>
    <row r="34" spans="1:11">
      <c r="A34" s="29">
        <f t="shared" si="0"/>
        <v>1971.3333333333312</v>
      </c>
      <c r="B34" s="1">
        <v>1.7074412509250986E-2</v>
      </c>
      <c r="C34" s="1">
        <v>-0.15659030006118002</v>
      </c>
      <c r="D34" s="1">
        <v>2.9999999999998916E-3</v>
      </c>
      <c r="G34" s="1">
        <v>9.4058350000000124E-2</v>
      </c>
      <c r="H34" s="1">
        <v>-3.4070174354825511E-2</v>
      </c>
      <c r="J34" s="1">
        <v>1972</v>
      </c>
      <c r="K34" s="1">
        <v>-1.88936000455372</v>
      </c>
    </row>
    <row r="35" spans="1:11">
      <c r="A35" s="29">
        <f t="shared" si="0"/>
        <v>1971.4166666666645</v>
      </c>
      <c r="B35" s="1">
        <v>1.9311463645589E-2</v>
      </c>
      <c r="C35" s="1">
        <v>0.38730989213556399</v>
      </c>
      <c r="D35" s="1">
        <v>0.34299999999999997</v>
      </c>
      <c r="G35" s="1">
        <v>0.3695032250000001</v>
      </c>
      <c r="H35" s="1">
        <v>0.13230747159574638</v>
      </c>
      <c r="J35" s="1">
        <v>1972.25</v>
      </c>
      <c r="K35" s="1">
        <v>0.68492689011187602</v>
      </c>
    </row>
    <row r="36" spans="1:11">
      <c r="A36" s="29">
        <f t="shared" si="0"/>
        <v>1971.4999999999977</v>
      </c>
      <c r="B36" s="1">
        <v>0.36234971426826101</v>
      </c>
      <c r="C36" s="1">
        <v>0.17044103482474493</v>
      </c>
      <c r="D36" s="1">
        <v>-0.11699999999999999</v>
      </c>
      <c r="G36" s="1">
        <v>4.6211999999999365E-3</v>
      </c>
      <c r="H36" s="1">
        <v>-9.0564009104055765E-2</v>
      </c>
      <c r="J36" s="1">
        <v>1972.5</v>
      </c>
      <c r="K36" s="1">
        <v>-4.1845013469342003E-2</v>
      </c>
    </row>
    <row r="37" spans="1:11">
      <c r="A37" s="29">
        <f t="shared" si="0"/>
        <v>1971.583333333331</v>
      </c>
      <c r="B37" s="1">
        <v>0.62195638445999601</v>
      </c>
      <c r="C37" s="1">
        <v>-4.2978841728329886E-2</v>
      </c>
      <c r="D37" s="1">
        <v>0</v>
      </c>
      <c r="G37" s="1">
        <v>0</v>
      </c>
      <c r="H37" s="1">
        <v>0</v>
      </c>
      <c r="J37" s="1">
        <v>1972.75</v>
      </c>
      <c r="K37" s="1">
        <v>-0.54652341363268797</v>
      </c>
    </row>
    <row r="38" spans="1:11">
      <c r="A38" s="29">
        <f t="shared" si="0"/>
        <v>1971.6666666666642</v>
      </c>
      <c r="B38" s="1">
        <v>3.1550531724246933E-2</v>
      </c>
      <c r="C38" s="1">
        <v>-7.8853166153871057E-2</v>
      </c>
      <c r="D38" s="1">
        <v>0</v>
      </c>
      <c r="G38" s="1">
        <v>0</v>
      </c>
      <c r="H38" s="1">
        <v>0</v>
      </c>
      <c r="J38" s="1">
        <v>1973</v>
      </c>
      <c r="K38" s="1">
        <v>0.65481193351270395</v>
      </c>
    </row>
    <row r="39" spans="1:11">
      <c r="A39" s="29">
        <f t="shared" si="0"/>
        <v>1971.7499999999975</v>
      </c>
      <c r="B39" s="1">
        <v>-0.27367089996023297</v>
      </c>
      <c r="C39" s="1">
        <v>-0.18371801131920096</v>
      </c>
      <c r="D39" s="1">
        <v>-0.32199999999999984</v>
      </c>
      <c r="G39" s="1">
        <v>-0.53804313749999988</v>
      </c>
      <c r="H39" s="1">
        <v>-6.3063607220082057E-2</v>
      </c>
      <c r="J39" s="1">
        <v>1973.25</v>
      </c>
      <c r="K39" s="1">
        <v>0.87620361797183199</v>
      </c>
    </row>
    <row r="40" spans="1:11">
      <c r="A40" s="29">
        <f t="shared" si="0"/>
        <v>1971.8333333333308</v>
      </c>
      <c r="B40" s="1">
        <v>8.9097577602726963E-2</v>
      </c>
      <c r="C40" s="1">
        <v>-1.224358192520103E-2</v>
      </c>
      <c r="D40" s="1">
        <v>-0.34199999999999986</v>
      </c>
      <c r="G40" s="1">
        <v>-0.55611635000000004</v>
      </c>
      <c r="H40" s="1">
        <v>-0.28770305327762691</v>
      </c>
      <c r="J40" s="1">
        <v>1973.5</v>
      </c>
      <c r="K40" s="1">
        <v>1.7600319105464239</v>
      </c>
    </row>
    <row r="41" spans="1:11">
      <c r="A41" s="29">
        <f t="shared" si="0"/>
        <v>1971.916666666664</v>
      </c>
      <c r="B41" s="1">
        <v>-0.50721703776786398</v>
      </c>
      <c r="C41" s="1">
        <v>-0.867146652322347</v>
      </c>
      <c r="D41" s="1">
        <v>-0.92000000000000037</v>
      </c>
      <c r="G41" s="1">
        <v>-0.90149407500000001</v>
      </c>
      <c r="H41" s="1">
        <v>-0.57957531656492955</v>
      </c>
      <c r="J41" s="1">
        <v>1973.75</v>
      </c>
      <c r="K41" s="1">
        <v>-0.85533312049629595</v>
      </c>
    </row>
    <row r="42" spans="1:11">
      <c r="A42" s="29">
        <f t="shared" si="0"/>
        <v>1971.9999999999973</v>
      </c>
      <c r="B42" s="1">
        <v>-0.73291004908317003</v>
      </c>
      <c r="C42" s="1">
        <v>-0.13152186446570202</v>
      </c>
      <c r="D42" s="1">
        <v>-0.23399999999999999</v>
      </c>
      <c r="G42" s="1">
        <v>-0.39706182499999992</v>
      </c>
      <c r="H42" s="1">
        <v>-0.12071915281030365</v>
      </c>
      <c r="J42" s="1">
        <v>1974</v>
      </c>
      <c r="K42" s="1">
        <v>-0.72553949715270005</v>
      </c>
    </row>
    <row r="43" spans="1:11">
      <c r="A43" s="29">
        <f t="shared" si="0"/>
        <v>1972.0833333333305</v>
      </c>
      <c r="B43" s="1">
        <v>-0.49922560900453494</v>
      </c>
      <c r="C43" s="1">
        <v>-0.25837834852538</v>
      </c>
      <c r="D43" s="1">
        <v>-8.5999999999999854E-2</v>
      </c>
      <c r="G43" s="1">
        <v>-0.24854124999999994</v>
      </c>
      <c r="H43" s="1">
        <v>7.3637036884448004E-3</v>
      </c>
      <c r="J43" s="1">
        <v>1974.25</v>
      </c>
      <c r="K43" s="1">
        <v>1.1867536854340119</v>
      </c>
    </row>
    <row r="44" spans="1:11">
      <c r="A44" s="29">
        <f t="shared" si="0"/>
        <v>1972.1666666666638</v>
      </c>
      <c r="B44" s="1">
        <v>0.58206276139998703</v>
      </c>
      <c r="C44" s="1">
        <v>0.39401128034901439</v>
      </c>
      <c r="D44" s="1">
        <v>0.25199999999999978</v>
      </c>
      <c r="G44" s="1">
        <v>9.043581249999999E-2</v>
      </c>
      <c r="H44" s="1">
        <v>-8.5426011717281036E-2</v>
      </c>
      <c r="J44" s="1">
        <v>1974.5</v>
      </c>
      <c r="K44" s="1">
        <v>-0.32286696419205801</v>
      </c>
    </row>
    <row r="45" spans="1:11">
      <c r="A45" s="29">
        <f t="shared" si="0"/>
        <v>1972.249999999997</v>
      </c>
      <c r="B45" s="1">
        <v>6.5204052318589278E-3</v>
      </c>
      <c r="C45" s="1">
        <v>-2.0468670512111403E-2</v>
      </c>
      <c r="D45" s="1">
        <v>-0.10399999999999965</v>
      </c>
      <c r="G45" s="1">
        <v>-0.25661924999999985</v>
      </c>
      <c r="H45" s="1">
        <v>-0.10903911380950754</v>
      </c>
      <c r="J45" s="1">
        <v>1974.75</v>
      </c>
      <c r="K45" s="1">
        <v>-1.6353205827408519</v>
      </c>
    </row>
    <row r="46" spans="1:11">
      <c r="A46" s="29">
        <f t="shared" si="0"/>
        <v>1972.3333333333303</v>
      </c>
      <c r="B46" s="1">
        <v>-0.20643551602910393</v>
      </c>
      <c r="C46" s="1">
        <v>-0.10066586940102699</v>
      </c>
      <c r="D46" s="1">
        <v>-0.11500000000000021</v>
      </c>
      <c r="G46" s="1">
        <v>-0.16342404999999993</v>
      </c>
      <c r="H46" s="1">
        <v>0.17614667285391161</v>
      </c>
      <c r="J46" s="1">
        <v>1975</v>
      </c>
      <c r="K46" s="1">
        <v>-1.837866518563388</v>
      </c>
    </row>
    <row r="47" spans="1:11">
      <c r="A47" s="29">
        <f t="shared" si="0"/>
        <v>1972.4166666666636</v>
      </c>
      <c r="B47" s="1">
        <v>0.26620724965895898</v>
      </c>
      <c r="C47" s="1">
        <v>-0.22888537011536902</v>
      </c>
      <c r="D47" s="1">
        <v>-4.9999999999999822E-2</v>
      </c>
      <c r="G47" s="1">
        <v>-0.2052611875</v>
      </c>
      <c r="H47" s="1">
        <v>-6.4193890490622685E-2</v>
      </c>
      <c r="J47" s="1">
        <v>1975.25</v>
      </c>
      <c r="K47" s="1">
        <v>-7.2513222611363198E-2</v>
      </c>
    </row>
    <row r="48" spans="1:11">
      <c r="A48" s="29">
        <f t="shared" si="0"/>
        <v>1972.4999999999968</v>
      </c>
      <c r="B48" s="1">
        <v>-0.13785896355521904</v>
      </c>
      <c r="C48" s="1">
        <v>6.7316302525603999E-2</v>
      </c>
      <c r="D48" s="1">
        <v>0</v>
      </c>
      <c r="G48" s="1">
        <v>0</v>
      </c>
      <c r="H48" s="1">
        <v>0</v>
      </c>
      <c r="J48" s="1">
        <v>1975.5</v>
      </c>
      <c r="K48" s="1">
        <v>0.16088717466463839</v>
      </c>
    </row>
    <row r="49" spans="1:11">
      <c r="A49" s="29">
        <f t="shared" si="0"/>
        <v>1972.5833333333301</v>
      </c>
      <c r="B49" s="1">
        <v>9.6332526349499015E-2</v>
      </c>
      <c r="C49" s="1">
        <v>0.14545149172291802</v>
      </c>
      <c r="D49" s="1">
        <v>0</v>
      </c>
      <c r="G49" s="1">
        <v>0</v>
      </c>
      <c r="H49" s="1">
        <v>0</v>
      </c>
      <c r="J49" s="1">
        <v>1975.75</v>
      </c>
      <c r="K49" s="1">
        <v>-1.286405680251764</v>
      </c>
    </row>
    <row r="50" spans="1:11">
      <c r="A50" s="29">
        <f t="shared" si="0"/>
        <v>1972.6666666666633</v>
      </c>
      <c r="B50" s="1">
        <v>-0.22681674100144095</v>
      </c>
      <c r="C50" s="1">
        <v>-4.3688050355326996E-2</v>
      </c>
      <c r="D50" s="1">
        <v>0</v>
      </c>
      <c r="G50" s="1">
        <v>0</v>
      </c>
      <c r="H50" s="1">
        <v>0</v>
      </c>
      <c r="J50" s="1">
        <v>1976</v>
      </c>
      <c r="K50" s="1">
        <v>-1.4218563004031519</v>
      </c>
    </row>
    <row r="51" spans="1:11">
      <c r="A51" s="29">
        <f t="shared" si="0"/>
        <v>1972.7499999999966</v>
      </c>
      <c r="B51" s="1">
        <v>2.5668466939416934E-2</v>
      </c>
      <c r="C51" s="1">
        <v>-7.3277034170139976E-3</v>
      </c>
      <c r="D51" s="1">
        <v>0</v>
      </c>
      <c r="G51" s="1">
        <v>0</v>
      </c>
      <c r="H51" s="1">
        <v>0</v>
      </c>
      <c r="J51" s="1">
        <v>1976.25</v>
      </c>
      <c r="K51" s="1">
        <v>0.64240230508155205</v>
      </c>
    </row>
    <row r="52" spans="1:11">
      <c r="A52" s="29">
        <f t="shared" si="0"/>
        <v>1972.8333333333298</v>
      </c>
      <c r="B52" s="1">
        <v>-0.27627950245447497</v>
      </c>
      <c r="C52" s="1">
        <v>0.12342066145866099</v>
      </c>
      <c r="D52" s="1">
        <v>3.6000000000000032E-2</v>
      </c>
      <c r="G52" s="1">
        <v>-7.2029012500000045E-2</v>
      </c>
      <c r="H52" s="1">
        <v>-7.4179035177890928E-3</v>
      </c>
      <c r="J52" s="1">
        <v>1976.5</v>
      </c>
      <c r="K52" s="1">
        <v>-0.58079645883322395</v>
      </c>
    </row>
    <row r="53" spans="1:11">
      <c r="A53" s="29">
        <f t="shared" si="0"/>
        <v>1972.9166666666631</v>
      </c>
      <c r="B53" s="1">
        <v>-7.739794527491195E-2</v>
      </c>
      <c r="C53" s="1">
        <v>0.1249511575252053</v>
      </c>
      <c r="D53" s="1">
        <v>-2.7000000000000135E-2</v>
      </c>
      <c r="G53" s="1">
        <v>-3.4258874999999855E-2</v>
      </c>
      <c r="H53" s="1">
        <v>3.2261976523276226E-3</v>
      </c>
      <c r="J53" s="1">
        <v>1976.75</v>
      </c>
      <c r="K53" s="1">
        <v>-1.3763181780273079</v>
      </c>
    </row>
    <row r="54" spans="1:11">
      <c r="A54" s="29">
        <f t="shared" si="0"/>
        <v>1972.9999999999964</v>
      </c>
      <c r="B54" s="1">
        <v>0.34916902266594996</v>
      </c>
      <c r="C54" s="1">
        <v>0.4096551676440407</v>
      </c>
      <c r="D54" s="1">
        <v>0.27899999999999991</v>
      </c>
      <c r="G54" s="1">
        <v>0.25710975000000008</v>
      </c>
      <c r="H54" s="1">
        <v>0.26609371952298511</v>
      </c>
      <c r="J54" s="1">
        <v>1977</v>
      </c>
      <c r="K54" s="1">
        <v>-1.1278215875559521</v>
      </c>
    </row>
    <row r="55" spans="1:11">
      <c r="A55" s="29">
        <f t="shared" si="0"/>
        <v>1973.0833333333296</v>
      </c>
      <c r="B55" s="1">
        <v>0.337860310132654</v>
      </c>
      <c r="C55" s="1">
        <v>0.22281670425226502</v>
      </c>
      <c r="D55" s="1">
        <v>0.22500000000000009</v>
      </c>
      <c r="G55" s="1">
        <v>6.4304325000000107E-2</v>
      </c>
      <c r="H55" s="1">
        <v>-1.2605317868104038E-3</v>
      </c>
      <c r="J55" s="1">
        <v>1977.25</v>
      </c>
      <c r="K55" s="1">
        <v>-0.43949630735002398</v>
      </c>
    </row>
    <row r="56" spans="1:11">
      <c r="A56" s="29">
        <f t="shared" si="0"/>
        <v>1973.1666666666629</v>
      </c>
      <c r="B56" s="1">
        <v>0.59708132629242294</v>
      </c>
      <c r="C56" s="1">
        <v>0.15944905944939503</v>
      </c>
      <c r="D56" s="1">
        <v>6.4000000000000057E-2</v>
      </c>
      <c r="G56" s="1">
        <v>-0.10226620000000003</v>
      </c>
      <c r="H56" s="1">
        <v>-0.13374518140840652</v>
      </c>
      <c r="J56" s="1">
        <v>1977.5</v>
      </c>
      <c r="K56" s="1">
        <v>0.26676253834106961</v>
      </c>
    </row>
    <row r="57" spans="1:11">
      <c r="A57" s="29">
        <f t="shared" si="0"/>
        <v>1973.2499999999961</v>
      </c>
      <c r="B57" s="1">
        <v>-0.33838558526961071</v>
      </c>
      <c r="C57" s="1">
        <v>7.8332950764450016E-2</v>
      </c>
      <c r="D57" s="1">
        <v>-6.3000000000000167E-2</v>
      </c>
      <c r="G57" s="1">
        <v>-7.694339999999994E-2</v>
      </c>
      <c r="H57" s="1">
        <v>0.15470206740191117</v>
      </c>
      <c r="J57" s="1">
        <v>1977.75</v>
      </c>
      <c r="K57" s="1">
        <v>-1.2577398507659721</v>
      </c>
    </row>
    <row r="58" spans="1:11">
      <c r="A58" s="29">
        <f t="shared" si="0"/>
        <v>1973.3333333333294</v>
      </c>
      <c r="B58" s="1">
        <v>0.78371374667422566</v>
      </c>
      <c r="C58" s="1">
        <v>0.3564323215067069</v>
      </c>
      <c r="D58" s="1">
        <v>0.31700000000000017</v>
      </c>
      <c r="G58" s="1">
        <v>0.25528649999999992</v>
      </c>
      <c r="H58" s="1">
        <v>0.29781755404287658</v>
      </c>
      <c r="J58" s="1">
        <v>1978</v>
      </c>
      <c r="K58" s="1">
        <v>-0.25968524109684959</v>
      </c>
    </row>
    <row r="59" spans="1:11">
      <c r="A59" s="29">
        <f t="shared" si="0"/>
        <v>1973.4166666666626</v>
      </c>
      <c r="B59" s="1">
        <v>0.27749865054549605</v>
      </c>
      <c r="C59" s="1">
        <v>0.37822107404439009</v>
      </c>
      <c r="D59" s="1">
        <v>0.40899999999999981</v>
      </c>
      <c r="G59" s="1">
        <v>0.29558900000000016</v>
      </c>
      <c r="H59" s="1">
        <v>0.19361314968670407</v>
      </c>
      <c r="J59" s="1">
        <v>1978.25</v>
      </c>
      <c r="K59" s="1">
        <v>-1.8348718743524439</v>
      </c>
    </row>
    <row r="60" spans="1:11">
      <c r="A60" s="29">
        <f t="shared" si="0"/>
        <v>1973.4999999999959</v>
      </c>
      <c r="B60" s="1">
        <v>1.3613760312802321</v>
      </c>
      <c r="C60" s="1">
        <v>0.24495245825829004</v>
      </c>
      <c r="D60" s="1">
        <v>0.11500000000000021</v>
      </c>
      <c r="G60" s="1">
        <v>0.12878075000000017</v>
      </c>
      <c r="H60" s="1">
        <v>-0.14618390891096011</v>
      </c>
      <c r="J60" s="1">
        <v>1978.5</v>
      </c>
      <c r="K60" s="1">
        <v>0.58166041449620398</v>
      </c>
    </row>
    <row r="61" spans="1:11">
      <c r="A61" s="29">
        <f t="shared" si="0"/>
        <v>1973.5833333333292</v>
      </c>
      <c r="B61" s="1">
        <v>-0.30879012130142991</v>
      </c>
      <c r="C61" s="1">
        <v>0.1704653476911</v>
      </c>
      <c r="D61" s="1">
        <v>0.31799999999999984</v>
      </c>
      <c r="G61" s="1">
        <v>0.25075820000000015</v>
      </c>
      <c r="H61" s="1">
        <v>8.7171430259405991E-2</v>
      </c>
      <c r="J61" s="1">
        <v>1978.75</v>
      </c>
      <c r="K61" s="1">
        <v>0.27262078792020078</v>
      </c>
    </row>
    <row r="62" spans="1:11">
      <c r="A62" s="29">
        <f t="shared" si="0"/>
        <v>1973.6666666666624</v>
      </c>
      <c r="B62" s="1">
        <v>4.310146104599788E-3</v>
      </c>
      <c r="C62" s="1">
        <v>-0.78511421395448</v>
      </c>
      <c r="D62" s="1">
        <v>-0.57099999999999995</v>
      </c>
      <c r="G62" s="1">
        <v>-0.47839794999999985</v>
      </c>
      <c r="H62" s="1">
        <v>-0.29610629609708083</v>
      </c>
      <c r="J62" s="1">
        <v>1979</v>
      </c>
      <c r="K62" s="1">
        <v>-0.12027322755378481</v>
      </c>
    </row>
    <row r="63" spans="1:11">
      <c r="A63" s="29">
        <f t="shared" si="0"/>
        <v>1973.7499999999957</v>
      </c>
      <c r="B63" s="1">
        <v>-0.57812236035261</v>
      </c>
      <c r="C63" s="1">
        <v>-0.45940180021210608</v>
      </c>
      <c r="D63" s="1">
        <v>-0.84799999999999986</v>
      </c>
      <c r="G63" s="1">
        <v>-0.87279949999999995</v>
      </c>
      <c r="H63" s="1">
        <v>-0.40784334963231172</v>
      </c>
      <c r="J63" s="1">
        <v>1979.25</v>
      </c>
      <c r="K63" s="1">
        <v>-0.37673220322173762</v>
      </c>
    </row>
    <row r="64" spans="1:11">
      <c r="A64" s="29">
        <f t="shared" si="0"/>
        <v>1973.8333333333289</v>
      </c>
      <c r="B64" s="1">
        <v>-0.30999484341931982</v>
      </c>
      <c r="C64" s="1">
        <v>-0.10548188588707796</v>
      </c>
      <c r="D64" s="1">
        <v>-9.5000000000000195E-2</v>
      </c>
      <c r="G64" s="1">
        <v>-0.1434956249999999</v>
      </c>
      <c r="H64" s="1">
        <v>0.32259072596161176</v>
      </c>
      <c r="J64" s="1">
        <v>1979.5</v>
      </c>
      <c r="K64" s="1">
        <v>-0.407216671255348</v>
      </c>
    </row>
    <row r="65" spans="1:11">
      <c r="A65" s="29">
        <f t="shared" si="0"/>
        <v>1973.9166666666622</v>
      </c>
      <c r="B65" s="1">
        <v>0.24831098491417003</v>
      </c>
      <c r="C65" s="1">
        <v>-8.3016528951685986E-2</v>
      </c>
      <c r="D65" s="1">
        <v>-0.16500000000000004</v>
      </c>
      <c r="G65" s="1">
        <v>-0.48414444999999995</v>
      </c>
      <c r="H65" s="1">
        <v>-0.56926472563998187</v>
      </c>
      <c r="J65" s="1">
        <v>1979.75</v>
      </c>
      <c r="K65" s="1">
        <v>2.3547324060152079</v>
      </c>
    </row>
    <row r="66" spans="1:11">
      <c r="A66" s="29">
        <f t="shared" si="0"/>
        <v>1973.9999999999955</v>
      </c>
      <c r="B66" s="1">
        <v>-0.43421579968474511</v>
      </c>
      <c r="C66" s="1">
        <v>-0.12256847576924806</v>
      </c>
      <c r="D66" s="1">
        <v>-0.20599999999999996</v>
      </c>
      <c r="G66" s="1">
        <v>-0.31353964999999984</v>
      </c>
      <c r="H66" s="1">
        <v>-2.5781798588624727E-2</v>
      </c>
      <c r="J66" s="1">
        <v>1980</v>
      </c>
      <c r="K66" s="1">
        <v>1.5098510176475239</v>
      </c>
    </row>
    <row r="67" spans="1:11">
      <c r="A67" s="29">
        <f t="shared" si="0"/>
        <v>1974.0833333333287</v>
      </c>
      <c r="B67" s="1">
        <v>-0.25093781387449798</v>
      </c>
      <c r="C67" s="1">
        <v>1.3727754260612013E-2</v>
      </c>
      <c r="D67" s="1">
        <v>0.20100000000000007</v>
      </c>
      <c r="G67" s="1">
        <v>0.1002749</v>
      </c>
      <c r="H67" s="1">
        <v>0.24534197832533788</v>
      </c>
      <c r="J67" s="1">
        <v>1980.25</v>
      </c>
      <c r="K67" s="1">
        <v>0.21418970166741561</v>
      </c>
    </row>
    <row r="68" spans="1:11">
      <c r="A68" s="29">
        <f t="shared" si="0"/>
        <v>1974.166666666662</v>
      </c>
      <c r="B68" s="1">
        <v>-0.14665941393962301</v>
      </c>
      <c r="C68" s="1">
        <v>0.18157852738316299</v>
      </c>
      <c r="D68" s="1">
        <v>0.7330000000000001</v>
      </c>
      <c r="G68" s="1">
        <v>0.83943546250000012</v>
      </c>
      <c r="H68" s="1">
        <v>0.67211543241765115</v>
      </c>
      <c r="J68" s="1">
        <v>1980.5</v>
      </c>
      <c r="K68" s="1">
        <v>-3.0339356315422799</v>
      </c>
    </row>
    <row r="69" spans="1:11">
      <c r="A69" s="29">
        <f t="shared" si="0"/>
        <v>1974.2499999999952</v>
      </c>
      <c r="B69" s="1">
        <v>0.18058046954292495</v>
      </c>
      <c r="C69" s="1">
        <v>0.47431327794579292</v>
      </c>
      <c r="D69" s="1">
        <v>0.38700000000000001</v>
      </c>
      <c r="G69" s="1">
        <v>0.45212422500000005</v>
      </c>
      <c r="H69" s="1">
        <v>0.50326315761773854</v>
      </c>
      <c r="J69" s="1">
        <v>1980.75</v>
      </c>
      <c r="K69" s="1">
        <v>5.0136591652668798</v>
      </c>
    </row>
    <row r="70" spans="1:11">
      <c r="A70" s="29">
        <f t="shared" si="0"/>
        <v>1974.3333333333285</v>
      </c>
      <c r="B70" s="1">
        <v>-0.21156806839028597</v>
      </c>
      <c r="C70" s="1">
        <v>0.26390258093267005</v>
      </c>
      <c r="D70" s="1">
        <v>0.3919999999999999</v>
      </c>
      <c r="G70" s="1">
        <v>0.28711150000000007</v>
      </c>
      <c r="H70" s="1">
        <v>0.11317109402223935</v>
      </c>
      <c r="J70" s="1">
        <v>1981</v>
      </c>
      <c r="K70" s="1">
        <v>0.37232574805349278</v>
      </c>
    </row>
    <row r="71" spans="1:11">
      <c r="A71" s="29">
        <f t="shared" si="0"/>
        <v>1974.4166666666617</v>
      </c>
      <c r="B71" s="1">
        <v>0.24493517494574601</v>
      </c>
      <c r="C71" s="1">
        <v>0.28944386480449014</v>
      </c>
      <c r="D71" s="1">
        <v>0.28000000000000003</v>
      </c>
      <c r="G71" s="1">
        <v>0.25021597500000009</v>
      </c>
      <c r="H71" s="1">
        <v>0.22989206413738816</v>
      </c>
      <c r="J71" s="1">
        <v>1981.25</v>
      </c>
      <c r="K71" s="1">
        <v>2.6235304027711601</v>
      </c>
    </row>
    <row r="72" spans="1:11">
      <c r="A72" s="29">
        <f t="shared" ref="A72:A135" si="1">A71+1/12</f>
        <v>1974.499999999995</v>
      </c>
      <c r="B72" s="1">
        <v>0.17460373852849098</v>
      </c>
      <c r="C72" s="1">
        <v>-0.22313883539360013</v>
      </c>
      <c r="D72" s="1">
        <v>-9.099999999999997E-2</v>
      </c>
      <c r="G72" s="1">
        <v>-0.31668675000000007</v>
      </c>
      <c r="H72" s="1">
        <v>-0.54257119750415439</v>
      </c>
      <c r="J72" s="1">
        <v>1981.5</v>
      </c>
      <c r="K72" s="1">
        <v>1.9038240881870121</v>
      </c>
    </row>
    <row r="73" spans="1:11">
      <c r="A73" s="29">
        <f t="shared" si="1"/>
        <v>1974.5833333333283</v>
      </c>
      <c r="B73" s="1">
        <v>-0.76037980005613903</v>
      </c>
      <c r="C73" s="1">
        <v>8.3623601466070063E-2</v>
      </c>
      <c r="D73" s="1">
        <v>-2.200000000000002E-2</v>
      </c>
      <c r="G73" s="1">
        <v>-0.16310064999999999</v>
      </c>
      <c r="H73" s="1">
        <v>8.4548487723089205E-2</v>
      </c>
      <c r="J73" s="1">
        <v>1981.75</v>
      </c>
      <c r="K73" s="1">
        <v>-1.5614642845790241</v>
      </c>
    </row>
    <row r="74" spans="1:11">
      <c r="A74" s="29">
        <f t="shared" si="1"/>
        <v>1974.6666666666615</v>
      </c>
      <c r="B74" s="1">
        <v>-0.349775789943014</v>
      </c>
      <c r="C74" s="1">
        <v>4.0389801116750057E-2</v>
      </c>
      <c r="D74" s="1">
        <v>-0.42999999999999994</v>
      </c>
      <c r="G74" s="1">
        <v>-0.43359304999999992</v>
      </c>
      <c r="H74" s="1">
        <v>-0.27231368655848875</v>
      </c>
      <c r="J74" s="1">
        <v>1982</v>
      </c>
      <c r="K74" s="1">
        <v>2.8165293959198561</v>
      </c>
    </row>
    <row r="75" spans="1:11">
      <c r="A75" s="29">
        <f t="shared" si="1"/>
        <v>1974.7499999999948</v>
      </c>
      <c r="B75" s="1">
        <v>-0.47414420489579101</v>
      </c>
      <c r="C75" s="1">
        <v>-3.501064893267003E-2</v>
      </c>
      <c r="D75" s="1">
        <v>-0.28400000000000025</v>
      </c>
      <c r="G75" s="1">
        <v>-0.40734668750000008</v>
      </c>
      <c r="H75" s="1">
        <v>-0.16760172196012879</v>
      </c>
      <c r="J75" s="1">
        <v>1982.25</v>
      </c>
      <c r="K75" s="1">
        <v>2.2561817159431441</v>
      </c>
    </row>
    <row r="76" spans="1:11">
      <c r="A76" s="29">
        <f t="shared" si="1"/>
        <v>1974.833333333328</v>
      </c>
      <c r="B76" s="1">
        <v>0.36412524328139301</v>
      </c>
      <c r="C76" s="1">
        <v>0.18197179811911002</v>
      </c>
      <c r="D76" s="1">
        <v>0.33600000000000008</v>
      </c>
      <c r="G76" s="1">
        <v>0.1673848</v>
      </c>
      <c r="H76" s="1">
        <v>0.15648900212785344</v>
      </c>
      <c r="J76" s="1">
        <v>1982.5</v>
      </c>
      <c r="K76" s="1">
        <v>-2.2433200725194</v>
      </c>
    </row>
    <row r="77" spans="1:11">
      <c r="A77" s="29">
        <f t="shared" si="1"/>
        <v>1974.9166666666613</v>
      </c>
      <c r="B77" s="1">
        <v>-0.121838504385826</v>
      </c>
      <c r="C77" s="1">
        <v>0.17980281778697993</v>
      </c>
      <c r="D77" s="1">
        <v>-0.22899999999999987</v>
      </c>
      <c r="G77" s="1">
        <v>-0.13596027499999991</v>
      </c>
      <c r="H77" s="1">
        <v>-0.35916640787202814</v>
      </c>
      <c r="J77" s="1">
        <v>1982.75</v>
      </c>
      <c r="K77" s="1">
        <v>-0.22383721949517479</v>
      </c>
    </row>
    <row r="78" spans="1:11">
      <c r="A78" s="29">
        <f t="shared" si="1"/>
        <v>1974.9999999999945</v>
      </c>
      <c r="B78" s="1">
        <v>1.5794891306738001E-2</v>
      </c>
      <c r="C78" s="1">
        <v>-3.7711242170409998E-2</v>
      </c>
      <c r="D78" s="1">
        <v>-0.35400000000000009</v>
      </c>
      <c r="G78" s="1">
        <v>-0.11336695000000008</v>
      </c>
      <c r="H78" s="1">
        <v>8.4034186386516163E-2</v>
      </c>
      <c r="J78" s="1">
        <v>1983</v>
      </c>
      <c r="K78" s="1">
        <v>1.120108397107112</v>
      </c>
    </row>
    <row r="79" spans="1:11">
      <c r="A79" s="29">
        <f t="shared" si="1"/>
        <v>1975.0833333333278</v>
      </c>
      <c r="B79" s="1">
        <v>0.51323318513058103</v>
      </c>
      <c r="C79" s="1">
        <v>0.39500617397370985</v>
      </c>
      <c r="D79" s="1">
        <v>0.24299999999999988</v>
      </c>
      <c r="G79" s="1">
        <v>0.24746544999999998</v>
      </c>
      <c r="H79" s="1">
        <v>-2.0475526153141188E-2</v>
      </c>
      <c r="J79" s="1">
        <v>1983.25</v>
      </c>
      <c r="K79" s="1">
        <v>0.78626841560060801</v>
      </c>
    </row>
    <row r="80" spans="1:11">
      <c r="A80" s="29">
        <f t="shared" si="1"/>
        <v>1975.1666666666611</v>
      </c>
      <c r="B80" s="1">
        <v>-0.32146159533413299</v>
      </c>
      <c r="C80" s="1">
        <v>-0.24041005021998996</v>
      </c>
      <c r="D80" s="1">
        <v>-0.49899999999999967</v>
      </c>
      <c r="G80" s="1">
        <v>-0.1318967499999999</v>
      </c>
      <c r="H80" s="1">
        <v>-0.20842296487124357</v>
      </c>
      <c r="J80" s="1">
        <v>1983.5</v>
      </c>
      <c r="K80" s="1">
        <v>-1.3353439517201041E-2</v>
      </c>
    </row>
    <row r="81" spans="1:11">
      <c r="A81" s="29">
        <f t="shared" si="1"/>
        <v>1975.2499999999943</v>
      </c>
      <c r="B81" s="1">
        <v>0.68832812416704603</v>
      </c>
      <c r="C81" s="1">
        <v>-0.43734336271935992</v>
      </c>
      <c r="D81" s="1">
        <v>-0.63700000000000001</v>
      </c>
      <c r="G81" s="1">
        <v>-0.28703579999999995</v>
      </c>
      <c r="H81" s="1">
        <v>6.2582164993570721E-2</v>
      </c>
      <c r="J81" s="1">
        <v>1983.75</v>
      </c>
      <c r="K81" s="1">
        <v>0.50912483644780804</v>
      </c>
    </row>
    <row r="82" spans="1:11">
      <c r="A82" s="29">
        <f t="shared" si="1"/>
        <v>1975.3333333333276</v>
      </c>
      <c r="B82" s="1">
        <v>-0.24212281140282699</v>
      </c>
      <c r="C82" s="1">
        <v>9.935692189718992E-2</v>
      </c>
      <c r="D82" s="1">
        <v>0.13599999999999968</v>
      </c>
      <c r="G82" s="1">
        <v>0.18054817499999998</v>
      </c>
      <c r="H82" s="1">
        <v>0.18411416726986063</v>
      </c>
      <c r="J82" s="1">
        <v>1984</v>
      </c>
      <c r="K82" s="1">
        <v>0.413672290996348</v>
      </c>
    </row>
    <row r="83" spans="1:11">
      <c r="A83" s="29">
        <f t="shared" si="1"/>
        <v>1975.4166666666608</v>
      </c>
      <c r="B83" s="1">
        <v>9.8625908368514981E-2</v>
      </c>
      <c r="C83" s="1">
        <v>-0.14924401095070983</v>
      </c>
      <c r="D83" s="1">
        <v>0.17000000000000037</v>
      </c>
      <c r="G83" s="1">
        <v>0.3209656500000001</v>
      </c>
      <c r="H83" s="1">
        <v>0.32114072715168873</v>
      </c>
      <c r="J83" s="1">
        <v>1984.25</v>
      </c>
      <c r="K83" s="1">
        <v>0.75033938812050405</v>
      </c>
    </row>
    <row r="84" spans="1:11">
      <c r="A84" s="29">
        <f t="shared" si="1"/>
        <v>1975.4999999999941</v>
      </c>
      <c r="B84" s="1">
        <v>-0.17513117414385102</v>
      </c>
      <c r="C84" s="1">
        <v>0.26260324276004998</v>
      </c>
      <c r="D84" s="1">
        <v>6.999999999999984E-2</v>
      </c>
      <c r="G84" s="1">
        <v>0.11917810000000006</v>
      </c>
      <c r="H84" s="1">
        <v>-6.4342712309371275E-2</v>
      </c>
      <c r="J84" s="1">
        <v>1984.5</v>
      </c>
      <c r="K84" s="1">
        <v>2.0155314172582881</v>
      </c>
    </row>
    <row r="85" spans="1:11">
      <c r="A85" s="29">
        <f t="shared" si="1"/>
        <v>1975.5833333333273</v>
      </c>
      <c r="B85" s="1">
        <v>-0.39573417467865402</v>
      </c>
      <c r="C85" s="1">
        <v>-0.15769164073710007</v>
      </c>
      <c r="D85" s="1">
        <v>-0.13600000000000012</v>
      </c>
      <c r="G85" s="1">
        <v>-0.27720503750000003</v>
      </c>
      <c r="H85" s="1">
        <v>-0.21149106679574059</v>
      </c>
      <c r="J85" s="1">
        <v>1984.75</v>
      </c>
      <c r="K85" s="1">
        <v>-1.059379359407616</v>
      </c>
    </row>
    <row r="86" spans="1:11">
      <c r="A86" s="29">
        <f t="shared" si="1"/>
        <v>1975.6666666666606</v>
      </c>
      <c r="B86" s="1">
        <v>0.15551433059686481</v>
      </c>
      <c r="C86" s="1">
        <v>-0.13057831837426992</v>
      </c>
      <c r="D86" s="1">
        <v>-0.11399999999999988</v>
      </c>
      <c r="G86" s="1">
        <v>0.18299477500000016</v>
      </c>
      <c r="H86" s="1">
        <v>9.3079123336921143E-2</v>
      </c>
      <c r="J86" s="1">
        <v>1985</v>
      </c>
      <c r="K86" s="1">
        <v>-0.76380552547407199</v>
      </c>
    </row>
    <row r="87" spans="1:11">
      <c r="A87" s="29">
        <f t="shared" si="1"/>
        <v>1975.7499999999939</v>
      </c>
      <c r="B87" s="1">
        <v>-0.1012465362265408</v>
      </c>
      <c r="C87" s="1">
        <v>-0.22526661388619007</v>
      </c>
      <c r="D87" s="1">
        <v>-0.20000000000000018</v>
      </c>
      <c r="G87" s="1">
        <v>-0.12575704999999987</v>
      </c>
      <c r="H87" s="1">
        <v>-0.10252299838101053</v>
      </c>
      <c r="J87" s="1">
        <v>1985.25</v>
      </c>
      <c r="K87" s="1">
        <v>0.61234277619796795</v>
      </c>
    </row>
    <row r="88" spans="1:11">
      <c r="A88" s="29">
        <f t="shared" si="1"/>
        <v>1975.8333333333271</v>
      </c>
      <c r="B88" s="1">
        <v>-0.47186634549671602</v>
      </c>
      <c r="C88" s="1">
        <v>-4.4786303506050062E-2</v>
      </c>
      <c r="D88" s="1">
        <v>-0.28099999999999969</v>
      </c>
      <c r="G88" s="1">
        <v>-0.26995935000000004</v>
      </c>
      <c r="H88" s="1">
        <v>-8.4563118573369178E-2</v>
      </c>
      <c r="J88" s="1">
        <v>1985.5</v>
      </c>
      <c r="K88" s="1">
        <v>0.719938666901632</v>
      </c>
    </row>
    <row r="89" spans="1:11">
      <c r="A89" s="29">
        <f t="shared" si="1"/>
        <v>1975.9166666666604</v>
      </c>
      <c r="B89" s="1">
        <v>-2.1139531867022998E-2</v>
      </c>
      <c r="C89" s="1">
        <v>8.3673827946650015E-2</v>
      </c>
      <c r="D89" s="1">
        <v>0.2799999999999998</v>
      </c>
      <c r="G89" s="1">
        <v>0.15641335000000001</v>
      </c>
      <c r="H89" s="1">
        <v>4.2380249817384863E-2</v>
      </c>
      <c r="J89" s="1">
        <v>1985.75</v>
      </c>
      <c r="K89" s="1">
        <v>1.2816026182995079</v>
      </c>
    </row>
    <row r="90" spans="1:11">
      <c r="A90" s="29">
        <f t="shared" si="1"/>
        <v>1975.9999999999936</v>
      </c>
      <c r="B90" s="1">
        <v>-0.360356667779413</v>
      </c>
      <c r="C90" s="1">
        <v>-6.6748818363709939E-2</v>
      </c>
      <c r="D90" s="1">
        <v>-9.1000000000000192E-2</v>
      </c>
      <c r="G90" s="1">
        <v>-7.1421499999999583E-3</v>
      </c>
      <c r="H90" s="1">
        <v>8.6070645580464844E-2</v>
      </c>
      <c r="J90" s="1">
        <v>1986</v>
      </c>
      <c r="K90" s="1">
        <v>0.70367079771336405</v>
      </c>
    </row>
    <row r="91" spans="1:11">
      <c r="A91" s="29">
        <f t="shared" si="1"/>
        <v>1976.0833333333269</v>
      </c>
      <c r="B91" s="1">
        <v>-0.41852840125996993</v>
      </c>
      <c r="C91" s="1">
        <v>-0.44440175558774697</v>
      </c>
      <c r="D91" s="1">
        <v>-0.46899999999999986</v>
      </c>
      <c r="G91" s="1">
        <v>-0.18736964999999983</v>
      </c>
      <c r="H91" s="1">
        <v>-0.13113982905856891</v>
      </c>
      <c r="J91" s="1">
        <v>1986.25</v>
      </c>
      <c r="K91" s="1">
        <v>0.47435583810099202</v>
      </c>
    </row>
    <row r="92" spans="1:11">
      <c r="A92" s="29">
        <f t="shared" si="1"/>
        <v>1976.1666666666601</v>
      </c>
      <c r="B92" s="1">
        <v>-0.28616502864573001</v>
      </c>
      <c r="C92" s="1">
        <v>-0.11331976381007602</v>
      </c>
      <c r="D92" s="1">
        <v>-0.23899999999999988</v>
      </c>
      <c r="G92" s="1">
        <v>-7.3796850000000191E-2</v>
      </c>
      <c r="H92" s="1">
        <v>-0.14834265376691846</v>
      </c>
      <c r="J92" s="1">
        <v>1986.5</v>
      </c>
      <c r="K92" s="1">
        <v>-0.48623767502941601</v>
      </c>
    </row>
    <row r="93" spans="1:11">
      <c r="A93" s="29">
        <f t="shared" si="1"/>
        <v>1976.2499999999934</v>
      </c>
      <c r="B93" s="1">
        <v>-0.52985455857346997</v>
      </c>
      <c r="C93" s="1">
        <v>-1.0235725677514962E-2</v>
      </c>
      <c r="D93" s="1">
        <v>0.13900000000000023</v>
      </c>
      <c r="G93" s="1">
        <v>0.22870534999999997</v>
      </c>
      <c r="H93" s="1">
        <v>-3.6059591088505205E-2</v>
      </c>
      <c r="J93" s="1">
        <v>1986.75</v>
      </c>
      <c r="K93" s="1">
        <v>0.59358378021901603</v>
      </c>
    </row>
    <row r="94" spans="1:11">
      <c r="A94" s="29">
        <f t="shared" si="1"/>
        <v>1976.3333333333267</v>
      </c>
      <c r="B94" s="1">
        <v>0.11050717013405986</v>
      </c>
      <c r="C94" s="1">
        <v>-0.43268522050789504</v>
      </c>
      <c r="D94" s="1">
        <v>-0.29800000000000004</v>
      </c>
      <c r="G94" s="1">
        <v>5.2142175000000013E-2</v>
      </c>
      <c r="H94" s="1">
        <v>-2.18622790260391E-2</v>
      </c>
      <c r="J94" s="1">
        <v>1987</v>
      </c>
      <c r="K94" s="1">
        <v>0.1046643584055912</v>
      </c>
    </row>
    <row r="95" spans="1:11">
      <c r="A95" s="29">
        <f t="shared" si="1"/>
        <v>1976.4166666666599</v>
      </c>
      <c r="B95" s="1">
        <v>-0.47751463990845</v>
      </c>
      <c r="C95" s="1">
        <v>5.2473202407569974E-3</v>
      </c>
      <c r="D95" s="1">
        <v>-3.8000000000000256E-2</v>
      </c>
      <c r="G95" s="1">
        <v>3.7160699999999935E-2</v>
      </c>
      <c r="H95" s="1">
        <v>-0.24165195826259445</v>
      </c>
      <c r="J95" s="1">
        <v>1987.25</v>
      </c>
      <c r="K95" s="1">
        <v>0.1843149791416184</v>
      </c>
    </row>
    <row r="96" spans="1:11">
      <c r="A96" s="29">
        <f t="shared" si="1"/>
        <v>1976.4999999999932</v>
      </c>
      <c r="B96" s="1">
        <v>0.16640446711689005</v>
      </c>
      <c r="C96" s="1">
        <v>-0.22613148556761686</v>
      </c>
      <c r="D96" s="1">
        <v>-0.13900000000000023</v>
      </c>
      <c r="G96" s="1">
        <v>-1.9119450000000093E-2</v>
      </c>
      <c r="H96" s="1">
        <v>-4.2233598366281044E-2</v>
      </c>
      <c r="J96" s="1">
        <v>1987.5</v>
      </c>
      <c r="K96" s="1">
        <v>-3.840312613474052E-2</v>
      </c>
    </row>
    <row r="97" spans="1:11">
      <c r="A97" s="29">
        <f t="shared" si="1"/>
        <v>1976.5833333333264</v>
      </c>
      <c r="B97" s="1">
        <v>0.30902959416191988</v>
      </c>
      <c r="C97" s="1">
        <v>-2.9519789220418938E-2</v>
      </c>
      <c r="D97" s="1">
        <v>-4.3999999999999595E-2</v>
      </c>
      <c r="G97" s="1">
        <v>-5.113750000000028E-3</v>
      </c>
      <c r="H97" s="1">
        <v>-0.10073652508242825</v>
      </c>
      <c r="J97" s="1">
        <v>1987.75</v>
      </c>
      <c r="K97" s="1">
        <v>0.54361432032111601</v>
      </c>
    </row>
    <row r="98" spans="1:11">
      <c r="A98" s="29">
        <f t="shared" si="1"/>
        <v>1976.6666666666597</v>
      </c>
      <c r="B98" s="1">
        <v>0.10080636208835037</v>
      </c>
      <c r="C98" s="1">
        <v>0.36105660091499181</v>
      </c>
      <c r="D98" s="1">
        <v>1.9000000000000128E-2</v>
      </c>
      <c r="G98" s="1">
        <v>6.9996649999999994E-2</v>
      </c>
      <c r="H98" s="1">
        <v>-7.8178652634909196E-2</v>
      </c>
      <c r="J98" s="1">
        <v>1988</v>
      </c>
      <c r="K98" s="1">
        <v>-0.51359079650512796</v>
      </c>
    </row>
    <row r="99" spans="1:11">
      <c r="A99" s="29">
        <f t="shared" si="1"/>
        <v>1976.749999999993</v>
      </c>
      <c r="B99" s="1">
        <v>3.58290820637297E-2</v>
      </c>
      <c r="C99" s="1">
        <v>-1.8818192872819828E-3</v>
      </c>
      <c r="D99" s="1">
        <v>-4.1000000000000369E-2</v>
      </c>
      <c r="G99" s="1">
        <v>-9.533839999999999E-2</v>
      </c>
      <c r="H99" s="1">
        <v>-0.12237203064333257</v>
      </c>
      <c r="J99" s="1">
        <v>1988.25</v>
      </c>
      <c r="K99" s="1">
        <v>0.464806234228268</v>
      </c>
    </row>
    <row r="100" spans="1:11">
      <c r="A100" s="29">
        <f t="shared" si="1"/>
        <v>1976.8333333333262</v>
      </c>
      <c r="B100" s="1">
        <v>0.39150996903918012</v>
      </c>
      <c r="C100" s="1">
        <v>0.15159775139555098</v>
      </c>
      <c r="D100" s="1">
        <v>3.0000000000000249E-2</v>
      </c>
      <c r="G100" s="1">
        <v>-0.10658930000000005</v>
      </c>
      <c r="H100" s="1">
        <v>-0.32165085810937055</v>
      </c>
      <c r="J100" s="1">
        <v>1988.5</v>
      </c>
      <c r="K100" s="1">
        <v>0.58983580561452398</v>
      </c>
    </row>
    <row r="101" spans="1:11">
      <c r="A101" s="29">
        <f t="shared" si="1"/>
        <v>1976.9166666666595</v>
      </c>
      <c r="B101" s="1">
        <v>0.19411180616278001</v>
      </c>
      <c r="C101" s="1">
        <v>0.17651988382109302</v>
      </c>
      <c r="D101" s="1">
        <v>-0.13100000000000023</v>
      </c>
      <c r="G101" s="1">
        <v>-1.4465437499999956E-2</v>
      </c>
      <c r="H101" s="1">
        <v>-5.7472177078284781E-2</v>
      </c>
      <c r="J101" s="1">
        <v>1988.75</v>
      </c>
      <c r="K101" s="1">
        <v>0.30982600176793562</v>
      </c>
    </row>
    <row r="102" spans="1:11">
      <c r="A102" s="29">
        <f t="shared" si="1"/>
        <v>1976.9999999999927</v>
      </c>
      <c r="B102" s="1">
        <v>0.15651918562345002</v>
      </c>
      <c r="C102" s="1">
        <v>-3.7507576014801036E-2</v>
      </c>
      <c r="D102" s="1">
        <v>-9.6999999999999531E-2</v>
      </c>
      <c r="G102" s="1">
        <v>-2.8016324999999842E-2</v>
      </c>
      <c r="H102" s="1">
        <v>7.3616229536400679E-3</v>
      </c>
      <c r="J102" s="1">
        <v>1989</v>
      </c>
      <c r="K102" s="1">
        <v>0.96996395616729603</v>
      </c>
    </row>
    <row r="103" spans="1:11">
      <c r="A103" s="29">
        <f t="shared" si="1"/>
        <v>1977.083333333326</v>
      </c>
      <c r="B103" s="1">
        <v>-0.23860313708924008</v>
      </c>
      <c r="C103" s="1">
        <v>-0.25445039787031698</v>
      </c>
      <c r="D103" s="1">
        <v>-8.4999999999999964E-2</v>
      </c>
      <c r="G103" s="1">
        <v>-9.7312237499999954E-2</v>
      </c>
      <c r="H103" s="1">
        <v>-0.13257194984726262</v>
      </c>
      <c r="J103" s="1">
        <v>1989.25</v>
      </c>
      <c r="K103" s="1">
        <v>0.46136678707895201</v>
      </c>
    </row>
    <row r="104" spans="1:11">
      <c r="A104" s="29">
        <f t="shared" si="1"/>
        <v>1977.1666666666592</v>
      </c>
      <c r="B104" s="1">
        <v>0.16100561251376999</v>
      </c>
      <c r="C104" s="1">
        <v>7.4943489161899413E-4</v>
      </c>
      <c r="D104" s="1">
        <v>-0.22800000000000065</v>
      </c>
      <c r="G104" s="1">
        <v>-0.13263103749999988</v>
      </c>
      <c r="H104" s="1">
        <v>-0.15659961623252561</v>
      </c>
      <c r="J104" s="1">
        <v>1989.5</v>
      </c>
      <c r="K104" s="1">
        <v>-4.0002115283021999E-2</v>
      </c>
    </row>
    <row r="105" spans="1:11">
      <c r="A105" s="29">
        <f t="shared" si="1"/>
        <v>1977.2499999999925</v>
      </c>
      <c r="B105" s="1">
        <v>-0.17977254805637988</v>
      </c>
      <c r="C105" s="1">
        <v>-0.25883384357599998</v>
      </c>
      <c r="D105" s="1">
        <v>-4.8999999999999488E-2</v>
      </c>
      <c r="G105" s="1">
        <v>-3.3602375000000295E-3</v>
      </c>
      <c r="H105" s="1">
        <v>-0.14350606283920042</v>
      </c>
      <c r="J105" s="1">
        <v>1989.75</v>
      </c>
      <c r="K105" s="1">
        <v>0.48981482417663202</v>
      </c>
    </row>
    <row r="106" spans="1:11">
      <c r="A106" s="29">
        <f t="shared" si="1"/>
        <v>1977.3333333333258</v>
      </c>
      <c r="B106" s="1">
        <v>-0.14545726461177999</v>
      </c>
      <c r="C106" s="1">
        <v>-4.7962592118066194E-2</v>
      </c>
      <c r="D106" s="1">
        <v>-5.1000000000000156E-2</v>
      </c>
      <c r="G106" s="1">
        <v>4.9664649999999977E-2</v>
      </c>
      <c r="H106" s="1">
        <v>-0.251640960735107</v>
      </c>
      <c r="J106" s="1">
        <v>1990</v>
      </c>
      <c r="K106" s="1">
        <v>-0.35834248356904758</v>
      </c>
    </row>
    <row r="107" spans="1:11">
      <c r="A107" s="29">
        <f t="shared" si="1"/>
        <v>1977.416666666659</v>
      </c>
      <c r="B107" s="1">
        <v>-0.12578385520202007</v>
      </c>
      <c r="C107" s="1">
        <v>7.2403296385559188E-2</v>
      </c>
      <c r="D107" s="1">
        <v>-0.14599999999999991</v>
      </c>
      <c r="G107" s="1">
        <v>-0.12560097499999978</v>
      </c>
      <c r="H107" s="1">
        <v>-0.27969050541200502</v>
      </c>
      <c r="J107" s="1">
        <v>1990.25</v>
      </c>
      <c r="K107" s="1">
        <v>0.68190960052638405</v>
      </c>
    </row>
    <row r="108" spans="1:11">
      <c r="A108" s="29">
        <f t="shared" si="1"/>
        <v>1977.4999999999923</v>
      </c>
      <c r="B108" s="1">
        <v>-3.0353035660290129E-2</v>
      </c>
      <c r="C108" s="1">
        <v>-0.11015311966209679</v>
      </c>
      <c r="D108" s="1">
        <v>-0.24000000000000021</v>
      </c>
      <c r="G108" s="1">
        <v>-0.13566427499999978</v>
      </c>
      <c r="H108" s="1">
        <v>-0.22746345234293275</v>
      </c>
      <c r="J108" s="1">
        <v>1990.5</v>
      </c>
      <c r="K108" s="1">
        <v>0.88368854044718004</v>
      </c>
    </row>
    <row r="109" spans="1:11">
      <c r="A109" s="29">
        <f t="shared" si="1"/>
        <v>1977.5833333333255</v>
      </c>
      <c r="B109" s="1">
        <v>0.53928289486178005</v>
      </c>
      <c r="C109" s="1">
        <v>5.3334150829591996E-3</v>
      </c>
      <c r="D109" s="1">
        <v>3.0000000000000249E-2</v>
      </c>
      <c r="G109" s="1">
        <v>7.78886250000001E-2</v>
      </c>
      <c r="H109" s="1">
        <v>-0.17613305283525171</v>
      </c>
      <c r="J109" s="1">
        <v>1990.75</v>
      </c>
      <c r="K109" s="1">
        <v>1.1480186869167679</v>
      </c>
    </row>
    <row r="110" spans="1:11">
      <c r="A110" s="29">
        <f t="shared" si="1"/>
        <v>1977.6666666666588</v>
      </c>
      <c r="B110" s="1">
        <v>0.15281377350073999</v>
      </c>
      <c r="C110" s="1">
        <v>0.22688379531518557</v>
      </c>
      <c r="D110" s="1">
        <v>7.299999999999951E-2</v>
      </c>
      <c r="G110" s="1">
        <v>0.11034027500000004</v>
      </c>
      <c r="H110" s="1">
        <v>-6.5528230877605287E-2</v>
      </c>
      <c r="J110" s="1">
        <v>1991</v>
      </c>
      <c r="K110" s="1">
        <v>0.1990997183839992</v>
      </c>
    </row>
    <row r="111" spans="1:11">
      <c r="A111" s="29">
        <f t="shared" si="1"/>
        <v>1977.749999999992</v>
      </c>
      <c r="B111" s="1">
        <v>0.439137153610062</v>
      </c>
      <c r="C111" s="1">
        <v>-8.3884777758139739E-3</v>
      </c>
      <c r="D111" s="1">
        <v>-2.5999999999999801E-2</v>
      </c>
      <c r="G111" s="1">
        <v>-3.2562399999999936E-2</v>
      </c>
      <c r="H111" s="1">
        <v>-0.20020984358084559</v>
      </c>
      <c r="J111" s="1">
        <v>1991.25</v>
      </c>
      <c r="K111" s="1">
        <v>0.34092252025731717</v>
      </c>
    </row>
    <row r="112" spans="1:11">
      <c r="A112" s="29">
        <f t="shared" si="1"/>
        <v>1977.8333333333253</v>
      </c>
      <c r="B112" s="1">
        <v>-9.8626705490628908E-2</v>
      </c>
      <c r="C112" s="1">
        <v>-4.8270556398108011E-2</v>
      </c>
      <c r="D112" s="1">
        <v>-4.8000000000000043E-2</v>
      </c>
      <c r="G112" s="1">
        <v>1.3711000000000695E-3</v>
      </c>
      <c r="H112" s="1">
        <v>-0.10429283355493169</v>
      </c>
      <c r="J112" s="1">
        <v>1991.5</v>
      </c>
      <c r="K112" s="1">
        <v>0.62564951900421595</v>
      </c>
    </row>
    <row r="113" spans="1:11">
      <c r="A113" s="29">
        <f t="shared" si="1"/>
        <v>1977.9166666666586</v>
      </c>
      <c r="B113" s="1">
        <v>-0.17246829892194004</v>
      </c>
      <c r="C113" s="1">
        <v>-0.27905884286586202</v>
      </c>
      <c r="D113" s="1">
        <v>-0.12199999999999989</v>
      </c>
      <c r="G113" s="1">
        <v>-4.0173399999999915E-2</v>
      </c>
      <c r="H113" s="1">
        <v>-0.11942265206410685</v>
      </c>
      <c r="J113" s="1">
        <v>1991.75</v>
      </c>
      <c r="K113" s="1">
        <v>0.3651733346132448</v>
      </c>
    </row>
    <row r="114" spans="1:11">
      <c r="A114" s="29">
        <f t="shared" si="1"/>
        <v>1977.9999999999918</v>
      </c>
      <c r="B114" s="1">
        <v>-2.5925041765734957E-2</v>
      </c>
      <c r="C114" s="1">
        <v>-0.168495816143649</v>
      </c>
      <c r="D114" s="1">
        <v>-0.20500000000000007</v>
      </c>
      <c r="G114" s="1">
        <v>-0.11478014999999991</v>
      </c>
      <c r="H114" s="1">
        <v>-0.18084446315327429</v>
      </c>
      <c r="J114" s="1">
        <v>1992</v>
      </c>
      <c r="K114" s="1">
        <v>-1.02157302672206</v>
      </c>
    </row>
    <row r="115" spans="1:11">
      <c r="A115" s="29">
        <f t="shared" si="1"/>
        <v>1978.0833333333251</v>
      </c>
      <c r="B115" s="1">
        <v>-2.7148139580538078E-2</v>
      </c>
      <c r="C115" s="1">
        <v>-7.5951542710519793E-3</v>
      </c>
      <c r="D115" s="1">
        <v>0.10599999999999987</v>
      </c>
      <c r="G115" s="1">
        <v>3.7216549999999904E-2</v>
      </c>
      <c r="H115" s="1">
        <v>-0.10002509609791488</v>
      </c>
      <c r="J115" s="1">
        <v>1992.25</v>
      </c>
      <c r="K115" s="1">
        <v>0.21457767629298041</v>
      </c>
    </row>
    <row r="116" spans="1:11">
      <c r="A116" s="29">
        <f t="shared" si="1"/>
        <v>1978.1666666666583</v>
      </c>
      <c r="B116" s="1">
        <v>-0.12512171138772987</v>
      </c>
      <c r="C116" s="1">
        <v>-3.4623353699015036E-2</v>
      </c>
      <c r="D116" s="1">
        <v>4.1999999999999815E-2</v>
      </c>
      <c r="G116" s="1">
        <v>-1.8265950000000031E-2</v>
      </c>
      <c r="H116" s="1">
        <v>-0.1058251431914673</v>
      </c>
      <c r="J116" s="1">
        <v>1992.5</v>
      </c>
      <c r="K116" s="1">
        <v>-0.39440037396734762</v>
      </c>
    </row>
    <row r="117" spans="1:11">
      <c r="A117" s="29">
        <f t="shared" si="1"/>
        <v>1978.2499999999916</v>
      </c>
      <c r="B117" s="1">
        <v>-0.47031908264189015</v>
      </c>
      <c r="C117" s="1">
        <v>-0.161448991984465</v>
      </c>
      <c r="D117" s="1">
        <v>-6.899999999999995E-2</v>
      </c>
      <c r="G117" s="1">
        <v>9.3697499999999545E-3</v>
      </c>
      <c r="H117" s="1">
        <v>-2.4917684441165711E-2</v>
      </c>
      <c r="J117" s="1">
        <v>1992.75</v>
      </c>
      <c r="K117" s="1">
        <v>1.858984609611692E-2</v>
      </c>
    </row>
    <row r="118" spans="1:11">
      <c r="A118" s="29">
        <f t="shared" si="1"/>
        <v>1978.3333333333248</v>
      </c>
      <c r="B118" s="1">
        <v>8.1859971627689987E-2</v>
      </c>
      <c r="C118" s="1">
        <v>-0.15552243704986296</v>
      </c>
      <c r="D118" s="1">
        <v>-0.2159999999999993</v>
      </c>
      <c r="G118" s="1">
        <v>-8.7605262499999947E-2</v>
      </c>
      <c r="H118" s="1">
        <v>-0.23161249271897577</v>
      </c>
      <c r="J118" s="1">
        <v>1993</v>
      </c>
      <c r="K118" s="1">
        <v>0.244904950669282</v>
      </c>
    </row>
    <row r="119" spans="1:11">
      <c r="A119" s="29">
        <f t="shared" si="1"/>
        <v>1978.4166666666581</v>
      </c>
      <c r="B119" s="1">
        <v>-0.26833647849279996</v>
      </c>
      <c r="C119" s="1">
        <v>0.12478021537094097</v>
      </c>
      <c r="D119" s="1">
        <v>0.24299999999999944</v>
      </c>
      <c r="G119" s="1">
        <v>0.14923409999999993</v>
      </c>
      <c r="H119" s="1">
        <v>-5.1307502292898377E-2</v>
      </c>
      <c r="J119" s="1">
        <v>1993.25</v>
      </c>
      <c r="K119" s="1">
        <v>-0.54587453701433997</v>
      </c>
    </row>
    <row r="120" spans="1:11">
      <c r="A120" s="29">
        <f t="shared" si="1"/>
        <v>1978.4999999999914</v>
      </c>
      <c r="B120" s="1">
        <v>0.45451668977882997</v>
      </c>
      <c r="C120" s="1">
        <v>-0.10485626125075798</v>
      </c>
      <c r="D120" s="1">
        <v>-0.14199999999999946</v>
      </c>
      <c r="G120" s="1">
        <v>3.0143550000000019E-2</v>
      </c>
      <c r="H120" s="1">
        <v>-0.11414140856190469</v>
      </c>
      <c r="J120" s="1">
        <v>1993.5</v>
      </c>
      <c r="K120" s="1">
        <v>-2.5930138092846881E-2</v>
      </c>
    </row>
    <row r="121" spans="1:11">
      <c r="A121" s="29">
        <f t="shared" si="1"/>
        <v>1978.5833333333246</v>
      </c>
      <c r="B121" s="1">
        <v>0.26282270265729002</v>
      </c>
      <c r="C121" s="1">
        <v>-3.5758876125427053E-2</v>
      </c>
      <c r="D121" s="1">
        <v>-6.4000000000000057E-2</v>
      </c>
      <c r="G121" s="1">
        <v>3.3594025000000138E-2</v>
      </c>
      <c r="H121" s="1">
        <v>-9.153901243230389E-2</v>
      </c>
      <c r="J121" s="1">
        <v>1993.75</v>
      </c>
      <c r="K121" s="1">
        <v>-0.1208556374576908</v>
      </c>
    </row>
    <row r="122" spans="1:11">
      <c r="A122" s="29">
        <f t="shared" si="1"/>
        <v>1978.6666666666579</v>
      </c>
      <c r="B122" s="1">
        <v>6.0880730610699541E-3</v>
      </c>
      <c r="C122" s="1">
        <v>-0.23157009884505697</v>
      </c>
      <c r="D122" s="1">
        <v>-0.15600000000000058</v>
      </c>
      <c r="G122" s="1">
        <v>4.6419725000000023E-2</v>
      </c>
      <c r="H122" s="1">
        <v>-0.11259386499883428</v>
      </c>
      <c r="J122" s="1">
        <v>1994</v>
      </c>
      <c r="K122" s="1">
        <v>9.0823642174507599E-2</v>
      </c>
    </row>
    <row r="123" spans="1:11">
      <c r="A123" s="29">
        <f t="shared" si="1"/>
        <v>1978.7499999999911</v>
      </c>
      <c r="B123" s="1">
        <v>-0.31321279949604985</v>
      </c>
      <c r="C123" s="1">
        <v>-3.596743848235795E-2</v>
      </c>
      <c r="D123" s="1">
        <v>0.13300000000000001</v>
      </c>
      <c r="G123" s="1">
        <v>0.22610995000000006</v>
      </c>
      <c r="H123" s="1">
        <v>9.8826862413447181E-2</v>
      </c>
      <c r="J123" s="1">
        <v>1994.25</v>
      </c>
      <c r="K123" s="1">
        <v>0.50724546904527601</v>
      </c>
    </row>
    <row r="124" spans="1:11">
      <c r="A124" s="29">
        <f t="shared" si="1"/>
        <v>1978.8333333333244</v>
      </c>
      <c r="B124" s="1">
        <v>0.22893317597789986</v>
      </c>
      <c r="C124" s="1">
        <v>-5.7347622275561005E-2</v>
      </c>
      <c r="D124" s="1">
        <v>0.16800000000000015</v>
      </c>
      <c r="G124" s="1">
        <v>0.2094411625</v>
      </c>
      <c r="H124" s="1">
        <v>-5.7897746722408439E-3</v>
      </c>
      <c r="J124" s="1">
        <v>1994.5</v>
      </c>
      <c r="K124" s="1">
        <v>0.22759120133862401</v>
      </c>
    </row>
    <row r="125" spans="1:11">
      <c r="A125" s="29">
        <f t="shared" si="1"/>
        <v>1978.9166666666576</v>
      </c>
      <c r="B125" s="1">
        <v>-0.38764256683006981</v>
      </c>
      <c r="C125" s="1">
        <v>-0.29068999679035601</v>
      </c>
      <c r="D125" s="1">
        <v>-4.1999999999999815E-2</v>
      </c>
      <c r="G125" s="1">
        <v>8.6137824999999946E-2</v>
      </c>
      <c r="H125" s="1">
        <v>9.9110211393348302E-2</v>
      </c>
      <c r="J125" s="1">
        <v>1994.75</v>
      </c>
      <c r="K125" s="1">
        <v>0.45855735377018803</v>
      </c>
    </row>
    <row r="126" spans="1:11">
      <c r="A126" s="29">
        <f t="shared" si="1"/>
        <v>1978.9999999999909</v>
      </c>
      <c r="B126" s="1">
        <v>-0.21927407265804022</v>
      </c>
      <c r="C126" s="1">
        <v>-1.8603507779729966E-2</v>
      </c>
      <c r="D126" s="1">
        <v>0</v>
      </c>
      <c r="G126" s="1">
        <v>0</v>
      </c>
      <c r="H126" s="1">
        <v>0</v>
      </c>
      <c r="J126" s="1">
        <v>1995</v>
      </c>
      <c r="K126" s="1">
        <v>0.90725397881685999</v>
      </c>
    </row>
    <row r="127" spans="1:11">
      <c r="A127" s="29">
        <f t="shared" si="1"/>
        <v>1979.0833333333242</v>
      </c>
      <c r="B127" s="1">
        <v>-0.38362431179978995</v>
      </c>
      <c r="C127" s="1">
        <v>-0.40588481626642015</v>
      </c>
      <c r="D127" s="1">
        <v>-0.15200000000000014</v>
      </c>
      <c r="G127" s="1">
        <v>-3.5189012500000005E-2</v>
      </c>
      <c r="H127" s="1">
        <v>-9.1376271893026662E-3</v>
      </c>
      <c r="J127" s="1">
        <v>1995.25</v>
      </c>
      <c r="K127" s="1">
        <v>0.83547756519815997</v>
      </c>
    </row>
    <row r="128" spans="1:11">
      <c r="A128" s="29">
        <f t="shared" si="1"/>
        <v>1979.1666666666574</v>
      </c>
      <c r="B128" s="1">
        <v>5.8937561821799989E-2</v>
      </c>
      <c r="C128" s="1">
        <v>0.14520925437629018</v>
      </c>
      <c r="D128" s="1">
        <v>0.13300000000000001</v>
      </c>
      <c r="G128" s="1">
        <v>7.1335887499999973E-2</v>
      </c>
      <c r="H128" s="1">
        <v>-2.2417354775696396E-2</v>
      </c>
      <c r="J128" s="1">
        <v>1995.5</v>
      </c>
      <c r="K128" s="1">
        <v>0.218674028016138</v>
      </c>
    </row>
    <row r="129" spans="1:11">
      <c r="A129" s="29">
        <f t="shared" si="1"/>
        <v>1979.2499999999907</v>
      </c>
      <c r="B129" s="1">
        <v>4.5765406045219947E-2</v>
      </c>
      <c r="C129" s="1">
        <v>-0.14969586589887007</v>
      </c>
      <c r="D129" s="1">
        <v>-6.4000000000000057E-2</v>
      </c>
      <c r="G129" s="1">
        <v>2.9169787499999988E-2</v>
      </c>
      <c r="H129" s="1">
        <v>-4.8726170664138202E-2</v>
      </c>
      <c r="J129" s="1">
        <v>1995.75</v>
      </c>
      <c r="K129" s="1">
        <v>0.74842438150213997</v>
      </c>
    </row>
    <row r="130" spans="1:11">
      <c r="A130" s="29">
        <f t="shared" si="1"/>
        <v>1979.3333333333239</v>
      </c>
      <c r="B130" s="1">
        <v>-0.50108758405604004</v>
      </c>
      <c r="C130" s="1">
        <v>-1.8300425465479941E-2</v>
      </c>
      <c r="D130" s="1">
        <v>0.10500000000000043</v>
      </c>
      <c r="G130" s="1">
        <v>0.16560525000000001</v>
      </c>
      <c r="H130" s="1">
        <v>-7.1918466727539987E-2</v>
      </c>
      <c r="J130" s="1">
        <v>1996</v>
      </c>
      <c r="K130" s="1">
        <v>0.34100705488300798</v>
      </c>
    </row>
    <row r="131" spans="1:11">
      <c r="A131" s="29">
        <f t="shared" si="1"/>
        <v>1979.4166666666572</v>
      </c>
      <c r="B131" s="1">
        <v>-0.21998735243896972</v>
      </c>
      <c r="C131" s="1">
        <v>-9.8799362059070139E-2</v>
      </c>
      <c r="D131" s="1">
        <v>0</v>
      </c>
      <c r="G131" s="1">
        <v>0</v>
      </c>
      <c r="H131" s="1">
        <v>0</v>
      </c>
      <c r="J131" s="1">
        <v>1996.25</v>
      </c>
      <c r="K131" s="1">
        <v>0.31012479668728998</v>
      </c>
    </row>
    <row r="132" spans="1:11">
      <c r="A132" s="29">
        <f t="shared" si="1"/>
        <v>1979.4999999999905</v>
      </c>
      <c r="B132" s="1">
        <v>-0.48941654198171003</v>
      </c>
      <c r="C132" s="1">
        <v>0.47960266239156013</v>
      </c>
      <c r="D132" s="1">
        <v>0.76099999999999923</v>
      </c>
      <c r="G132" s="1">
        <v>0.49574205000000005</v>
      </c>
      <c r="H132" s="1">
        <v>-0.20763504642721409</v>
      </c>
      <c r="J132" s="1">
        <v>1996.5</v>
      </c>
      <c r="K132" s="1">
        <v>0.56670158480326005</v>
      </c>
    </row>
    <row r="133" spans="1:11">
      <c r="A133" s="29">
        <f t="shared" si="1"/>
        <v>1979.5833333333237</v>
      </c>
      <c r="B133" s="1">
        <v>0.33890192634271976</v>
      </c>
      <c r="C133" s="1">
        <v>0.28264777365789984</v>
      </c>
      <c r="D133" s="1">
        <v>0.32200000000000006</v>
      </c>
      <c r="G133" s="1">
        <v>0.71212597500000008</v>
      </c>
      <c r="H133" s="1">
        <v>0.1526183531049381</v>
      </c>
      <c r="J133" s="1">
        <v>1996.75</v>
      </c>
      <c r="K133" s="1">
        <v>-8.7612553888604006E-2</v>
      </c>
    </row>
    <row r="134" spans="1:11">
      <c r="A134" s="29">
        <f t="shared" si="1"/>
        <v>1979.666666666657</v>
      </c>
      <c r="B134" s="1">
        <v>0.17853121362381019</v>
      </c>
      <c r="C134" s="1">
        <v>-0.16043443109568001</v>
      </c>
      <c r="D134" s="1">
        <v>-0.22399999999999931</v>
      </c>
      <c r="G134" s="1">
        <v>0.31555432500000008</v>
      </c>
      <c r="H134" s="1">
        <v>-0.14944456886497415</v>
      </c>
      <c r="J134" s="1">
        <v>1997</v>
      </c>
      <c r="K134" s="1">
        <v>-7.3226831479787993E-2</v>
      </c>
    </row>
    <row r="135" spans="1:11">
      <c r="A135" s="29">
        <f t="shared" si="1"/>
        <v>1979.7499999999902</v>
      </c>
      <c r="B135" s="1">
        <v>1.8614554132256238</v>
      </c>
      <c r="C135" s="1">
        <v>7.5130811858300062E-2</v>
      </c>
      <c r="D135" s="1">
        <v>0</v>
      </c>
      <c r="G135" s="1">
        <v>0</v>
      </c>
      <c r="H135" s="1">
        <v>0</v>
      </c>
      <c r="J135" s="1">
        <v>1997.25</v>
      </c>
      <c r="K135" s="1">
        <v>1.008701948692736</v>
      </c>
    </row>
    <row r="136" spans="1:11">
      <c r="A136" s="29">
        <f t="shared" ref="A136:A199" si="2">A135+1/12</f>
        <v>1979.8333333333235</v>
      </c>
      <c r="B136" s="1">
        <v>-1.0969984288482442</v>
      </c>
      <c r="C136" s="1">
        <v>-3.7621465390700326E-3</v>
      </c>
      <c r="D136" s="1">
        <v>4.4999999999999929E-2</v>
      </c>
      <c r="G136" s="1">
        <v>0.38712290000000005</v>
      </c>
      <c r="H136" s="1">
        <v>-0.14513149927339453</v>
      </c>
      <c r="J136" s="1">
        <v>1997.5</v>
      </c>
      <c r="K136" s="1">
        <v>-0.30409864782232682</v>
      </c>
    </row>
    <row r="137" spans="1:11">
      <c r="A137" s="29">
        <f t="shared" si="2"/>
        <v>1979.9166666666567</v>
      </c>
      <c r="B137" s="1">
        <v>0.47455619023993001</v>
      </c>
      <c r="C137" s="1">
        <v>-0.18961168552834984</v>
      </c>
      <c r="D137" s="1">
        <v>0</v>
      </c>
      <c r="G137" s="1">
        <v>0</v>
      </c>
      <c r="H137" s="1">
        <v>0</v>
      </c>
      <c r="J137" s="1">
        <v>1997.75</v>
      </c>
      <c r="K137" s="1">
        <v>0.28272565835111002</v>
      </c>
    </row>
    <row r="138" spans="1:11">
      <c r="A138" s="29">
        <f t="shared" si="2"/>
        <v>1979.99999999999</v>
      </c>
      <c r="B138" s="1">
        <v>-0.31268335624520982</v>
      </c>
      <c r="C138" s="1">
        <v>-2.7803162255400027E-2</v>
      </c>
      <c r="D138" s="1">
        <v>-1.1000000000000121E-2</v>
      </c>
      <c r="G138" s="1">
        <v>0.3357926</v>
      </c>
      <c r="H138" s="1">
        <v>0.28687073681330066</v>
      </c>
      <c r="J138" s="1">
        <v>1998</v>
      </c>
      <c r="K138" s="1">
        <v>0.3696339180307936</v>
      </c>
    </row>
    <row r="139" spans="1:11">
      <c r="A139" s="29">
        <f t="shared" si="2"/>
        <v>1980.0833333333233</v>
      </c>
      <c r="B139" s="1">
        <v>0.36237605188771993</v>
      </c>
      <c r="C139" s="1">
        <v>0.30038622895069</v>
      </c>
      <c r="D139" s="1">
        <v>0.19700000000000006</v>
      </c>
      <c r="G139" s="1">
        <v>0.72715300000000016</v>
      </c>
      <c r="H139" s="1">
        <v>0.75148704657167009</v>
      </c>
      <c r="J139" s="1">
        <v>1998.25</v>
      </c>
      <c r="K139" s="1">
        <v>0.20247175707262399</v>
      </c>
    </row>
    <row r="140" spans="1:11">
      <c r="A140" s="29">
        <f t="shared" si="2"/>
        <v>1980.1666666666565</v>
      </c>
      <c r="B140" s="1">
        <v>2.6697813627481501</v>
      </c>
      <c r="C140" s="1">
        <v>1.0259718580235759</v>
      </c>
      <c r="D140" s="1">
        <v>1.4219999999999997</v>
      </c>
      <c r="G140" s="1">
        <v>1.8882102000000001</v>
      </c>
      <c r="H140" s="1">
        <v>1.6841830018046222</v>
      </c>
      <c r="J140" s="1">
        <v>1998.5</v>
      </c>
      <c r="K140" s="1">
        <v>0.58244187447856399</v>
      </c>
    </row>
    <row r="141" spans="1:11">
      <c r="A141" s="29">
        <f t="shared" si="2"/>
        <v>1980.2499999999898</v>
      </c>
      <c r="B141" s="1">
        <v>0.37757253719418005</v>
      </c>
      <c r="C141" s="1">
        <v>-2.573952515736976</v>
      </c>
      <c r="D141" s="1">
        <v>-3.2210000000000001</v>
      </c>
      <c r="G141" s="1">
        <v>-3.1679779749999999</v>
      </c>
      <c r="H141" s="1">
        <v>-3.1591905936738978</v>
      </c>
      <c r="J141" s="1">
        <v>1998.75</v>
      </c>
      <c r="K141" s="1">
        <v>-0.96829103658373195</v>
      </c>
    </row>
    <row r="142" spans="1:11">
      <c r="A142" s="29">
        <f t="shared" si="2"/>
        <v>1980.333333333323</v>
      </c>
      <c r="B142" s="1">
        <v>-4.1193401789659196</v>
      </c>
      <c r="C142" s="1">
        <v>-0.32239678842077035</v>
      </c>
      <c r="D142" s="1">
        <v>-0.76400000000000023</v>
      </c>
      <c r="G142" s="1">
        <v>-0.58673627500000003</v>
      </c>
      <c r="H142" s="1">
        <v>-7.5228535164955534E-2</v>
      </c>
      <c r="J142" s="1">
        <v>1999</v>
      </c>
      <c r="K142" s="1">
        <v>0.11510735542987641</v>
      </c>
    </row>
    <row r="143" spans="1:11">
      <c r="A143" s="29">
        <f t="shared" si="2"/>
        <v>1980.4166666666563</v>
      </c>
      <c r="B143" s="1">
        <v>0.82145014876441991</v>
      </c>
      <c r="C143" s="1">
        <v>-5.3666710270339646E-2</v>
      </c>
      <c r="D143" s="1">
        <v>0</v>
      </c>
      <c r="G143" s="1">
        <v>0</v>
      </c>
      <c r="H143" s="1">
        <v>0</v>
      </c>
      <c r="J143" s="1">
        <v>1999.25</v>
      </c>
      <c r="K143" s="1">
        <v>-0.27986719958020601</v>
      </c>
    </row>
    <row r="144" spans="1:11">
      <c r="A144" s="29">
        <f t="shared" si="2"/>
        <v>1980.4999999999895</v>
      </c>
      <c r="B144" s="1">
        <v>-0.5110280016062001</v>
      </c>
      <c r="C144" s="1">
        <v>-1.5391652909720221E-2</v>
      </c>
      <c r="D144" s="1">
        <v>0.40300000000000047</v>
      </c>
      <c r="G144" s="1">
        <v>0.76601652500000017</v>
      </c>
      <c r="H144" s="1">
        <v>0.23664478617989126</v>
      </c>
      <c r="J144" s="1">
        <v>1999.5</v>
      </c>
      <c r="K144" s="1">
        <v>0.52981562742269195</v>
      </c>
    </row>
    <row r="145" spans="1:11">
      <c r="A145" s="29">
        <f t="shared" si="2"/>
        <v>1980.5833333333228</v>
      </c>
      <c r="B145" s="1">
        <v>-0.17501879712065982</v>
      </c>
      <c r="C145" s="1">
        <v>-0.2376716549299398</v>
      </c>
      <c r="D145" s="1">
        <v>-0.1980000000000004</v>
      </c>
      <c r="G145" s="1">
        <v>0.49302537500000004</v>
      </c>
      <c r="H145" s="1">
        <v>3.0056745688739506E-2</v>
      </c>
      <c r="J145" s="1">
        <v>1999.75</v>
      </c>
      <c r="K145" s="1">
        <v>0.14777282547919399</v>
      </c>
    </row>
    <row r="146" spans="1:11">
      <c r="A146" s="29">
        <f t="shared" si="2"/>
        <v>1980.6666666666561</v>
      </c>
      <c r="B146" s="1">
        <v>-0.85891260526310997</v>
      </c>
      <c r="C146" s="1">
        <v>0.12239242287750995</v>
      </c>
      <c r="D146" s="1">
        <v>0.77099999999999991</v>
      </c>
      <c r="G146" s="1">
        <v>1.2815887500000001</v>
      </c>
      <c r="H146" s="1">
        <v>0.63575896289568878</v>
      </c>
      <c r="J146" s="1">
        <v>2000</v>
      </c>
      <c r="K146" s="1">
        <v>-0.46580499669561598</v>
      </c>
    </row>
    <row r="147" spans="1:11">
      <c r="A147" s="29">
        <f t="shared" si="2"/>
        <v>1980.7499999999893</v>
      </c>
      <c r="B147" s="1">
        <v>1.0082357586105397</v>
      </c>
      <c r="C147" s="1">
        <v>0.68934642213683972</v>
      </c>
      <c r="D147" s="1">
        <v>1.2180000000000009</v>
      </c>
      <c r="G147" s="1">
        <v>1.6129808750000001</v>
      </c>
      <c r="H147" s="1">
        <v>1.0316101339905652</v>
      </c>
      <c r="J147" s="1">
        <v>2000.25</v>
      </c>
      <c r="K147" s="1">
        <v>1.3458053685440881</v>
      </c>
    </row>
    <row r="148" spans="1:11">
      <c r="A148" s="29">
        <f t="shared" si="2"/>
        <v>1980.8333333333226</v>
      </c>
      <c r="B148" s="1">
        <v>1.1283072787164001</v>
      </c>
      <c r="C148" s="1">
        <v>0.94734429862641023</v>
      </c>
      <c r="D148" s="1">
        <v>1.8709999999999996</v>
      </c>
      <c r="G148" s="1">
        <v>2.0860842000000002</v>
      </c>
      <c r="H148" s="1">
        <v>1.3442991835029714</v>
      </c>
      <c r="J148" s="1">
        <v>2000.5</v>
      </c>
      <c r="K148" s="1">
        <v>0.593735752360388</v>
      </c>
    </row>
    <row r="149" spans="1:11">
      <c r="A149" s="29">
        <f t="shared" si="2"/>
        <v>1980.9166666666558</v>
      </c>
      <c r="B149" s="1">
        <v>0.44760967456224399</v>
      </c>
      <c r="C149" s="1">
        <v>-0.12524465178574018</v>
      </c>
      <c r="D149" s="1">
        <v>-0.63400000000000034</v>
      </c>
      <c r="G149" s="1">
        <v>-0.60836694999999996</v>
      </c>
      <c r="H149" s="1">
        <v>-1.2492041174224173</v>
      </c>
      <c r="J149" s="1">
        <v>2000.75</v>
      </c>
      <c r="K149" s="1">
        <v>0.68591818801535998</v>
      </c>
    </row>
    <row r="150" spans="1:11">
      <c r="A150" s="29">
        <f t="shared" si="2"/>
        <v>1980.9999999999891</v>
      </c>
      <c r="B150" s="1">
        <v>0.58884333214151297</v>
      </c>
      <c r="C150" s="1">
        <v>0.12109968644293012</v>
      </c>
      <c r="D150" s="1">
        <v>0</v>
      </c>
      <c r="G150" s="1">
        <v>0</v>
      </c>
      <c r="H150" s="1">
        <v>0</v>
      </c>
      <c r="J150" s="1">
        <v>2001</v>
      </c>
      <c r="K150" s="1">
        <v>-0.63992118053330005</v>
      </c>
    </row>
    <row r="151" spans="1:11">
      <c r="A151" s="29">
        <f t="shared" si="2"/>
        <v>1981.0833333333223</v>
      </c>
      <c r="B151" s="1">
        <v>-0.48044359350791288</v>
      </c>
      <c r="C151" s="1">
        <v>-0.21931826199755</v>
      </c>
      <c r="D151" s="1">
        <v>-0.78299999999999947</v>
      </c>
      <c r="G151" s="1">
        <v>-0.32546789999999998</v>
      </c>
      <c r="H151" s="1">
        <v>1.4964720097062734E-2</v>
      </c>
      <c r="J151" s="1">
        <v>2001.25</v>
      </c>
      <c r="K151" s="1">
        <v>2.0217604825854801E-2</v>
      </c>
    </row>
    <row r="152" spans="1:11">
      <c r="A152" s="29">
        <f t="shared" si="2"/>
        <v>1981.1666666666556</v>
      </c>
      <c r="B152" s="1">
        <v>0.53990923414703962</v>
      </c>
      <c r="C152" s="1">
        <v>0.24825964076207008</v>
      </c>
      <c r="D152" s="1">
        <v>0.3069999999999995</v>
      </c>
      <c r="G152" s="1">
        <v>0.73581280000000016</v>
      </c>
      <c r="H152" s="1">
        <v>1.2243780867634517</v>
      </c>
      <c r="J152" s="1">
        <v>2001.5</v>
      </c>
      <c r="K152" s="1">
        <v>0.62009628902358005</v>
      </c>
    </row>
    <row r="153" spans="1:11">
      <c r="A153" s="29">
        <f t="shared" si="2"/>
        <v>1981.2499999999889</v>
      </c>
      <c r="B153" s="1">
        <v>0.2183328449551723</v>
      </c>
      <c r="C153" s="1">
        <v>0.37187572440808991</v>
      </c>
      <c r="D153" s="1">
        <v>0</v>
      </c>
      <c r="G153" s="1">
        <v>0</v>
      </c>
      <c r="H153" s="1">
        <v>0</v>
      </c>
      <c r="J153" s="1">
        <v>2001.75</v>
      </c>
      <c r="K153" s="1">
        <v>-0.77984816903693199</v>
      </c>
    </row>
    <row r="154" spans="1:11">
      <c r="A154" s="29">
        <f t="shared" si="2"/>
        <v>1981.3333333333221</v>
      </c>
      <c r="B154" s="1">
        <v>2.1172535671516437</v>
      </c>
      <c r="C154" s="1">
        <v>0.98722086202715442</v>
      </c>
      <c r="D154" s="1">
        <v>1.5150000000000001</v>
      </c>
      <c r="G154" s="1">
        <v>1.8602221000000001</v>
      </c>
      <c r="H154" s="1">
        <v>0.93700121591607988</v>
      </c>
      <c r="J154" s="1">
        <v>2002</v>
      </c>
      <c r="K154" s="1">
        <v>0.58100408400686399</v>
      </c>
    </row>
    <row r="155" spans="1:11">
      <c r="A155" s="29">
        <f t="shared" si="2"/>
        <v>1981.4166666666554</v>
      </c>
      <c r="B155" s="1">
        <v>0.22577579384580027</v>
      </c>
      <c r="C155" s="1">
        <v>-4.4559700887401993E-3</v>
      </c>
      <c r="D155" s="1">
        <v>0</v>
      </c>
      <c r="G155" s="1">
        <v>0</v>
      </c>
      <c r="H155" s="1">
        <v>0</v>
      </c>
      <c r="J155" s="1">
        <v>2002.25</v>
      </c>
      <c r="K155" s="1">
        <v>-0.14646376451645399</v>
      </c>
    </row>
    <row r="156" spans="1:11">
      <c r="A156" s="29">
        <f t="shared" si="2"/>
        <v>1981.4999999999886</v>
      </c>
      <c r="B156" s="1">
        <v>0.3815964950198798</v>
      </c>
      <c r="C156" s="1">
        <v>-0.56728472966507626</v>
      </c>
      <c r="D156" s="1">
        <v>-0.61099999999999977</v>
      </c>
      <c r="G156" s="1">
        <v>-0.54663399999999995</v>
      </c>
      <c r="H156" s="1">
        <v>-0.65967343687188995</v>
      </c>
      <c r="J156" s="1">
        <v>2002.5</v>
      </c>
      <c r="K156" s="1">
        <v>0.22515060740137441</v>
      </c>
    </row>
    <row r="157" spans="1:11">
      <c r="A157" s="29">
        <f t="shared" si="2"/>
        <v>1981.5833333333219</v>
      </c>
      <c r="B157" s="1">
        <v>-0.60001228753078983</v>
      </c>
      <c r="C157" s="1">
        <v>0.15160580975190902</v>
      </c>
      <c r="D157" s="1">
        <v>-4.0999999999999925E-2</v>
      </c>
      <c r="G157" s="1">
        <v>-3.6706299999999914E-2</v>
      </c>
      <c r="H157" s="1">
        <v>-4.1682272992690117E-2</v>
      </c>
      <c r="J157" s="1">
        <v>2002.75</v>
      </c>
      <c r="K157" s="1">
        <v>0.21589889833885559</v>
      </c>
    </row>
    <row r="158" spans="1:11">
      <c r="A158" s="29">
        <f t="shared" si="2"/>
        <v>1981.6666666666551</v>
      </c>
      <c r="B158" s="1">
        <v>-1.1436411669483502</v>
      </c>
      <c r="C158" s="1">
        <v>0.16961324993527005</v>
      </c>
      <c r="D158" s="1">
        <v>0</v>
      </c>
      <c r="G158" s="1">
        <v>0</v>
      </c>
      <c r="H158" s="1">
        <v>0</v>
      </c>
      <c r="J158" s="1">
        <v>2003</v>
      </c>
      <c r="K158" s="1">
        <v>-0.14971358125979281</v>
      </c>
    </row>
    <row r="159" spans="1:11">
      <c r="A159" s="29">
        <f t="shared" si="2"/>
        <v>1981.7499999999884</v>
      </c>
      <c r="B159" s="1">
        <v>0.52802677925797004</v>
      </c>
      <c r="C159" s="1">
        <v>0.15800822654484098</v>
      </c>
      <c r="D159" s="1">
        <v>-0.57399999999999984</v>
      </c>
      <c r="G159" s="1">
        <v>-0.51461869999999998</v>
      </c>
      <c r="H159" s="1">
        <v>-0.17741632925527606</v>
      </c>
      <c r="J159" s="1">
        <v>2003.25</v>
      </c>
      <c r="K159" s="1">
        <v>0.2382603781960316</v>
      </c>
    </row>
    <row r="160" spans="1:11">
      <c r="A160" s="29">
        <f t="shared" si="2"/>
        <v>1981.8333333333217</v>
      </c>
      <c r="B160" s="1">
        <v>-0.45323540534950002</v>
      </c>
      <c r="C160" s="1">
        <v>2.5285411285249998E-2</v>
      </c>
      <c r="D160" s="1">
        <v>-0.35599999999999987</v>
      </c>
      <c r="G160" s="1">
        <v>-0.44228330000000005</v>
      </c>
      <c r="H160" s="1">
        <v>-0.23135555373415384</v>
      </c>
      <c r="J160" s="1">
        <v>2003.5</v>
      </c>
      <c r="K160" s="1">
        <v>4.2088888672287203E-2</v>
      </c>
    </row>
    <row r="161" spans="1:11">
      <c r="A161" s="29">
        <f t="shared" si="2"/>
        <v>1981.9166666666549</v>
      </c>
      <c r="B161" s="1">
        <v>-0.37651337080894998</v>
      </c>
      <c r="C161" s="1">
        <v>7.4512765928593697E-2</v>
      </c>
      <c r="D161" s="1">
        <v>9.9999999999999645E-2</v>
      </c>
      <c r="G161" s="1">
        <v>0.26770267500000011</v>
      </c>
      <c r="H161" s="1">
        <v>0.34340466690628546</v>
      </c>
      <c r="J161" s="1">
        <v>2003.75</v>
      </c>
      <c r="K161" s="1">
        <v>3.5113271283408402E-2</v>
      </c>
    </row>
    <row r="162" spans="1:11">
      <c r="A162" s="29">
        <f t="shared" si="2"/>
        <v>1981.9999999999882</v>
      </c>
      <c r="B162" s="1">
        <v>1.7571682026856106E-2</v>
      </c>
      <c r="C162" s="1">
        <v>2.3534592148726982E-3</v>
      </c>
      <c r="D162" s="1">
        <v>0</v>
      </c>
      <c r="G162" s="1">
        <v>0</v>
      </c>
      <c r="H162" s="1">
        <v>0</v>
      </c>
      <c r="J162" s="1">
        <v>2004</v>
      </c>
      <c r="K162" s="1">
        <v>-0.66099349865811996</v>
      </c>
    </row>
    <row r="163" spans="1:11">
      <c r="A163" s="29">
        <f t="shared" si="2"/>
        <v>1982.0833333333214</v>
      </c>
      <c r="B163" s="1">
        <v>0.25599096465319404</v>
      </c>
      <c r="C163" s="1">
        <v>0.76391375032621456</v>
      </c>
      <c r="D163" s="1">
        <v>1.0209999999999999</v>
      </c>
      <c r="G163" s="1">
        <v>1.0254189</v>
      </c>
      <c r="H163" s="1">
        <v>0.42689381441859525</v>
      </c>
      <c r="J163" s="1">
        <v>2004.25</v>
      </c>
      <c r="K163" s="1">
        <v>-2.5704130035984079E-2</v>
      </c>
    </row>
    <row r="164" spans="1:11">
      <c r="A164" s="29">
        <f t="shared" si="2"/>
        <v>1982.1666666666547</v>
      </c>
      <c r="B164" s="1">
        <v>-0.22870596128814114</v>
      </c>
      <c r="C164" s="1">
        <v>-0.30176741910500693</v>
      </c>
      <c r="D164" s="1">
        <v>-0.43500000000000005</v>
      </c>
      <c r="G164" s="1">
        <v>-0.19861484999999984</v>
      </c>
      <c r="H164" s="1">
        <v>-0.17138065909314415</v>
      </c>
      <c r="J164" s="1">
        <v>2004.5</v>
      </c>
      <c r="K164" s="1">
        <v>2.5581381388594039E-2</v>
      </c>
    </row>
    <row r="165" spans="1:11">
      <c r="A165" s="29">
        <f t="shared" si="2"/>
        <v>1982.2499999999879</v>
      </c>
      <c r="B165" s="1">
        <v>0.58181803700167112</v>
      </c>
      <c r="C165" s="1">
        <v>-0.17299558590586001</v>
      </c>
      <c r="D165" s="1">
        <v>0</v>
      </c>
      <c r="G165" s="1">
        <v>0</v>
      </c>
      <c r="H165" s="1">
        <v>0</v>
      </c>
      <c r="J165" s="1">
        <v>2004.75</v>
      </c>
      <c r="K165" s="1">
        <v>7.5379657505664804E-2</v>
      </c>
    </row>
    <row r="166" spans="1:11">
      <c r="A166" s="29">
        <f t="shared" si="2"/>
        <v>1982.3333333333212</v>
      </c>
      <c r="B166" s="1">
        <v>0.35621372656178996</v>
      </c>
      <c r="C166" s="1">
        <v>7.5690142685966966E-2</v>
      </c>
      <c r="D166" s="1">
        <v>-5.600000000000005E-2</v>
      </c>
      <c r="G166" s="1">
        <v>-0.26723769999999991</v>
      </c>
      <c r="H166" s="1">
        <v>-0.19614598270360617</v>
      </c>
      <c r="J166" s="1">
        <f>J165+0.25</f>
        <v>2005</v>
      </c>
    </row>
    <row r="167" spans="1:11">
      <c r="A167" s="29">
        <f t="shared" si="2"/>
        <v>1982.4166666666545</v>
      </c>
      <c r="B167" s="1">
        <v>0.39333916604609986</v>
      </c>
      <c r="C167" s="1">
        <v>0.14974206693942804</v>
      </c>
      <c r="D167" s="1">
        <v>0</v>
      </c>
      <c r="G167" s="1">
        <v>0</v>
      </c>
      <c r="H167" s="1">
        <v>0</v>
      </c>
      <c r="J167" s="1">
        <f t="shared" ref="J167:J168" si="3">J166+0.25</f>
        <v>2005.25</v>
      </c>
    </row>
    <row r="168" spans="1:11">
      <c r="A168" s="29">
        <f t="shared" si="2"/>
        <v>1982.4999999999877</v>
      </c>
      <c r="B168" s="1">
        <v>-0.9158420215032399</v>
      </c>
      <c r="C168" s="1">
        <v>9.8123219890590974E-2</v>
      </c>
      <c r="D168" s="1">
        <v>-0.19600000000000017</v>
      </c>
      <c r="G168" s="1">
        <v>-0.11816979999999988</v>
      </c>
      <c r="H168" s="1">
        <v>-0.1182945133090938</v>
      </c>
      <c r="J168" s="1">
        <f t="shared" si="3"/>
        <v>2005.5</v>
      </c>
    </row>
    <row r="169" spans="1:11">
      <c r="A169" s="29">
        <f t="shared" si="2"/>
        <v>1982.583333333321</v>
      </c>
      <c r="B169" s="1">
        <v>-0.76031897046929398</v>
      </c>
      <c r="C169" s="1">
        <v>-9.6015929680132006E-2</v>
      </c>
      <c r="D169" s="1">
        <v>-0.21099999999999941</v>
      </c>
      <c r="G169" s="1">
        <v>-0.31790185000000004</v>
      </c>
      <c r="H169" s="1">
        <v>0.24538474842140079</v>
      </c>
    </row>
    <row r="170" spans="1:11">
      <c r="A170" s="29">
        <f t="shared" si="2"/>
        <v>1982.6666666666542</v>
      </c>
      <c r="B170" s="1">
        <v>1.1844428425898341</v>
      </c>
      <c r="C170" s="1">
        <v>0.37640069081523303</v>
      </c>
      <c r="D170" s="1">
        <v>0</v>
      </c>
      <c r="G170" s="1">
        <v>0</v>
      </c>
      <c r="H170" s="1">
        <v>0</v>
      </c>
    </row>
    <row r="171" spans="1:11">
      <c r="A171" s="29">
        <f t="shared" si="2"/>
        <v>1982.7499999999875</v>
      </c>
      <c r="B171" s="1">
        <v>-0.40275416496195993</v>
      </c>
      <c r="C171" s="1">
        <v>-0.25592946484619805</v>
      </c>
      <c r="D171" s="1">
        <v>-0.24199999999999999</v>
      </c>
      <c r="G171" s="1">
        <v>-0.27241565000000001</v>
      </c>
      <c r="H171" s="1">
        <v>-0.50788627619611271</v>
      </c>
    </row>
    <row r="172" spans="1:11">
      <c r="A172" s="29">
        <f t="shared" si="2"/>
        <v>1982.8333333333208</v>
      </c>
      <c r="B172" s="1">
        <v>0.14029292504538993</v>
      </c>
      <c r="C172" s="1">
        <v>1.6301735517058047E-2</v>
      </c>
      <c r="D172" s="1">
        <v>0.125</v>
      </c>
      <c r="G172" s="1">
        <v>-1.1953600000000009E-2</v>
      </c>
      <c r="H172" s="1">
        <v>-0.11369641060301017</v>
      </c>
    </row>
    <row r="173" spans="1:11">
      <c r="A173" s="29">
        <f t="shared" si="2"/>
        <v>1982.916666666654</v>
      </c>
      <c r="B173" s="1">
        <v>0.34668492970811005</v>
      </c>
      <c r="C173" s="1">
        <v>0.56667946654415091</v>
      </c>
      <c r="D173" s="1">
        <v>0.6509999999999998</v>
      </c>
      <c r="G173" s="1">
        <v>0.53985419999999995</v>
      </c>
      <c r="H173" s="1">
        <v>0.39762886987162394</v>
      </c>
    </row>
    <row r="174" spans="1:11">
      <c r="A174" s="29">
        <f t="shared" si="2"/>
        <v>1982.9999999999873</v>
      </c>
      <c r="B174" s="1">
        <v>0.34151343948483981</v>
      </c>
      <c r="C174" s="1">
        <v>2.2585855628001195E-3</v>
      </c>
      <c r="D174" s="1">
        <v>0</v>
      </c>
      <c r="G174" s="1">
        <v>0</v>
      </c>
      <c r="H174" s="1">
        <v>0</v>
      </c>
    </row>
    <row r="175" spans="1:11">
      <c r="A175" s="29">
        <f t="shared" si="2"/>
        <v>1983.0833333333205</v>
      </c>
      <c r="B175" s="1">
        <v>-0.28523256675134978</v>
      </c>
      <c r="C175" s="1">
        <v>9.1872075588270041E-2</v>
      </c>
      <c r="D175" s="1">
        <v>0.18500000000000005</v>
      </c>
      <c r="G175" s="1">
        <v>0.24631190000000014</v>
      </c>
      <c r="H175" s="1">
        <v>3.208853911948642E-2</v>
      </c>
    </row>
    <row r="176" spans="1:11">
      <c r="A176" s="29">
        <f t="shared" si="2"/>
        <v>1983.1666666666538</v>
      </c>
      <c r="B176" s="1">
        <v>-0.21673350542432002</v>
      </c>
      <c r="C176" s="1">
        <v>-6.706696981152005E-2</v>
      </c>
      <c r="D176" s="1">
        <v>0.14500000000000002</v>
      </c>
      <c r="G176" s="1">
        <v>0.28748800000000008</v>
      </c>
      <c r="H176" s="1">
        <v>0.11524958106474531</v>
      </c>
    </row>
    <row r="177" spans="1:8">
      <c r="A177" s="29">
        <f t="shared" si="2"/>
        <v>1983.249999999987</v>
      </c>
      <c r="B177" s="1">
        <v>2.2421720722099803E-2</v>
      </c>
      <c r="C177" s="1">
        <v>-0.24766868038176104</v>
      </c>
      <c r="D177" s="1">
        <v>0</v>
      </c>
      <c r="G177" s="1">
        <v>0</v>
      </c>
      <c r="H177" s="1">
        <v>0</v>
      </c>
    </row>
    <row r="178" spans="1:8">
      <c r="A178" s="29">
        <f t="shared" si="2"/>
        <v>1983.3333333333203</v>
      </c>
      <c r="B178" s="1">
        <v>-0.3050091276203899</v>
      </c>
      <c r="C178" s="1">
        <v>0.15430836519745095</v>
      </c>
      <c r="D178" s="1">
        <v>-1.9000000000000128E-2</v>
      </c>
      <c r="G178" s="1">
        <v>0.15324777500000009</v>
      </c>
      <c r="H178" s="1">
        <v>0.20245213487399405</v>
      </c>
    </row>
    <row r="179" spans="1:8">
      <c r="A179" s="29">
        <f t="shared" si="2"/>
        <v>1983.4166666666536</v>
      </c>
      <c r="B179" s="1">
        <v>0.12558231388758001</v>
      </c>
      <c r="C179" s="1">
        <v>5.988040268377004E-2</v>
      </c>
      <c r="D179" s="1">
        <v>0</v>
      </c>
      <c r="G179" s="1">
        <v>0</v>
      </c>
      <c r="H179" s="1">
        <v>0</v>
      </c>
    </row>
    <row r="180" spans="1:8">
      <c r="A180" s="29">
        <f t="shared" si="2"/>
        <v>1983.4999999999868</v>
      </c>
      <c r="B180" s="1">
        <v>0.31192884516415997</v>
      </c>
      <c r="C180" s="1">
        <v>7.0097381787739943E-2</v>
      </c>
      <c r="D180" s="1">
        <v>-8.0000000000000071E-3</v>
      </c>
      <c r="G180" s="1">
        <v>0.16367788750000001</v>
      </c>
      <c r="H180" s="1">
        <v>0.16585775270450859</v>
      </c>
    </row>
    <row r="181" spans="1:8">
      <c r="A181" s="29">
        <f t="shared" si="2"/>
        <v>1983.5833333333201</v>
      </c>
      <c r="B181" s="1">
        <v>0.21005168071914015</v>
      </c>
      <c r="C181" s="1">
        <v>-0.21291234096771983</v>
      </c>
      <c r="D181" s="1">
        <v>-0.23399999999999999</v>
      </c>
      <c r="G181" s="1">
        <v>-0.21222371250000005</v>
      </c>
      <c r="H181" s="1">
        <v>-0.25724839499407515</v>
      </c>
    </row>
    <row r="182" spans="1:8">
      <c r="A182" s="29">
        <f t="shared" si="2"/>
        <v>1983.6666666666533</v>
      </c>
      <c r="B182" s="1">
        <v>0.14942227935869967</v>
      </c>
      <c r="C182" s="1">
        <v>-0.1836011835730581</v>
      </c>
      <c r="D182" s="1">
        <v>0</v>
      </c>
      <c r="G182" s="1">
        <v>0</v>
      </c>
      <c r="H182" s="1">
        <v>0</v>
      </c>
    </row>
    <row r="183" spans="1:8">
      <c r="A183" s="29">
        <f t="shared" si="2"/>
        <v>1983.7499999999866</v>
      </c>
      <c r="B183" s="1">
        <v>-0.12922620382777961</v>
      </c>
      <c r="C183" s="1">
        <v>0.20659611884469797</v>
      </c>
      <c r="D183" s="1">
        <v>0.28200000000000003</v>
      </c>
      <c r="G183" s="1">
        <v>0.18155372500000011</v>
      </c>
      <c r="H183" s="1">
        <v>-2.156784298909506E-2</v>
      </c>
    </row>
    <row r="184" spans="1:8">
      <c r="A184" s="29">
        <f t="shared" si="2"/>
        <v>1983.8333333333198</v>
      </c>
      <c r="B184" s="1">
        <v>-0.37808654472408021</v>
      </c>
      <c r="C184" s="1">
        <v>-0.17790156055298101</v>
      </c>
      <c r="D184" s="1">
        <v>-0.17200000000000015</v>
      </c>
      <c r="G184" s="1">
        <v>-6.1501474999999917E-2</v>
      </c>
      <c r="H184" s="1">
        <v>-6.4193678851007518E-2</v>
      </c>
    </row>
    <row r="185" spans="1:8">
      <c r="A185" s="29">
        <f t="shared" si="2"/>
        <v>1983.9166666666531</v>
      </c>
      <c r="B185" s="1">
        <v>-0.38721557247416993</v>
      </c>
      <c r="C185" s="1">
        <v>7.7975698636405077E-2</v>
      </c>
      <c r="D185" s="1">
        <v>0.21700000000000008</v>
      </c>
      <c r="G185" s="1">
        <v>0.20482630000000007</v>
      </c>
      <c r="H185" s="1">
        <v>3.3445692648239433E-2</v>
      </c>
    </row>
    <row r="186" spans="1:8">
      <c r="A186" s="29">
        <f t="shared" si="2"/>
        <v>1983.9999999999864</v>
      </c>
      <c r="B186" s="1">
        <v>-0.20579803795525997</v>
      </c>
      <c r="C186" s="1">
        <v>-8.0285760041730603E-3</v>
      </c>
      <c r="D186" s="1">
        <v>0.25700000000000012</v>
      </c>
      <c r="G186" s="1">
        <v>0.12911652499999993</v>
      </c>
      <c r="H186" s="1">
        <v>4.0930228314742467E-2</v>
      </c>
    </row>
    <row r="187" spans="1:8">
      <c r="A187" s="29">
        <f t="shared" si="2"/>
        <v>1984.0833333333196</v>
      </c>
      <c r="B187" s="1">
        <v>-0.27868758185101006</v>
      </c>
      <c r="C187" s="1">
        <v>0.11209426277115908</v>
      </c>
      <c r="D187" s="1">
        <v>0</v>
      </c>
      <c r="G187" s="1">
        <v>0</v>
      </c>
      <c r="H187" s="1">
        <v>0</v>
      </c>
    </row>
    <row r="188" spans="1:8">
      <c r="A188" s="29">
        <f t="shared" si="2"/>
        <v>1984.1666666666529</v>
      </c>
      <c r="B188" s="1">
        <v>-0.26318354340674699</v>
      </c>
      <c r="C188" s="1">
        <v>-0.1559045767376761</v>
      </c>
      <c r="D188" s="1">
        <v>-0.10099999999999998</v>
      </c>
      <c r="G188" s="1">
        <v>5.1903975000000102E-2</v>
      </c>
      <c r="H188" s="1">
        <v>0.12551447732682555</v>
      </c>
    </row>
    <row r="189" spans="1:8">
      <c r="A189" s="29">
        <f t="shared" si="2"/>
        <v>1984.2499999999861</v>
      </c>
      <c r="B189" s="1">
        <v>-0.19751957744430104</v>
      </c>
      <c r="C189" s="1">
        <v>8.6241250455366014E-2</v>
      </c>
      <c r="D189" s="1">
        <v>0</v>
      </c>
      <c r="G189" s="1">
        <v>0</v>
      </c>
      <c r="H189" s="1">
        <v>0</v>
      </c>
    </row>
    <row r="190" spans="1:8">
      <c r="A190" s="29">
        <f t="shared" si="2"/>
        <v>1984.3333333333194</v>
      </c>
      <c r="B190" s="1">
        <v>-0.12732467868869399</v>
      </c>
      <c r="C190" s="1">
        <v>6.3725262746969991E-2</v>
      </c>
      <c r="D190" s="1">
        <v>0.17300000000000004</v>
      </c>
      <c r="G190" s="1">
        <v>0.12753660000000006</v>
      </c>
      <c r="H190" s="1">
        <v>-6.5998654538201834E-2</v>
      </c>
    </row>
    <row r="191" spans="1:8">
      <c r="A191" s="29">
        <f t="shared" si="2"/>
        <v>1984.4166666666526</v>
      </c>
      <c r="B191" s="1">
        <v>0.42274735691074805</v>
      </c>
      <c r="C191" s="1">
        <v>-6.1204578461695913E-2</v>
      </c>
      <c r="D191" s="1">
        <v>0</v>
      </c>
      <c r="G191" s="1">
        <v>0</v>
      </c>
      <c r="H191" s="1">
        <v>0</v>
      </c>
    </row>
    <row r="192" spans="1:8">
      <c r="A192" s="29">
        <f t="shared" si="2"/>
        <v>1984.4999999999859</v>
      </c>
      <c r="B192" s="1">
        <v>9.6985662984689913E-2</v>
      </c>
      <c r="C192" s="1">
        <v>0.351706935929746</v>
      </c>
      <c r="D192" s="1">
        <v>0.32699999999999996</v>
      </c>
      <c r="G192" s="1">
        <v>0.45590220000000015</v>
      </c>
      <c r="H192" s="1">
        <v>0.29142105930175777</v>
      </c>
    </row>
    <row r="193" spans="1:8">
      <c r="A193" s="29">
        <f t="shared" si="2"/>
        <v>1984.5833333333192</v>
      </c>
      <c r="B193" s="1">
        <v>0.757709413097574</v>
      </c>
      <c r="C193" s="1">
        <v>0.25110050989816002</v>
      </c>
      <c r="D193" s="1">
        <v>-6.0999999999999943E-2</v>
      </c>
      <c r="G193" s="1">
        <v>2.2522187500000124E-2</v>
      </c>
      <c r="H193" s="1">
        <v>-7.8092721489562839E-2</v>
      </c>
    </row>
    <row r="194" spans="1:8">
      <c r="A194" s="29">
        <f t="shared" si="2"/>
        <v>1984.6666666666524</v>
      </c>
      <c r="B194" s="1">
        <v>-0.25310606851015005</v>
      </c>
      <c r="C194" s="1">
        <v>-0.13439714838232009</v>
      </c>
      <c r="D194" s="1">
        <v>0</v>
      </c>
      <c r="G194" s="1">
        <v>0</v>
      </c>
      <c r="H194" s="1">
        <v>0</v>
      </c>
    </row>
    <row r="195" spans="1:8">
      <c r="A195" s="29">
        <f t="shared" si="2"/>
        <v>1984.7499999999857</v>
      </c>
      <c r="B195" s="1">
        <v>-0.82784137938201585</v>
      </c>
      <c r="C195" s="1">
        <v>0.14258301993827005</v>
      </c>
      <c r="D195" s="1">
        <v>3.4999999999999698E-2</v>
      </c>
      <c r="G195" s="1">
        <v>-0.15780275000000005</v>
      </c>
      <c r="H195" s="1">
        <v>-0.13615343708833161</v>
      </c>
    </row>
    <row r="196" spans="1:8">
      <c r="A196" s="29">
        <f t="shared" si="2"/>
        <v>1984.8333333333189</v>
      </c>
      <c r="B196" s="1">
        <v>0.41881839087940703</v>
      </c>
      <c r="C196" s="1">
        <v>-0.37304194807185009</v>
      </c>
      <c r="D196" s="1">
        <v>-0.54599999999999982</v>
      </c>
      <c r="G196" s="1">
        <v>-0.59837560000000001</v>
      </c>
      <c r="H196" s="1">
        <v>-0.33382777583619755</v>
      </c>
    </row>
    <row r="197" spans="1:8">
      <c r="A197" s="29">
        <f t="shared" si="2"/>
        <v>1984.9166666666522</v>
      </c>
      <c r="B197" s="1">
        <v>-0.81728448135089926</v>
      </c>
      <c r="C197" s="1">
        <v>-0.10105094323571984</v>
      </c>
      <c r="D197" s="1">
        <v>-0.14400000000000013</v>
      </c>
      <c r="G197" s="1">
        <v>-0.31566745000000007</v>
      </c>
      <c r="H197" s="1">
        <v>-0.19478007805387199</v>
      </c>
    </row>
    <row r="198" spans="1:8">
      <c r="A198" s="29">
        <f t="shared" si="2"/>
        <v>1984.9999999999854</v>
      </c>
      <c r="B198" s="1">
        <v>0.3849791852419342</v>
      </c>
      <c r="C198" s="1">
        <v>0.3109645310938598</v>
      </c>
      <c r="D198" s="1">
        <v>0</v>
      </c>
      <c r="G198" s="1">
        <v>0</v>
      </c>
      <c r="H198" s="1">
        <v>0</v>
      </c>
    </row>
    <row r="199" spans="1:8">
      <c r="A199" s="29">
        <f t="shared" si="2"/>
        <v>1985.0833333333187</v>
      </c>
      <c r="B199" s="1">
        <v>4.3923746896840088E-3</v>
      </c>
      <c r="C199" s="1">
        <v>-0.27104709758901979</v>
      </c>
      <c r="D199" s="1">
        <v>-0.15799999999999992</v>
      </c>
      <c r="G199" s="1">
        <v>-2.0456299999999927E-2</v>
      </c>
      <c r="H199" s="1">
        <v>0.14215038802060839</v>
      </c>
    </row>
    <row r="200" spans="1:8">
      <c r="A200" s="29">
        <f t="shared" ref="A200:A263" si="4">A199+1/12</f>
        <v>1985.166666666652</v>
      </c>
      <c r="B200" s="1">
        <v>5.9574056239360962E-2</v>
      </c>
      <c r="C200" s="1">
        <v>0.16746883581596994</v>
      </c>
      <c r="D200" s="1">
        <v>0.20100000000000007</v>
      </c>
      <c r="G200" s="1">
        <v>9.6884799999999993E-2</v>
      </c>
      <c r="H200" s="1">
        <v>0.12502420409381146</v>
      </c>
    </row>
    <row r="201" spans="1:8">
      <c r="A201" s="29">
        <f t="shared" si="4"/>
        <v>1985.2499999999852</v>
      </c>
      <c r="B201" s="1">
        <v>-8.7507636106677E-2</v>
      </c>
      <c r="C201" s="1">
        <v>0.16012841970685998</v>
      </c>
      <c r="D201" s="1">
        <v>0</v>
      </c>
      <c r="G201" s="1">
        <v>0</v>
      </c>
      <c r="H201" s="1">
        <v>0</v>
      </c>
    </row>
    <row r="202" spans="1:8">
      <c r="A202" s="29">
        <f t="shared" si="4"/>
        <v>1985.3333333333185</v>
      </c>
      <c r="B202" s="1">
        <v>-6.1928106502223967E-2</v>
      </c>
      <c r="C202" s="1">
        <v>-0.10915297774349009</v>
      </c>
      <c r="D202" s="1">
        <v>-0.10400000000000009</v>
      </c>
      <c r="G202" s="1">
        <v>-0.26728152500000002</v>
      </c>
      <c r="H202" s="1">
        <v>-0.15453577400681717</v>
      </c>
    </row>
    <row r="203" spans="1:8">
      <c r="A203" s="29">
        <f t="shared" si="4"/>
        <v>1985.4166666666517</v>
      </c>
      <c r="B203" s="1">
        <v>-1.0837323092825035E-2</v>
      </c>
      <c r="C203" s="1">
        <v>0.227395982065</v>
      </c>
      <c r="D203" s="1">
        <v>0</v>
      </c>
      <c r="G203" s="1">
        <v>0</v>
      </c>
      <c r="H203" s="1">
        <v>0</v>
      </c>
    </row>
    <row r="204" spans="1:8">
      <c r="A204" s="29">
        <f t="shared" si="4"/>
        <v>1985.499999999985</v>
      </c>
      <c r="B204" s="1">
        <v>0.61590236688308497</v>
      </c>
      <c r="C204" s="1">
        <v>0.13576666124792003</v>
      </c>
      <c r="D204" s="1">
        <v>6.0000000000000053E-2</v>
      </c>
      <c r="G204" s="1">
        <v>7.6275075000000081E-2</v>
      </c>
      <c r="H204" s="1">
        <v>0.15476987036184336</v>
      </c>
    </row>
    <row r="205" spans="1:8">
      <c r="A205" s="29">
        <f t="shared" si="4"/>
        <v>1985.5833333333183</v>
      </c>
      <c r="B205" s="1">
        <v>-0.26990373626574093</v>
      </c>
      <c r="C205" s="1">
        <v>1.1897624378010008E-4</v>
      </c>
      <c r="D205" s="1">
        <v>0.18599999999999994</v>
      </c>
      <c r="G205" s="1">
        <v>0.11974243750000008</v>
      </c>
      <c r="H205" s="1">
        <v>1.9177202337406482E-2</v>
      </c>
    </row>
    <row r="206" spans="1:8">
      <c r="A206" s="29">
        <f t="shared" si="4"/>
        <v>1985.6666666666515</v>
      </c>
      <c r="B206" s="1">
        <v>5.7363534441121966E-2</v>
      </c>
      <c r="C206" s="1">
        <v>0.23750069855729983</v>
      </c>
      <c r="D206" s="1">
        <v>0</v>
      </c>
      <c r="G206" s="1">
        <v>0</v>
      </c>
      <c r="H206" s="1">
        <v>0</v>
      </c>
    </row>
    <row r="207" spans="1:8">
      <c r="A207" s="29">
        <f t="shared" si="4"/>
        <v>1985.7499999999848</v>
      </c>
      <c r="B207" s="1">
        <v>0.20939401812193903</v>
      </c>
      <c r="C207" s="1">
        <v>0.12170804776734023</v>
      </c>
      <c r="D207" s="1">
        <v>0.10400000000000009</v>
      </c>
      <c r="G207" s="1">
        <v>0.13651492500000006</v>
      </c>
      <c r="H207" s="1">
        <v>7.7806782477331971E-2</v>
      </c>
    </row>
    <row r="208" spans="1:8">
      <c r="A208" s="29">
        <f t="shared" si="4"/>
        <v>1985.833333333318</v>
      </c>
      <c r="B208" s="1">
        <v>2.0419679452043038E-2</v>
      </c>
      <c r="C208" s="1">
        <v>-6.7249722871780104E-2</v>
      </c>
      <c r="D208" s="1">
        <v>2.0999999999999908E-2</v>
      </c>
      <c r="G208" s="1">
        <v>7.2977999999999987E-2</v>
      </c>
      <c r="H208" s="1">
        <v>-2.571535220136216E-2</v>
      </c>
    </row>
    <row r="209" spans="1:8">
      <c r="A209" s="29">
        <f t="shared" si="4"/>
        <v>1985.9166666666513</v>
      </c>
      <c r="B209" s="1">
        <v>0.19051661638466699</v>
      </c>
      <c r="C209" s="1">
        <v>5.7526552364989936E-2</v>
      </c>
      <c r="D209" s="1">
        <v>-6.899999999999995E-2</v>
      </c>
      <c r="G209" s="1">
        <v>-5.1872587500000067E-2</v>
      </c>
      <c r="H209" s="1">
        <v>-0.1197382788275145</v>
      </c>
    </row>
    <row r="210" spans="1:8">
      <c r="A210" s="29">
        <f t="shared" si="4"/>
        <v>1985.9999999999845</v>
      </c>
      <c r="B210" s="1">
        <v>-9.1166030333960091E-2</v>
      </c>
      <c r="C210" s="1">
        <v>-7.3313302922190182E-2</v>
      </c>
      <c r="D210" s="1">
        <v>0</v>
      </c>
      <c r="G210" s="1">
        <v>0</v>
      </c>
      <c r="H210" s="1">
        <v>0</v>
      </c>
    </row>
    <row r="211" spans="1:8">
      <c r="A211" s="29">
        <f t="shared" si="4"/>
        <v>1986.0833333333178</v>
      </c>
      <c r="B211" s="1">
        <v>0.30685696232614013</v>
      </c>
      <c r="C211" s="1">
        <v>8.0152942493720403E-2</v>
      </c>
      <c r="D211" s="1">
        <v>-0.10999999999999988</v>
      </c>
      <c r="G211" s="1">
        <v>-3.3662624999999391E-3</v>
      </c>
      <c r="H211" s="1">
        <v>7.8098764131538712E-2</v>
      </c>
    </row>
    <row r="212" spans="1:8">
      <c r="A212" s="29">
        <f t="shared" si="4"/>
        <v>1986.1666666666511</v>
      </c>
      <c r="B212" s="1">
        <v>0.45243625462787995</v>
      </c>
      <c r="C212" s="1">
        <v>0.21756944823004964</v>
      </c>
      <c r="D212" s="1">
        <v>0</v>
      </c>
      <c r="G212" s="1">
        <v>0</v>
      </c>
      <c r="H212" s="1">
        <v>0</v>
      </c>
    </row>
    <row r="213" spans="1:8">
      <c r="A213" s="29">
        <f t="shared" si="4"/>
        <v>1986.2499999999843</v>
      </c>
      <c r="B213" s="1">
        <v>-0.17738596797194006</v>
      </c>
      <c r="C213" s="1">
        <v>0.18581282954943035</v>
      </c>
      <c r="D213" s="1">
        <v>0.20699999999999985</v>
      </c>
      <c r="G213" s="1">
        <v>0.1374581250000001</v>
      </c>
      <c r="H213" s="1">
        <v>0.16951476779929747</v>
      </c>
    </row>
    <row r="214" spans="1:8">
      <c r="A214" s="29">
        <f t="shared" si="4"/>
        <v>1986.3333333333176</v>
      </c>
      <c r="B214" s="1">
        <v>0.28149424888749008</v>
      </c>
      <c r="C214" s="1">
        <v>-9.7516744681200862E-3</v>
      </c>
      <c r="D214" s="1">
        <v>7.6000000000000068E-2</v>
      </c>
      <c r="G214" s="1">
        <v>4.5873424999999968E-2</v>
      </c>
      <c r="H214" s="1">
        <v>0.2016117908454399</v>
      </c>
    </row>
    <row r="215" spans="1:8">
      <c r="A215" s="29">
        <f t="shared" si="4"/>
        <v>1986.4166666666508</v>
      </c>
      <c r="B215" s="1">
        <v>0.56911359743076995</v>
      </c>
      <c r="C215" s="1">
        <v>-0.17181732566794006</v>
      </c>
      <c r="D215" s="1">
        <v>0</v>
      </c>
      <c r="G215" s="1">
        <v>0</v>
      </c>
      <c r="H215" s="1">
        <v>0</v>
      </c>
    </row>
    <row r="216" spans="1:8">
      <c r="A216" s="29">
        <f t="shared" si="4"/>
        <v>1986.4999999999841</v>
      </c>
      <c r="B216" s="1">
        <v>-0.20378173630265017</v>
      </c>
      <c r="C216" s="1">
        <v>-0.22557675094315988</v>
      </c>
      <c r="D216" s="1">
        <v>-0.16800000000000015</v>
      </c>
      <c r="G216" s="1">
        <v>-0.29705697499999995</v>
      </c>
      <c r="H216" s="1">
        <v>-0.41735284606513096</v>
      </c>
    </row>
    <row r="217" spans="1:8">
      <c r="A217" s="29">
        <f t="shared" si="4"/>
        <v>1986.5833333333173</v>
      </c>
      <c r="B217" s="1">
        <v>-8.9649475675779744E-2</v>
      </c>
      <c r="C217" s="1">
        <v>-0.19313568975533024</v>
      </c>
      <c r="D217" s="1">
        <v>-0.23399999999999999</v>
      </c>
      <c r="G217" s="1">
        <v>-0.29611296249999997</v>
      </c>
      <c r="H217" s="1">
        <v>-0.18151261826077586</v>
      </c>
    </row>
    <row r="218" spans="1:8">
      <c r="A218" s="29">
        <f t="shared" si="4"/>
        <v>1986.6666666666506</v>
      </c>
      <c r="B218" s="1">
        <v>-0.14880632933365012</v>
      </c>
      <c r="C218" s="1">
        <v>-5.5947871076800215E-3</v>
      </c>
      <c r="D218" s="1">
        <v>9.9999999999988987E-4</v>
      </c>
      <c r="G218" s="1">
        <v>-3.6651074999999922E-2</v>
      </c>
      <c r="H218" s="1">
        <v>0.13857917212831888</v>
      </c>
    </row>
    <row r="219" spans="1:8">
      <c r="A219" s="29">
        <f t="shared" si="4"/>
        <v>1986.7499999999839</v>
      </c>
      <c r="B219" s="1">
        <v>0.16959959443626005</v>
      </c>
      <c r="C219" s="1">
        <v>-7.1881937472809909E-2</v>
      </c>
      <c r="D219" s="1">
        <v>0</v>
      </c>
      <c r="G219" s="1">
        <v>0</v>
      </c>
      <c r="H219" s="1">
        <v>0</v>
      </c>
    </row>
    <row r="220" spans="1:8">
      <c r="A220" s="29">
        <f t="shared" si="4"/>
        <v>1986.8333333333171</v>
      </c>
      <c r="B220" s="1">
        <v>0.2257823042994902</v>
      </c>
      <c r="C220" s="1">
        <v>2.4874614292939912E-2</v>
      </c>
      <c r="D220" s="1">
        <v>2.1000000000000352E-2</v>
      </c>
      <c r="G220" s="1">
        <v>4.0131825000000065E-2</v>
      </c>
      <c r="H220" s="1">
        <v>5.613389907574734E-3</v>
      </c>
    </row>
    <row r="221" spans="1:8">
      <c r="A221" s="29">
        <f t="shared" si="4"/>
        <v>1986.9166666666504</v>
      </c>
      <c r="B221" s="1">
        <v>0.76097444340191966</v>
      </c>
      <c r="C221" s="1">
        <v>3.8152571385100087E-2</v>
      </c>
      <c r="D221" s="1">
        <v>-8.2000000000000295E-2</v>
      </c>
      <c r="G221" s="1">
        <v>4.3133200000000094E-2</v>
      </c>
      <c r="H221" s="1">
        <v>-1.2118347336371862E-2</v>
      </c>
    </row>
    <row r="222" spans="1:8">
      <c r="A222" s="29">
        <f t="shared" si="4"/>
        <v>1986.9999999999836</v>
      </c>
      <c r="B222" s="1">
        <v>-0.31044111789587969</v>
      </c>
      <c r="C222" s="1">
        <v>-0.16675486333147993</v>
      </c>
      <c r="D222" s="1">
        <v>0</v>
      </c>
      <c r="G222" s="1">
        <v>0</v>
      </c>
      <c r="H222" s="1">
        <v>0</v>
      </c>
    </row>
    <row r="223" spans="1:8">
      <c r="A223" s="29">
        <f t="shared" si="4"/>
        <v>1987.0833333333169</v>
      </c>
      <c r="B223" s="1">
        <v>-0.25213871117409026</v>
      </c>
      <c r="C223" s="1">
        <v>-7.4850449695400112E-2</v>
      </c>
      <c r="D223" s="1">
        <v>0.17600000000000016</v>
      </c>
      <c r="G223" s="1">
        <v>7.0874100000000106E-2</v>
      </c>
      <c r="H223" s="1">
        <v>2.6663061850346712E-2</v>
      </c>
    </row>
    <row r="224" spans="1:8">
      <c r="A224" s="29">
        <f t="shared" si="4"/>
        <v>1987.1666666666501</v>
      </c>
      <c r="B224" s="1">
        <v>0.29657252949249013</v>
      </c>
      <c r="C224" s="1">
        <v>0.39758522586063028</v>
      </c>
      <c r="D224" s="1">
        <v>0.19099999999999984</v>
      </c>
      <c r="G224" s="1">
        <v>0.22218908750000005</v>
      </c>
      <c r="H224" s="1">
        <v>0.16607451231173659</v>
      </c>
    </row>
    <row r="225" spans="1:8">
      <c r="A225" s="29">
        <f t="shared" si="4"/>
        <v>1987.2499999999834</v>
      </c>
      <c r="B225" s="1">
        <v>-0.10976815701721021</v>
      </c>
      <c r="C225" s="1">
        <v>-0.27226349848532028</v>
      </c>
      <c r="D225" s="1">
        <v>0</v>
      </c>
      <c r="G225" s="1">
        <v>0</v>
      </c>
      <c r="H225" s="1">
        <v>0</v>
      </c>
    </row>
    <row r="226" spans="1:8">
      <c r="A226" s="29">
        <f t="shared" si="4"/>
        <v>1987.3333333333167</v>
      </c>
      <c r="B226" s="1">
        <v>-0.30603851668164994</v>
      </c>
      <c r="C226" s="1">
        <v>8.9694277108960163E-2</v>
      </c>
      <c r="D226" s="1">
        <v>0.23799999999999999</v>
      </c>
      <c r="G226" s="1">
        <v>0.21953270000000014</v>
      </c>
      <c r="H226" s="1">
        <v>0.196012476650612</v>
      </c>
    </row>
    <row r="227" spans="1:8">
      <c r="A227" s="29">
        <f t="shared" si="4"/>
        <v>1987.4166666666499</v>
      </c>
      <c r="B227" s="1">
        <v>-0.24498900052162975</v>
      </c>
      <c r="C227" s="1">
        <v>3.5164645850939813E-2</v>
      </c>
      <c r="D227" s="1">
        <v>0</v>
      </c>
      <c r="G227" s="1">
        <v>0</v>
      </c>
      <c r="H227" s="1">
        <v>0</v>
      </c>
    </row>
    <row r="228" spans="1:8">
      <c r="A228" s="29">
        <f t="shared" si="4"/>
        <v>1987.4999999999832</v>
      </c>
      <c r="B228" s="1">
        <v>-0.35267503969415026</v>
      </c>
      <c r="C228" s="1">
        <v>-0.26762481183635001</v>
      </c>
      <c r="D228" s="1">
        <v>-4.0999999999999925E-2</v>
      </c>
      <c r="G228" s="1">
        <v>-2.0906949999999869E-2</v>
      </c>
      <c r="H228" s="1">
        <v>-3.3676873921931902E-2</v>
      </c>
    </row>
    <row r="229" spans="1:8">
      <c r="A229" s="29">
        <f t="shared" si="4"/>
        <v>1987.5833333333164</v>
      </c>
      <c r="B229" s="1">
        <v>-0.36743681151865992</v>
      </c>
      <c r="C229" s="1">
        <v>-0.18978181791745996</v>
      </c>
      <c r="D229" s="1">
        <v>-2.0999999999999908E-2</v>
      </c>
      <c r="G229" s="1">
        <v>-2.9145524999999894E-2</v>
      </c>
      <c r="H229" s="1">
        <v>2.514768412922519E-2</v>
      </c>
    </row>
    <row r="230" spans="1:8">
      <c r="A230" s="29">
        <f t="shared" si="4"/>
        <v>1987.6666666666497</v>
      </c>
      <c r="B230" s="1">
        <v>-0.44475629896732993</v>
      </c>
      <c r="C230" s="1">
        <v>-0.33268265700574995</v>
      </c>
      <c r="D230" s="1">
        <v>-0.1469999999999998</v>
      </c>
      <c r="G230" s="1">
        <v>-7.6556249999999881E-2</v>
      </c>
      <c r="H230" s="1">
        <v>-0.12059016994703663</v>
      </c>
    </row>
    <row r="231" spans="1:8">
      <c r="A231" s="29">
        <f t="shared" si="4"/>
        <v>1987.7499999999829</v>
      </c>
      <c r="B231" s="1">
        <v>-3.6792265926689938E-2</v>
      </c>
      <c r="C231" s="1">
        <v>-0.11626826224370002</v>
      </c>
      <c r="D231" s="1">
        <v>0</v>
      </c>
      <c r="G231" s="1">
        <v>0</v>
      </c>
      <c r="H231" s="1">
        <v>0</v>
      </c>
    </row>
    <row r="232" spans="1:8">
      <c r="A232" s="29">
        <f t="shared" si="4"/>
        <v>1987.8333333333162</v>
      </c>
      <c r="B232" s="1">
        <v>-0.6230747120084521</v>
      </c>
      <c r="C232" s="1">
        <v>-3.2681084904171986E-2</v>
      </c>
      <c r="D232" s="1">
        <v>-8.5000000000000409E-2</v>
      </c>
      <c r="G232" s="1">
        <v>-7.1642324999999951E-2</v>
      </c>
      <c r="H232" s="1">
        <v>-0.28357137163916363</v>
      </c>
    </row>
    <row r="233" spans="1:8">
      <c r="A233" s="29">
        <f t="shared" si="4"/>
        <v>1987.9166666666495</v>
      </c>
      <c r="B233" s="1">
        <v>-0.27114276180484498</v>
      </c>
      <c r="C233" s="1">
        <v>-0.34261305058738201</v>
      </c>
      <c r="D233" s="1">
        <v>-0.17999999999999972</v>
      </c>
      <c r="G233" s="1">
        <v>1.9243537500000019E-2</v>
      </c>
      <c r="H233" s="1">
        <v>3.3901413138519118E-2</v>
      </c>
    </row>
    <row r="234" spans="1:8">
      <c r="A234" s="29">
        <f t="shared" si="4"/>
        <v>1987.9999999999827</v>
      </c>
      <c r="B234" s="1">
        <v>-0.34448880857902198</v>
      </c>
      <c r="C234" s="1">
        <v>-4.4575214239833016E-2</v>
      </c>
      <c r="D234" s="1">
        <v>0</v>
      </c>
      <c r="G234" s="1">
        <v>0</v>
      </c>
      <c r="H234" s="1">
        <v>0</v>
      </c>
    </row>
    <row r="235" spans="1:8">
      <c r="A235" s="29">
        <f t="shared" si="4"/>
        <v>1988.083333333316</v>
      </c>
      <c r="B235" s="1">
        <v>-0.34565322555007505</v>
      </c>
      <c r="C235" s="1">
        <v>-0.42749632916871194</v>
      </c>
      <c r="D235" s="1">
        <v>-0.2240000000000002</v>
      </c>
      <c r="G235" s="1">
        <v>-0.11111992499999995</v>
      </c>
      <c r="H235" s="1">
        <v>-5.2267003816980684E-2</v>
      </c>
    </row>
    <row r="236" spans="1:8">
      <c r="A236" s="29">
        <f t="shared" si="4"/>
        <v>1988.1666666666492</v>
      </c>
      <c r="B236" s="1">
        <v>-0.241367510868991</v>
      </c>
      <c r="C236" s="1">
        <v>-0.1267113123948882</v>
      </c>
      <c r="D236" s="1">
        <v>1.8000000000000238E-2</v>
      </c>
      <c r="G236" s="1">
        <v>0.12857820000000009</v>
      </c>
      <c r="H236" s="1">
        <v>0.25688383618522725</v>
      </c>
    </row>
    <row r="237" spans="1:8">
      <c r="A237" s="29">
        <f t="shared" si="4"/>
        <v>1988.2499999999825</v>
      </c>
      <c r="B237" s="1">
        <v>4.2469462092417976E-2</v>
      </c>
      <c r="C237" s="1">
        <v>-0.22852849172051481</v>
      </c>
      <c r="D237" s="1">
        <v>0</v>
      </c>
      <c r="G237" s="1">
        <v>0</v>
      </c>
      <c r="H237" s="1">
        <v>0</v>
      </c>
    </row>
    <row r="238" spans="1:8">
      <c r="A238" s="29">
        <f t="shared" si="4"/>
        <v>1988.3333333333157</v>
      </c>
      <c r="B238" s="1">
        <v>-0.44613040477029287</v>
      </c>
      <c r="C238" s="1">
        <v>7.3357488529784021E-2</v>
      </c>
      <c r="D238" s="1">
        <v>0.18799999999999972</v>
      </c>
      <c r="G238" s="1">
        <v>0.19922010000000012</v>
      </c>
      <c r="H238" s="1">
        <v>0.10380759088205949</v>
      </c>
    </row>
    <row r="239" spans="1:8">
      <c r="A239" s="29">
        <f t="shared" si="4"/>
        <v>1988.416666666649</v>
      </c>
      <c r="B239" s="1">
        <v>0.17501185956432386</v>
      </c>
      <c r="C239" s="1">
        <v>0.10746876423403559</v>
      </c>
      <c r="D239" s="1">
        <v>0.30800000000000027</v>
      </c>
      <c r="G239" s="1">
        <v>0.27976022500000008</v>
      </c>
      <c r="H239" s="1">
        <v>0.13193967085389588</v>
      </c>
    </row>
    <row r="240" spans="1:8">
      <c r="A240" s="29">
        <f t="shared" si="4"/>
        <v>1988.4999999999823</v>
      </c>
      <c r="B240" s="1">
        <v>-9.8238772864783885E-2</v>
      </c>
      <c r="C240" s="1">
        <v>-0.42048227269989258</v>
      </c>
      <c r="D240" s="1">
        <v>0</v>
      </c>
      <c r="G240" s="1">
        <v>0</v>
      </c>
      <c r="H240" s="1">
        <v>0</v>
      </c>
    </row>
    <row r="241" spans="1:8">
      <c r="A241" s="29">
        <f t="shared" si="4"/>
        <v>1988.5833333333155</v>
      </c>
      <c r="B241" s="1">
        <v>0.37691944110833397</v>
      </c>
      <c r="C241" s="1">
        <v>3.0400112558852999E-2</v>
      </c>
      <c r="D241" s="1">
        <v>-0.18199999999999994</v>
      </c>
      <c r="G241" s="1">
        <v>-1.5723624999999908E-2</v>
      </c>
      <c r="H241" s="1">
        <v>-0.15083646919709975</v>
      </c>
    </row>
    <row r="242" spans="1:8">
      <c r="A242" s="29">
        <f t="shared" si="4"/>
        <v>1988.6666666666488</v>
      </c>
      <c r="B242" s="1">
        <v>0.21562078172838894</v>
      </c>
      <c r="C242" s="1">
        <v>-0.22840704823999902</v>
      </c>
      <c r="D242" s="1">
        <v>-6.7000000000000171E-2</v>
      </c>
      <c r="G242" s="1">
        <v>-3.6879724999999974E-2</v>
      </c>
      <c r="H242" s="1">
        <v>-7.8363604635491579E-3</v>
      </c>
    </row>
    <row r="243" spans="1:8">
      <c r="A243" s="29">
        <f t="shared" si="4"/>
        <v>1988.749999999982</v>
      </c>
      <c r="B243" s="1">
        <v>-0.12613020032811495</v>
      </c>
      <c r="C243" s="1">
        <v>-0.12486646423129699</v>
      </c>
      <c r="D243" s="1">
        <v>0</v>
      </c>
      <c r="G243" s="1">
        <v>0</v>
      </c>
      <c r="H243" s="1">
        <v>0</v>
      </c>
    </row>
    <row r="244" spans="1:8">
      <c r="A244" s="29">
        <f t="shared" si="4"/>
        <v>1988.8333333333153</v>
      </c>
      <c r="B244" s="1">
        <v>0.29724366446392897</v>
      </c>
      <c r="C244" s="1">
        <v>1.9829920843981941E-2</v>
      </c>
      <c r="D244" s="1">
        <v>-8.999999999999897E-3</v>
      </c>
      <c r="G244" s="1">
        <v>-8.9657149999999852E-2</v>
      </c>
      <c r="H244" s="1">
        <v>1.839307772471023E-2</v>
      </c>
    </row>
    <row r="245" spans="1:8">
      <c r="A245" s="29">
        <f t="shared" si="4"/>
        <v>1988.9166666666486</v>
      </c>
      <c r="B245" s="1">
        <v>0.45563557829558199</v>
      </c>
      <c r="C245" s="1">
        <v>0.25016972813639904</v>
      </c>
      <c r="D245" s="1">
        <v>0.44599999999999973</v>
      </c>
      <c r="G245" s="1">
        <v>0.38780621250000008</v>
      </c>
      <c r="H245" s="1">
        <v>0.56338822456882287</v>
      </c>
    </row>
    <row r="246" spans="1:8">
      <c r="A246" s="29">
        <f t="shared" si="4"/>
        <v>1988.9999999999818</v>
      </c>
      <c r="B246" s="1">
        <v>0.20107042792324797</v>
      </c>
      <c r="C246" s="1">
        <v>-0.33509404723708802</v>
      </c>
      <c r="D246" s="1">
        <v>0</v>
      </c>
      <c r="G246" s="1">
        <v>0</v>
      </c>
      <c r="H246" s="1">
        <v>0</v>
      </c>
    </row>
    <row r="247" spans="1:8">
      <c r="A247" s="29">
        <f t="shared" si="4"/>
        <v>1989.0833333333151</v>
      </c>
      <c r="B247" s="1">
        <v>0.30279337800705197</v>
      </c>
      <c r="C247" s="1">
        <v>0.30682731294672305</v>
      </c>
      <c r="D247" s="1">
        <v>0.29700000000000015</v>
      </c>
      <c r="G247" s="1">
        <v>0.13435320000000006</v>
      </c>
      <c r="H247" s="1">
        <v>1.4485966318348309E-2</v>
      </c>
    </row>
    <row r="248" spans="1:8">
      <c r="A248" s="29">
        <f t="shared" si="4"/>
        <v>1989.1666666666483</v>
      </c>
      <c r="B248" s="1">
        <v>0.10585002754198103</v>
      </c>
      <c r="C248" s="1">
        <v>-0.22601877815156202</v>
      </c>
      <c r="D248" s="1">
        <v>6.0999999999999943E-2</v>
      </c>
      <c r="G248" s="1">
        <v>-5.0873449999999931E-2</v>
      </c>
      <c r="H248" s="1">
        <v>-8.3116457605852789E-2</v>
      </c>
    </row>
    <row r="249" spans="1:8">
      <c r="A249" s="29">
        <f t="shared" si="4"/>
        <v>1989.2499999999816</v>
      </c>
      <c r="B249" s="1">
        <v>0.38995835387538003</v>
      </c>
      <c r="C249" s="1">
        <v>-0.17335963314901703</v>
      </c>
      <c r="D249" s="1">
        <v>0</v>
      </c>
      <c r="G249" s="1">
        <v>0</v>
      </c>
      <c r="H249" s="1">
        <v>0</v>
      </c>
    </row>
    <row r="250" spans="1:8">
      <c r="A250" s="29">
        <f t="shared" si="4"/>
        <v>1989.3333333333148</v>
      </c>
      <c r="B250" s="1">
        <v>0.25715241727889993</v>
      </c>
      <c r="C250" s="1">
        <v>0.11728417514442102</v>
      </c>
      <c r="D250" s="1">
        <v>0.15300000000000002</v>
      </c>
      <c r="G250" s="1">
        <v>7.4077037499999998E-2</v>
      </c>
      <c r="H250" s="1">
        <v>3.5297977339820791E-2</v>
      </c>
    </row>
    <row r="251" spans="1:8">
      <c r="A251" s="29">
        <f t="shared" si="4"/>
        <v>1989.4166666666481</v>
      </c>
      <c r="B251" s="1">
        <v>-4.4212885786439893E-2</v>
      </c>
      <c r="C251" s="1">
        <v>0.114800695911632</v>
      </c>
      <c r="D251" s="1">
        <v>0</v>
      </c>
      <c r="G251" s="1">
        <v>0</v>
      </c>
      <c r="H251" s="1">
        <v>0</v>
      </c>
    </row>
    <row r="252" spans="1:8">
      <c r="A252" s="29">
        <f t="shared" si="4"/>
        <v>1989.4999999999814</v>
      </c>
      <c r="B252" s="1">
        <v>0.33781274703770992</v>
      </c>
      <c r="C252" s="1">
        <v>-3.2609365986172034E-2</v>
      </c>
      <c r="D252" s="1">
        <v>7.5000000000000178E-2</v>
      </c>
      <c r="G252" s="1">
        <v>-0.11660981249999999</v>
      </c>
      <c r="H252" s="1">
        <v>-0.13252168123837277</v>
      </c>
    </row>
    <row r="253" spans="1:8">
      <c r="A253" s="29">
        <f t="shared" si="4"/>
        <v>1989.5833333333146</v>
      </c>
      <c r="B253" s="1">
        <v>-0.47683468733323986</v>
      </c>
      <c r="C253" s="1">
        <v>-0.20387652174436399</v>
      </c>
      <c r="D253" s="1">
        <v>-0.13900000000000023</v>
      </c>
      <c r="G253" s="1">
        <v>-4.0768312499999959E-2</v>
      </c>
      <c r="H253" s="1">
        <v>0.10059278863999269</v>
      </c>
    </row>
    <row r="254" spans="1:8">
      <c r="A254" s="29">
        <f t="shared" si="4"/>
        <v>1989.6666666666479</v>
      </c>
      <c r="B254" s="1">
        <v>0.36231901724180982</v>
      </c>
      <c r="C254" s="1">
        <v>2.0045979536762015E-2</v>
      </c>
      <c r="D254" s="1">
        <v>0</v>
      </c>
      <c r="G254" s="1">
        <v>0</v>
      </c>
      <c r="H254" s="1">
        <v>0</v>
      </c>
    </row>
    <row r="255" spans="1:8">
      <c r="A255" s="29">
        <f t="shared" si="4"/>
        <v>1989.7499999999811</v>
      </c>
      <c r="B255" s="1">
        <v>-0.28931605911088987</v>
      </c>
      <c r="C255" s="1">
        <v>-0.35685823667311789</v>
      </c>
      <c r="D255" s="1">
        <v>-8.6999999999999744E-2</v>
      </c>
      <c r="G255" s="1">
        <v>-1.5098699999999965E-2</v>
      </c>
      <c r="H255" s="1">
        <v>3.9284642495844124E-2</v>
      </c>
    </row>
    <row r="256" spans="1:8">
      <c r="A256" s="29">
        <f t="shared" si="4"/>
        <v>1989.8333333333144</v>
      </c>
      <c r="B256" s="1">
        <v>-0.36174836499285701</v>
      </c>
      <c r="C256" s="1">
        <v>6.3636456715299827E-2</v>
      </c>
      <c r="D256" s="1">
        <v>0.10799999999999965</v>
      </c>
      <c r="G256" s="1">
        <v>8.9337900000000081E-2</v>
      </c>
      <c r="H256" s="1">
        <v>0.10657178416393337</v>
      </c>
    </row>
    <row r="257" spans="1:8">
      <c r="A257" s="29">
        <f t="shared" si="4"/>
        <v>1989.9166666666476</v>
      </c>
      <c r="B257" s="1">
        <v>7.471926843783705E-2</v>
      </c>
      <c r="C257" s="1">
        <v>-0.15183998967413981</v>
      </c>
      <c r="D257" s="1">
        <v>-6.6999999999999726E-2</v>
      </c>
      <c r="G257" s="1">
        <v>-0.1219242999999999</v>
      </c>
      <c r="H257" s="1">
        <v>-0.16548037505438387</v>
      </c>
    </row>
    <row r="258" spans="1:8">
      <c r="A258" s="29">
        <f t="shared" si="4"/>
        <v>1989.9999999999809</v>
      </c>
      <c r="B258" s="1">
        <v>-0.29327331792116407</v>
      </c>
      <c r="C258" s="1">
        <v>-8.7175158682700093E-2</v>
      </c>
      <c r="D258" s="1">
        <v>0</v>
      </c>
      <c r="G258" s="1">
        <v>0</v>
      </c>
      <c r="H258" s="1">
        <v>0</v>
      </c>
    </row>
    <row r="259" spans="1:8">
      <c r="A259" s="29">
        <f t="shared" si="4"/>
        <v>1990.0833333333142</v>
      </c>
      <c r="B259" s="1">
        <v>-4.4326246042122985E-2</v>
      </c>
      <c r="C259" s="1">
        <v>0.54091997633788702</v>
      </c>
      <c r="D259" s="1">
        <v>0.31299999999999972</v>
      </c>
      <c r="G259" s="1">
        <v>0.11998365000000005</v>
      </c>
      <c r="H259" s="1">
        <v>0.12155911631232449</v>
      </c>
    </row>
    <row r="260" spans="1:8">
      <c r="A260" s="29">
        <f t="shared" si="4"/>
        <v>1990.1666666666474</v>
      </c>
      <c r="B260" s="1">
        <v>-0.35185667900146805</v>
      </c>
      <c r="C260" s="1">
        <v>-0.26607766535433697</v>
      </c>
      <c r="D260" s="1">
        <v>-9.3999999999999861E-2</v>
      </c>
      <c r="G260" s="1">
        <v>-5.7896449999999988E-2</v>
      </c>
      <c r="H260" s="1">
        <v>4.1341307566514718E-2</v>
      </c>
    </row>
    <row r="261" spans="1:8">
      <c r="A261" s="29">
        <f t="shared" si="4"/>
        <v>1990.2499999999807</v>
      </c>
      <c r="B261" s="1">
        <v>-0.2831559020951252</v>
      </c>
      <c r="C261" s="1">
        <v>-7.2097667316650016E-2</v>
      </c>
      <c r="D261" s="1">
        <v>0</v>
      </c>
      <c r="G261" s="1">
        <v>0</v>
      </c>
      <c r="H261" s="1">
        <v>0</v>
      </c>
    </row>
    <row r="262" spans="1:8">
      <c r="A262" s="29">
        <f t="shared" si="4"/>
        <v>1990.3333333333139</v>
      </c>
      <c r="B262" s="1">
        <v>-0.46301105783662577</v>
      </c>
      <c r="C262" s="1">
        <v>5.3253539080100332E-3</v>
      </c>
      <c r="D262" s="1">
        <v>4.4000000000000039E-2</v>
      </c>
      <c r="G262" s="1">
        <v>3.6435000000001327E-4</v>
      </c>
      <c r="H262" s="1">
        <v>2.7731911448873894E-2</v>
      </c>
    </row>
    <row r="263" spans="1:8">
      <c r="A263" s="29">
        <f t="shared" si="4"/>
        <v>1990.4166666666472</v>
      </c>
      <c r="B263" s="1">
        <v>-0.53003963688398503</v>
      </c>
      <c r="C263" s="1">
        <v>-0.20109586146538017</v>
      </c>
      <c r="D263" s="1">
        <v>0</v>
      </c>
      <c r="G263" s="1">
        <v>0</v>
      </c>
      <c r="H263" s="1">
        <v>0</v>
      </c>
    </row>
    <row r="264" spans="1:8">
      <c r="A264" s="29">
        <f t="shared" ref="A264:A327" si="5">A263+1/12</f>
        <v>1990.4999999999804</v>
      </c>
      <c r="B264" s="1">
        <v>-0.44855920966600904</v>
      </c>
      <c r="C264" s="1">
        <v>-0.15545726065224996</v>
      </c>
      <c r="D264" s="1">
        <v>-6.5999999999999837E-2</v>
      </c>
      <c r="G264" s="1">
        <v>-0.15529244999999992</v>
      </c>
      <c r="H264" s="1">
        <v>-0.17382965785258381</v>
      </c>
    </row>
    <row r="265" spans="1:8">
      <c r="A265" s="29">
        <f t="shared" si="5"/>
        <v>1990.5833333333137</v>
      </c>
      <c r="B265" s="1">
        <v>0.38282317303094993</v>
      </c>
      <c r="C265" s="1">
        <v>1.1738329284000093E-2</v>
      </c>
      <c r="D265" s="1">
        <v>0.14999999999999991</v>
      </c>
      <c r="G265" s="1">
        <v>0.11827940000000001</v>
      </c>
      <c r="H265" s="1">
        <v>8.9957071924788121E-2</v>
      </c>
    </row>
    <row r="266" spans="1:8">
      <c r="A266" s="29">
        <f t="shared" si="5"/>
        <v>1990.666666666647</v>
      </c>
      <c r="B266" s="1">
        <v>-0.12696059164795992</v>
      </c>
      <c r="C266" s="1">
        <v>5.2967581411400566E-3</v>
      </c>
      <c r="D266" s="1">
        <v>0</v>
      </c>
      <c r="G266" s="1">
        <v>0</v>
      </c>
      <c r="H266" s="1">
        <v>0</v>
      </c>
    </row>
    <row r="267" spans="1:8">
      <c r="A267" s="29">
        <f t="shared" si="5"/>
        <v>1990.7499999999802</v>
      </c>
      <c r="B267" s="1">
        <v>0.24913330879553897</v>
      </c>
      <c r="C267" s="1">
        <v>-7.3194386472600126E-2</v>
      </c>
      <c r="D267" s="1">
        <v>-0.11900000000000022</v>
      </c>
      <c r="G267" s="1">
        <v>-0.14228730000000006</v>
      </c>
      <c r="H267" s="1">
        <v>-0.21877802452003367</v>
      </c>
    </row>
    <row r="268" spans="1:8">
      <c r="A268" s="29">
        <f t="shared" si="5"/>
        <v>1990.8333333333135</v>
      </c>
      <c r="B268" s="1">
        <v>5.3640274810570987E-2</v>
      </c>
      <c r="C268" s="1">
        <v>0.29058603691616991</v>
      </c>
      <c r="D268" s="1">
        <v>-1.7999999999999794E-2</v>
      </c>
      <c r="G268" s="1">
        <v>9.6206249999999993E-2</v>
      </c>
      <c r="H268" s="1">
        <v>-7.4210338799936049E-2</v>
      </c>
    </row>
    <row r="269" spans="1:8">
      <c r="A269" s="29">
        <f t="shared" si="5"/>
        <v>1990.9166666666467</v>
      </c>
      <c r="B269" s="1">
        <v>0.17386038511248003</v>
      </c>
      <c r="C269" s="1">
        <v>-0.24744154817436992</v>
      </c>
      <c r="D269" s="1">
        <v>-0.15900000000000025</v>
      </c>
      <c r="G269" s="1">
        <v>5.1790950000000002E-2</v>
      </c>
      <c r="H269" s="1">
        <v>6.1758818017644268E-3</v>
      </c>
    </row>
    <row r="270" spans="1:8">
      <c r="A270" s="29">
        <f t="shared" si="5"/>
        <v>1990.99999999998</v>
      </c>
      <c r="B270" s="1">
        <v>2.796436939044078E-3</v>
      </c>
      <c r="C270" s="1">
        <v>0.13008491650931009</v>
      </c>
      <c r="D270" s="1">
        <v>0</v>
      </c>
      <c r="G270" s="1">
        <v>0</v>
      </c>
      <c r="H270" s="1">
        <v>0</v>
      </c>
    </row>
    <row r="271" spans="1:8">
      <c r="A271" s="29">
        <f t="shared" si="5"/>
        <v>1991.0833333333132</v>
      </c>
      <c r="B271" s="1">
        <v>-0.47344906306743406</v>
      </c>
      <c r="C271" s="1">
        <v>-0.26543606999554004</v>
      </c>
      <c r="D271" s="1">
        <v>-0.25099999999999989</v>
      </c>
      <c r="G271" s="1">
        <v>-0.31842394999999996</v>
      </c>
      <c r="H271" s="1">
        <v>-0.26794314655011153</v>
      </c>
    </row>
    <row r="272" spans="1:8">
      <c r="A272" s="29">
        <f t="shared" si="5"/>
        <v>1991.1666666666465</v>
      </c>
      <c r="B272" s="1">
        <v>0.25351434794820404</v>
      </c>
      <c r="C272" s="1">
        <v>8.2237373234499866E-2</v>
      </c>
      <c r="D272" s="1">
        <v>0.22699999999999987</v>
      </c>
      <c r="G272" s="1">
        <v>0.23245169999999998</v>
      </c>
      <c r="H272" s="1">
        <v>0.28197086848926778</v>
      </c>
    </row>
    <row r="273" spans="1:8">
      <c r="A273" s="29">
        <f t="shared" si="5"/>
        <v>1991.2499999999798</v>
      </c>
      <c r="B273" s="1">
        <v>-0.30208916402256403</v>
      </c>
      <c r="C273" s="1">
        <v>-0.25458886957913984</v>
      </c>
      <c r="D273" s="1">
        <v>0</v>
      </c>
      <c r="G273" s="1">
        <v>0</v>
      </c>
      <c r="H273" s="1">
        <v>0</v>
      </c>
    </row>
    <row r="274" spans="1:8">
      <c r="A274" s="29">
        <f t="shared" si="5"/>
        <v>1991.333333333313</v>
      </c>
      <c r="B274" s="1">
        <v>-0.21267625734873996</v>
      </c>
      <c r="C274" s="1">
        <v>0.27605085164751997</v>
      </c>
      <c r="D274" s="1">
        <v>0.26200000000000001</v>
      </c>
      <c r="G274" s="1">
        <v>0.11324935000000003</v>
      </c>
      <c r="H274" s="1">
        <v>0.15159697827983604</v>
      </c>
    </row>
    <row r="275" spans="1:8">
      <c r="A275" s="29">
        <f t="shared" si="5"/>
        <v>1991.4166666666463</v>
      </c>
      <c r="B275" s="1">
        <v>0.22592271078727988</v>
      </c>
      <c r="C275" s="1">
        <v>-0.16904396852452996</v>
      </c>
      <c r="D275" s="1">
        <v>0</v>
      </c>
      <c r="G275" s="1">
        <v>0</v>
      </c>
      <c r="H275" s="1">
        <v>0</v>
      </c>
    </row>
    <row r="276" spans="1:8">
      <c r="A276" s="29">
        <f t="shared" si="5"/>
        <v>1991.4999999999795</v>
      </c>
      <c r="B276" s="1">
        <v>-0.13044115631296993</v>
      </c>
      <c r="C276" s="1">
        <v>-1.4310981638079978E-2</v>
      </c>
      <c r="D276" s="1">
        <v>-7.6999999999999957E-2</v>
      </c>
      <c r="G276" s="1">
        <v>-6.0272449999999866E-2</v>
      </c>
      <c r="H276" s="1">
        <v>0.10770449128200987</v>
      </c>
    </row>
    <row r="277" spans="1:8">
      <c r="A277" s="29">
        <f t="shared" si="5"/>
        <v>1991.5833333333128</v>
      </c>
      <c r="B277" s="1">
        <v>0.11329396003891001</v>
      </c>
      <c r="C277" s="1">
        <v>0.19357424931650002</v>
      </c>
      <c r="D277" s="1">
        <v>0.14000000000000012</v>
      </c>
      <c r="G277" s="1">
        <v>0.1066375</v>
      </c>
      <c r="H277" s="1">
        <v>2.811086857320233E-3</v>
      </c>
    </row>
    <row r="278" spans="1:8">
      <c r="A278" s="29">
        <f t="shared" si="5"/>
        <v>1991.6666666666461</v>
      </c>
      <c r="B278" s="1">
        <v>1.2872442784660043E-2</v>
      </c>
      <c r="C278" s="1">
        <v>6.514261851601999E-2</v>
      </c>
      <c r="D278" s="1">
        <v>0</v>
      </c>
      <c r="G278" s="1">
        <v>0</v>
      </c>
      <c r="H278" s="1">
        <v>0</v>
      </c>
    </row>
    <row r="279" spans="1:8">
      <c r="A279" s="29">
        <f t="shared" si="5"/>
        <v>1991.7499999999793</v>
      </c>
      <c r="B279" s="1">
        <v>0.3288192112156989</v>
      </c>
      <c r="C279" s="1">
        <v>-5.9350770772370165E-2</v>
      </c>
      <c r="D279" s="1">
        <v>-3.5000000000000142E-2</v>
      </c>
      <c r="G279" s="1">
        <v>4.7937449999999993E-2</v>
      </c>
      <c r="H279" s="1">
        <v>2.920340363810453E-2</v>
      </c>
    </row>
    <row r="280" spans="1:8">
      <c r="A280" s="29">
        <f t="shared" si="5"/>
        <v>1991.8333333333126</v>
      </c>
      <c r="B280" s="1">
        <v>-0.30041467022606905</v>
      </c>
      <c r="C280" s="1">
        <v>-0.13332358280628998</v>
      </c>
      <c r="D280" s="1">
        <v>-0.121</v>
      </c>
      <c r="G280" s="1">
        <v>-0.21899494999999991</v>
      </c>
      <c r="H280" s="1">
        <v>-0.44338699992002806</v>
      </c>
    </row>
    <row r="281" spans="1:8">
      <c r="A281" s="29">
        <f t="shared" si="5"/>
        <v>1991.9166666666458</v>
      </c>
      <c r="B281" s="1">
        <v>0.13815001890368017</v>
      </c>
      <c r="C281" s="1">
        <v>0.21897982830543006</v>
      </c>
      <c r="D281" s="1">
        <v>0.11299999999999999</v>
      </c>
      <c r="G281" s="1">
        <v>7.3051000000000144E-2</v>
      </c>
      <c r="H281" s="1">
        <v>-9.2107367632750514E-2</v>
      </c>
    </row>
    <row r="282" spans="1:8">
      <c r="A282" s="29">
        <f t="shared" si="5"/>
        <v>1991.9999999999791</v>
      </c>
      <c r="B282" s="1">
        <v>0.22001524358976288</v>
      </c>
      <c r="C282" s="1">
        <v>3.4384079336970075E-2</v>
      </c>
      <c r="D282" s="1">
        <v>0</v>
      </c>
      <c r="G282" s="1">
        <v>0</v>
      </c>
      <c r="H282" s="1">
        <v>0</v>
      </c>
    </row>
    <row r="283" spans="1:8">
      <c r="A283" s="29">
        <f t="shared" si="5"/>
        <v>1992.0833333333123</v>
      </c>
      <c r="B283" s="1">
        <v>0.20104838240487</v>
      </c>
      <c r="C283" s="1">
        <v>-0.23799085667966002</v>
      </c>
      <c r="D283" s="1">
        <v>-4.0000000000000036E-3</v>
      </c>
      <c r="G283" s="1">
        <v>9.5319200000000104E-2</v>
      </c>
      <c r="H283" s="1">
        <v>0.13708585398271367</v>
      </c>
    </row>
    <row r="284" spans="1:8">
      <c r="A284" s="29">
        <f t="shared" si="5"/>
        <v>1992.1666666666456</v>
      </c>
      <c r="B284" s="1">
        <v>8.3023087598127043E-2</v>
      </c>
      <c r="C284" s="1">
        <v>0.13906465507027987</v>
      </c>
      <c r="D284" s="1">
        <v>-0.12599999999999989</v>
      </c>
      <c r="G284" s="1">
        <v>-3.1019899999999989E-2</v>
      </c>
      <c r="H284" s="1">
        <v>3.9065821435151332E-2</v>
      </c>
    </row>
    <row r="285" spans="1:8">
      <c r="A285" s="29">
        <f t="shared" si="5"/>
        <v>1992.2499999999789</v>
      </c>
      <c r="B285" s="1">
        <v>-0.40095098575034904</v>
      </c>
      <c r="C285" s="1">
        <v>-6.7001665059589932E-2</v>
      </c>
      <c r="D285" s="1">
        <v>0</v>
      </c>
      <c r="G285" s="1">
        <v>0</v>
      </c>
      <c r="H285" s="1">
        <v>0</v>
      </c>
    </row>
    <row r="286" spans="1:8">
      <c r="A286" s="29">
        <f t="shared" si="5"/>
        <v>1992.3333333333121</v>
      </c>
      <c r="B286" s="1">
        <v>0.53290662727201399</v>
      </c>
      <c r="C286" s="1">
        <v>0.21716439459610992</v>
      </c>
      <c r="D286" s="1">
        <v>0.14800000000000013</v>
      </c>
      <c r="G286" s="1">
        <v>6.1039650000000056E-2</v>
      </c>
      <c r="H286" s="1">
        <v>3.4523023476358161E-2</v>
      </c>
    </row>
    <row r="287" spans="1:8">
      <c r="A287" s="29">
        <f t="shared" si="5"/>
        <v>1992.4166666666454</v>
      </c>
      <c r="B287" s="1">
        <v>0.15297658230337399</v>
      </c>
      <c r="C287" s="1">
        <v>2.7200882531199788E-3</v>
      </c>
      <c r="D287" s="1">
        <v>0</v>
      </c>
      <c r="G287" s="1">
        <v>0</v>
      </c>
      <c r="H287" s="1">
        <v>0</v>
      </c>
    </row>
    <row r="288" spans="1:8">
      <c r="A288" s="29">
        <f t="shared" si="5"/>
        <v>1992.4999999999786</v>
      </c>
      <c r="B288" s="1">
        <v>-0.23995141613051799</v>
      </c>
      <c r="C288" s="1">
        <v>-0.13021435393484992</v>
      </c>
      <c r="D288" s="1">
        <v>-8.8000000000000078E-2</v>
      </c>
      <c r="G288" s="1">
        <v>-5.8146549999999964E-2</v>
      </c>
      <c r="H288" s="1">
        <v>-0.10736680070374166</v>
      </c>
    </row>
    <row r="289" spans="1:8">
      <c r="A289" s="29">
        <f t="shared" si="5"/>
        <v>1992.5833333333119</v>
      </c>
      <c r="B289" s="1">
        <v>0.4567885027161287</v>
      </c>
      <c r="C289" s="1">
        <v>0.20935966020313002</v>
      </c>
      <c r="D289" s="1">
        <v>-3.0000000000001137E-3</v>
      </c>
      <c r="G289" s="1">
        <v>5.5493949999999959E-2</v>
      </c>
      <c r="H289" s="1">
        <v>-6.38057103576401E-2</v>
      </c>
    </row>
    <row r="290" spans="1:8">
      <c r="A290" s="29">
        <f t="shared" si="5"/>
        <v>1992.6666666666451</v>
      </c>
      <c r="B290" s="1">
        <v>0.29287968349765731</v>
      </c>
      <c r="C290" s="1">
        <v>-1.811420602382996E-2</v>
      </c>
      <c r="D290" s="1">
        <v>0</v>
      </c>
      <c r="G290" s="1">
        <v>0</v>
      </c>
      <c r="H290" s="1">
        <v>0</v>
      </c>
    </row>
    <row r="291" spans="1:8">
      <c r="A291" s="29">
        <f t="shared" si="5"/>
        <v>1992.7499999999784</v>
      </c>
      <c r="B291" s="1">
        <v>-7.2011401323163998E-2</v>
      </c>
      <c r="C291" s="1">
        <v>-0.18341880834300994</v>
      </c>
      <c r="D291" s="1">
        <v>-0.17499999999999982</v>
      </c>
      <c r="G291" s="1">
        <v>-9.1870499999999911E-2</v>
      </c>
      <c r="H291" s="1">
        <v>-0.2060284865887469</v>
      </c>
    </row>
    <row r="292" spans="1:8">
      <c r="A292" s="29">
        <f t="shared" si="5"/>
        <v>1992.8333333333117</v>
      </c>
      <c r="B292" s="1">
        <v>-0.18021855426911132</v>
      </c>
      <c r="C292" s="1">
        <v>5.5250998739619916E-2</v>
      </c>
      <c r="D292" s="1">
        <v>-2.8999999999999915E-2</v>
      </c>
      <c r="G292" s="1">
        <v>5.1075300000000046E-2</v>
      </c>
      <c r="H292" s="1">
        <v>1.7686027448608754E-3</v>
      </c>
    </row>
    <row r="293" spans="1:8">
      <c r="A293" s="29">
        <f t="shared" si="5"/>
        <v>1992.9166666666449</v>
      </c>
      <c r="B293" s="1">
        <v>8.3043166605949292E-2</v>
      </c>
      <c r="C293" s="1">
        <v>-0.30694629727568001</v>
      </c>
      <c r="D293" s="1">
        <v>-0.2370000000000001</v>
      </c>
      <c r="G293" s="1">
        <v>-7.2159699999999993E-2</v>
      </c>
      <c r="H293" s="1">
        <v>-7.371319194404416E-2</v>
      </c>
    </row>
    <row r="294" spans="1:8">
      <c r="A294" s="29">
        <f t="shared" si="5"/>
        <v>1992.9999999999782</v>
      </c>
      <c r="B294" s="1">
        <v>0.213287299543581</v>
      </c>
      <c r="C294" s="1">
        <v>2.6901614256519935E-2</v>
      </c>
      <c r="D294" s="1">
        <v>0</v>
      </c>
      <c r="G294" s="1">
        <v>0</v>
      </c>
      <c r="H294" s="1">
        <v>0</v>
      </c>
    </row>
    <row r="295" spans="1:8">
      <c r="A295" s="29">
        <f t="shared" si="5"/>
        <v>1993.0833333333114</v>
      </c>
      <c r="B295" s="1">
        <v>-0.20588326926940301</v>
      </c>
      <c r="C295" s="1">
        <v>0.28603856299207009</v>
      </c>
      <c r="D295" s="1">
        <v>9.3999999999999861E-2</v>
      </c>
      <c r="G295" s="1">
        <v>5.6431000000000009E-2</v>
      </c>
      <c r="H295" s="1">
        <v>-2.7428187011261762E-2</v>
      </c>
    </row>
    <row r="296" spans="1:8">
      <c r="A296" s="29">
        <f t="shared" si="5"/>
        <v>1993.1666666666447</v>
      </c>
      <c r="B296" s="1">
        <v>0.22369612053064999</v>
      </c>
      <c r="C296" s="1">
        <v>-0.15636189042045001</v>
      </c>
      <c r="D296" s="1">
        <v>-6.2999999999999723E-2</v>
      </c>
      <c r="G296" s="1">
        <v>-4.9401999999999946E-2</v>
      </c>
      <c r="H296" s="1">
        <v>-6.164375781809675E-2</v>
      </c>
    </row>
    <row r="297" spans="1:8">
      <c r="A297" s="29">
        <f t="shared" si="5"/>
        <v>1993.2499999999779</v>
      </c>
      <c r="B297" s="1">
        <v>0.13435245239650401</v>
      </c>
      <c r="C297" s="1">
        <v>-7.6012778056699926E-2</v>
      </c>
      <c r="D297" s="1">
        <v>0</v>
      </c>
      <c r="G297" s="1">
        <v>0</v>
      </c>
      <c r="H297" s="1">
        <v>0</v>
      </c>
    </row>
    <row r="298" spans="1:8">
      <c r="A298" s="29">
        <f t="shared" si="5"/>
        <v>1993.3333333333112</v>
      </c>
      <c r="B298" s="1">
        <v>0.18306350351471001</v>
      </c>
      <c r="C298" s="1">
        <v>0.49758496472752989</v>
      </c>
      <c r="D298" s="1">
        <v>0.33499999999999996</v>
      </c>
      <c r="G298" s="1">
        <v>0.20347480000000018</v>
      </c>
      <c r="H298" s="1">
        <v>0.10727703845357842</v>
      </c>
    </row>
    <row r="299" spans="1:8">
      <c r="A299" s="29">
        <f t="shared" si="5"/>
        <v>1993.4166666666445</v>
      </c>
      <c r="B299" s="1">
        <v>-0.10957987700573202</v>
      </c>
      <c r="C299" s="1">
        <v>-0.10582018300179996</v>
      </c>
      <c r="D299" s="1">
        <v>0</v>
      </c>
      <c r="G299" s="1">
        <v>0</v>
      </c>
      <c r="H299" s="1">
        <v>0</v>
      </c>
    </row>
    <row r="300" spans="1:8">
      <c r="A300" s="29">
        <f t="shared" si="5"/>
        <v>1993.4999999999777</v>
      </c>
      <c r="B300" s="1">
        <v>-7.0414184310035988E-2</v>
      </c>
      <c r="C300" s="1">
        <v>3.2561485536869883E-2</v>
      </c>
      <c r="D300" s="1">
        <v>8.999999999999897E-3</v>
      </c>
      <c r="G300" s="1">
        <v>-1.8447099999999994E-2</v>
      </c>
      <c r="H300" s="1">
        <v>-5.4335259024214877E-2</v>
      </c>
    </row>
    <row r="301" spans="1:8">
      <c r="A301" s="29">
        <f t="shared" si="5"/>
        <v>1993.583333333311</v>
      </c>
      <c r="B301" s="1">
        <v>0.14190228094143698</v>
      </c>
      <c r="C301" s="1">
        <v>8.3073045582210181E-2</v>
      </c>
      <c r="D301" s="1">
        <v>4.4000000000000039E-2</v>
      </c>
      <c r="G301" s="1">
        <v>6.3184600000000202E-2</v>
      </c>
      <c r="H301" s="1">
        <v>-6.3347761474665976E-2</v>
      </c>
    </row>
    <row r="302" spans="1:8">
      <c r="A302" s="29">
        <f t="shared" si="5"/>
        <v>1993.6666666666442</v>
      </c>
      <c r="B302" s="1">
        <v>-3.4065267338043936E-2</v>
      </c>
      <c r="C302" s="1">
        <v>0.17121093029841994</v>
      </c>
      <c r="D302" s="1">
        <v>0.15899999999999981</v>
      </c>
      <c r="G302" s="1">
        <v>0.10296739999999999</v>
      </c>
      <c r="H302" s="1">
        <v>-1.1009251337657511E-3</v>
      </c>
    </row>
    <row r="303" spans="1:8">
      <c r="A303" s="29">
        <f t="shared" si="5"/>
        <v>1993.7499999999775</v>
      </c>
      <c r="B303" s="1">
        <v>-9.4561014050224046E-2</v>
      </c>
      <c r="C303" s="1">
        <v>4.3531711742109902E-2</v>
      </c>
      <c r="D303" s="1">
        <v>0</v>
      </c>
      <c r="G303" s="1">
        <v>0</v>
      </c>
      <c r="H303" s="1">
        <v>0</v>
      </c>
    </row>
    <row r="304" spans="1:8">
      <c r="A304" s="29">
        <f t="shared" si="5"/>
        <v>1993.8333333333107</v>
      </c>
      <c r="B304" s="1">
        <v>-5.0456059355305005E-2</v>
      </c>
      <c r="C304" s="1">
        <v>-0.16588181983679995</v>
      </c>
      <c r="D304" s="1">
        <v>-8.6999999999999744E-2</v>
      </c>
      <c r="G304" s="1">
        <v>-4.3336499999999945E-2</v>
      </c>
      <c r="H304" s="1">
        <v>-0.13264412579623724</v>
      </c>
    </row>
    <row r="305" spans="1:8">
      <c r="A305" s="29">
        <f t="shared" si="5"/>
        <v>1993.916666666644</v>
      </c>
      <c r="B305" s="1">
        <v>-0.28967131368550803</v>
      </c>
      <c r="C305" s="1">
        <v>-0.20476780557134</v>
      </c>
      <c r="D305" s="1">
        <v>-0.16300000000000026</v>
      </c>
      <c r="G305" s="1">
        <v>-0.12266719999999981</v>
      </c>
      <c r="H305" s="1">
        <v>-0.19017946395077279</v>
      </c>
    </row>
    <row r="306" spans="1:8">
      <c r="A306" s="29">
        <f t="shared" si="5"/>
        <v>1993.9999999999773</v>
      </c>
      <c r="B306" s="1">
        <v>0.14760332579159299</v>
      </c>
      <c r="C306" s="1">
        <v>7.977672099714006E-2</v>
      </c>
      <c r="D306" s="1">
        <v>0</v>
      </c>
      <c r="G306" s="1">
        <v>0</v>
      </c>
      <c r="H306" s="1">
        <v>0</v>
      </c>
    </row>
    <row r="307" spans="1:8">
      <c r="A307" s="29">
        <f t="shared" si="5"/>
        <v>1994.0833333333105</v>
      </c>
      <c r="B307" s="1">
        <v>0.34630257789466495</v>
      </c>
      <c r="C307" s="1">
        <v>0.19243633074261002</v>
      </c>
      <c r="D307" s="1">
        <v>0.2240000000000002</v>
      </c>
      <c r="G307" s="1">
        <v>0.23894630000000011</v>
      </c>
      <c r="H307" s="1">
        <v>0.1331241582528718</v>
      </c>
    </row>
    <row r="308" spans="1:8">
      <c r="A308" s="29">
        <f t="shared" si="5"/>
        <v>1994.1666666666438</v>
      </c>
      <c r="B308" s="1">
        <v>-0.21480149905829793</v>
      </c>
      <c r="C308" s="1">
        <v>0.10033016378267989</v>
      </c>
      <c r="D308" s="1">
        <v>0.31299999999999994</v>
      </c>
      <c r="G308" s="1">
        <v>0.28415685000000007</v>
      </c>
      <c r="H308" s="1">
        <v>0.11905744570849214</v>
      </c>
    </row>
    <row r="309" spans="1:8">
      <c r="A309" s="29">
        <f t="shared" si="5"/>
        <v>1994.249999999977</v>
      </c>
      <c r="B309" s="1">
        <v>9.4639972681494933E-2</v>
      </c>
      <c r="C309" s="1">
        <v>3.2450020317253081E-2</v>
      </c>
      <c r="D309" s="1">
        <v>0</v>
      </c>
      <c r="G309" s="1">
        <v>0</v>
      </c>
      <c r="H309" s="1">
        <v>0</v>
      </c>
    </row>
    <row r="310" spans="1:8">
      <c r="A310" s="29">
        <f t="shared" si="5"/>
        <v>1994.3333333333103</v>
      </c>
      <c r="B310" s="1">
        <v>0.18310399929120402</v>
      </c>
      <c r="C310" s="1">
        <v>3.9726752340835003E-2</v>
      </c>
      <c r="D310" s="1">
        <v>0.28699999999999992</v>
      </c>
      <c r="G310" s="1">
        <v>0.37235865000000007</v>
      </c>
      <c r="H310" s="1">
        <v>0.32888218317818413</v>
      </c>
    </row>
    <row r="311" spans="1:8">
      <c r="A311" s="29">
        <f t="shared" si="5"/>
        <v>1994.4166666666436</v>
      </c>
      <c r="B311" s="1">
        <v>1.2193712147011038E-2</v>
      </c>
      <c r="C311" s="1">
        <v>-2.5041603302744964E-2</v>
      </c>
      <c r="D311" s="1">
        <v>0</v>
      </c>
      <c r="G311" s="1">
        <v>0</v>
      </c>
      <c r="H311" s="1">
        <v>0</v>
      </c>
    </row>
    <row r="312" spans="1:8">
      <c r="A312" s="29">
        <f t="shared" si="5"/>
        <v>1994.4999999999768</v>
      </c>
      <c r="B312" s="1">
        <v>4.5101742852636018E-2</v>
      </c>
      <c r="C312" s="1">
        <v>0.1825489078906769</v>
      </c>
      <c r="D312" s="1">
        <v>7.0000000000000062E-2</v>
      </c>
      <c r="G312" s="1">
        <v>-1.5003950000000044E-2</v>
      </c>
      <c r="H312" s="1">
        <v>-0.12932403661888622</v>
      </c>
    </row>
    <row r="313" spans="1:8">
      <c r="A313" s="29">
        <f t="shared" si="5"/>
        <v>1994.5833333333101</v>
      </c>
      <c r="B313" s="1">
        <v>0.16338746937945692</v>
      </c>
      <c r="C313" s="1">
        <v>0.23533328894615302</v>
      </c>
      <c r="D313" s="1">
        <v>0.41700000000000004</v>
      </c>
      <c r="G313" s="1">
        <v>0.48529574999999997</v>
      </c>
      <c r="H313" s="1">
        <v>0.42883766703646892</v>
      </c>
    </row>
    <row r="314" spans="1:8">
      <c r="A314" s="29">
        <f t="shared" si="5"/>
        <v>1994.6666666666433</v>
      </c>
      <c r="B314" s="1">
        <v>0.19408232092627609</v>
      </c>
      <c r="C314" s="1">
        <v>-7.9374126714892856E-4</v>
      </c>
      <c r="D314" s="1">
        <v>4.0999999999999925E-2</v>
      </c>
      <c r="G314" s="1">
        <v>5.2585649999999984E-2</v>
      </c>
      <c r="H314" s="1">
        <v>-8.7529802568381276E-4</v>
      </c>
    </row>
    <row r="315" spans="1:8">
      <c r="A315" s="29">
        <f t="shared" si="5"/>
        <v>1994.7499999999766</v>
      </c>
      <c r="B315" s="1">
        <v>-0.174799306333843</v>
      </c>
      <c r="C315" s="1">
        <v>0.12824087733795198</v>
      </c>
      <c r="D315" s="1">
        <v>0</v>
      </c>
      <c r="G315" s="1">
        <v>0</v>
      </c>
      <c r="H315" s="1">
        <v>0</v>
      </c>
    </row>
    <row r="316" spans="1:8">
      <c r="A316" s="29">
        <f t="shared" si="5"/>
        <v>1994.8333333333098</v>
      </c>
      <c r="B316" s="1">
        <v>0.41284245925302299</v>
      </c>
      <c r="C316" s="1">
        <v>0.45125752502198668</v>
      </c>
      <c r="D316" s="1">
        <v>0.54899999999999705</v>
      </c>
      <c r="G316" s="1">
        <v>0.59981065</v>
      </c>
      <c r="H316" s="1">
        <v>0.60608120624740014</v>
      </c>
    </row>
    <row r="317" spans="1:8">
      <c r="A317" s="29">
        <f t="shared" si="5"/>
        <v>1994.9166666666431</v>
      </c>
      <c r="B317" s="1">
        <v>-0.33810717635679999</v>
      </c>
      <c r="C317" s="1">
        <v>-0.46805670891528472</v>
      </c>
      <c r="D317" s="1">
        <v>-0.248</v>
      </c>
      <c r="G317" s="1">
        <v>-0.12280429999999992</v>
      </c>
      <c r="H317" s="1">
        <v>-0.21631647948144744</v>
      </c>
    </row>
    <row r="318" spans="1:8">
      <c r="A318" s="29">
        <f t="shared" si="5"/>
        <v>1994.9999999999764</v>
      </c>
      <c r="B318" s="1">
        <v>-2.3081306912819066E-2</v>
      </c>
      <c r="C318" s="1">
        <v>-7.7369351443493994E-2</v>
      </c>
      <c r="D318" s="1">
        <v>0</v>
      </c>
      <c r="G318" s="1">
        <v>0</v>
      </c>
      <c r="H318" s="1">
        <v>0</v>
      </c>
    </row>
    <row r="319" spans="1:8">
      <c r="A319" s="29">
        <f t="shared" si="5"/>
        <v>1995.0833333333096</v>
      </c>
      <c r="B319" s="1">
        <v>0.29419989892016907</v>
      </c>
      <c r="C319" s="1">
        <v>0.4951224715808249</v>
      </c>
      <c r="D319" s="1">
        <v>0.501</v>
      </c>
      <c r="G319" s="1">
        <v>0.47047470000000002</v>
      </c>
      <c r="H319" s="1">
        <v>0.44209368826514445</v>
      </c>
    </row>
    <row r="320" spans="1:8">
      <c r="A320" s="29">
        <f t="shared" si="5"/>
        <v>1995.1666666666429</v>
      </c>
      <c r="B320" s="1">
        <v>-4.2181964216720047E-2</v>
      </c>
      <c r="C320" s="1">
        <v>0.1450162514342011</v>
      </c>
      <c r="D320" s="1">
        <v>0.24100000000000033</v>
      </c>
      <c r="G320" s="1">
        <v>7.7536700000000014E-2</v>
      </c>
      <c r="H320" s="1">
        <v>-3.916657359948833E-2</v>
      </c>
    </row>
    <row r="321" spans="1:8">
      <c r="A321" s="29">
        <f t="shared" si="5"/>
        <v>1995.2499999999761</v>
      </c>
      <c r="B321" s="1">
        <v>0.55438452115456993</v>
      </c>
      <c r="C321" s="1">
        <v>0.172230834885574</v>
      </c>
      <c r="D321" s="1">
        <v>0</v>
      </c>
      <c r="G321" s="1">
        <v>0</v>
      </c>
      <c r="H321" s="1">
        <v>0</v>
      </c>
    </row>
    <row r="322" spans="1:8">
      <c r="A322" s="29">
        <f t="shared" si="5"/>
        <v>1995.3333333333094</v>
      </c>
      <c r="B322" s="1">
        <v>0.24018239798246999</v>
      </c>
      <c r="C322" s="1">
        <v>0.163162129264533</v>
      </c>
      <c r="D322" s="1">
        <v>0.20899999999999966</v>
      </c>
      <c r="G322" s="1">
        <v>6.5241700000000069E-2</v>
      </c>
      <c r="H322" s="1">
        <v>7.4505550418545174E-2</v>
      </c>
    </row>
    <row r="323" spans="1:8">
      <c r="A323" s="29">
        <f t="shared" si="5"/>
        <v>1995.4166666666426</v>
      </c>
      <c r="B323" s="1">
        <v>1.6672416622490083E-2</v>
      </c>
      <c r="C323" s="1">
        <v>-3.0621130878434988E-2</v>
      </c>
      <c r="D323" s="1">
        <v>0</v>
      </c>
      <c r="G323" s="1">
        <v>0</v>
      </c>
      <c r="H323" s="1">
        <v>0</v>
      </c>
    </row>
    <row r="324" spans="1:8">
      <c r="A324" s="29">
        <f t="shared" si="5"/>
        <v>1995.4999999999759</v>
      </c>
      <c r="B324" s="1">
        <v>3.7086291384389902E-2</v>
      </c>
      <c r="C324" s="1">
        <v>-7.9243104857151025E-2</v>
      </c>
      <c r="D324" s="1">
        <v>-5.9999999999999776E-3</v>
      </c>
      <c r="G324" s="1">
        <v>-8.8005699999999937E-2</v>
      </c>
      <c r="H324" s="1">
        <v>-0.11254482993074905</v>
      </c>
    </row>
    <row r="325" spans="1:8">
      <c r="A325" s="29">
        <f t="shared" si="5"/>
        <v>1995.5833333333092</v>
      </c>
      <c r="B325" s="1">
        <v>-0.10825001605380979</v>
      </c>
      <c r="C325" s="1">
        <v>2.2702066004842036E-2</v>
      </c>
      <c r="D325" s="1">
        <v>-9.1000000000000011E-2</v>
      </c>
      <c r="G325" s="1">
        <v>-4.7745650000000084E-2</v>
      </c>
      <c r="H325" s="1">
        <v>4.7108876501180341E-2</v>
      </c>
    </row>
    <row r="326" spans="1:8">
      <c r="A326" s="29">
        <f t="shared" si="5"/>
        <v>1995.6666666666424</v>
      </c>
      <c r="B326" s="1">
        <v>0.12247719800949985</v>
      </c>
      <c r="C326" s="1">
        <v>-2.8377593718308003E-2</v>
      </c>
      <c r="D326" s="1">
        <v>2.5000000000000008E-2</v>
      </c>
      <c r="G326" s="1">
        <v>-3.4806049999999922E-2</v>
      </c>
      <c r="H326" s="1">
        <v>5.114420091660965E-3</v>
      </c>
    </row>
    <row r="327" spans="1:8">
      <c r="A327" s="29">
        <f t="shared" si="5"/>
        <v>1995.7499999999757</v>
      </c>
      <c r="B327" s="1">
        <v>-0.14258174759686004</v>
      </c>
      <c r="C327" s="1">
        <v>-8.4332542253344023E-2</v>
      </c>
      <c r="D327" s="1">
        <v>0</v>
      </c>
      <c r="G327" s="1">
        <v>0</v>
      </c>
      <c r="H327" s="1">
        <v>0</v>
      </c>
    </row>
    <row r="328" spans="1:8">
      <c r="A328" s="29">
        <f t="shared" ref="A328:A341" si="6">A327+1/12</f>
        <v>1995.8333333333089</v>
      </c>
      <c r="B328" s="1">
        <v>3.7914926004529947E-2</v>
      </c>
      <c r="C328" s="1">
        <v>7.4365459318875005E-2</v>
      </c>
      <c r="D328" s="1">
        <v>5.1999999999999991E-2</v>
      </c>
      <c r="G328" s="1">
        <v>1.1210050000000138E-2</v>
      </c>
      <c r="H328" s="1">
        <v>5.707092684542503E-3</v>
      </c>
    </row>
    <row r="329" spans="1:8">
      <c r="A329" s="29">
        <f t="shared" si="6"/>
        <v>1995.9166666666422</v>
      </c>
      <c r="B329" s="1">
        <v>0.22193741939146028</v>
      </c>
      <c r="C329" s="1">
        <v>-6.4123849421059975E-2</v>
      </c>
      <c r="D329" s="1">
        <v>-0.17099999999999971</v>
      </c>
      <c r="G329" s="1">
        <v>-0.22101014999999991</v>
      </c>
      <c r="H329" s="1">
        <v>-0.21543154825223576</v>
      </c>
    </row>
    <row r="330" spans="1:8">
      <c r="A330" s="29">
        <f t="shared" si="6"/>
        <v>1995.9999999999754</v>
      </c>
      <c r="B330" s="1">
        <v>0.15392316897422997</v>
      </c>
      <c r="C330" s="1">
        <v>3.5040979355099866E-3</v>
      </c>
      <c r="D330" s="1">
        <v>7.3000000000000009E-2</v>
      </c>
      <c r="G330" s="1">
        <v>-0.19252089999999994</v>
      </c>
      <c r="H330" s="1">
        <v>-0.16297063406323187</v>
      </c>
    </row>
    <row r="331" spans="1:8">
      <c r="A331" s="29">
        <f t="shared" si="6"/>
        <v>1996.0833333333087</v>
      </c>
      <c r="B331" s="1">
        <v>-0.43815056610343017</v>
      </c>
      <c r="C331" s="1">
        <v>0.11193332686068902</v>
      </c>
      <c r="D331" s="1">
        <v>0</v>
      </c>
      <c r="G331" s="1">
        <v>0</v>
      </c>
      <c r="H331" s="1">
        <v>0</v>
      </c>
    </row>
    <row r="332" spans="1:8">
      <c r="A332" s="29">
        <f t="shared" si="6"/>
        <v>1996.166666666642</v>
      </c>
      <c r="B332" s="1">
        <v>0.18939486879571987</v>
      </c>
      <c r="C332" s="1">
        <v>-2.4686427644985021E-2</v>
      </c>
      <c r="D332" s="1">
        <v>5.5999999999999689E-2</v>
      </c>
      <c r="G332" s="1">
        <v>-3.7814949999999958E-2</v>
      </c>
      <c r="H332" s="1">
        <v>4.9199188782461434E-2</v>
      </c>
    </row>
    <row r="333" spans="1:8">
      <c r="A333" s="29">
        <f t="shared" si="6"/>
        <v>1996.2499999999752</v>
      </c>
      <c r="B333" s="1">
        <v>-0.35317797367597992</v>
      </c>
      <c r="C333" s="1">
        <v>-9.10086906723101E-3</v>
      </c>
      <c r="D333" s="1">
        <v>0</v>
      </c>
      <c r="G333" s="1">
        <v>0</v>
      </c>
      <c r="H333" s="1">
        <v>0</v>
      </c>
    </row>
    <row r="334" spans="1:8">
      <c r="A334" s="29">
        <f t="shared" si="6"/>
        <v>1996.3333333333085</v>
      </c>
      <c r="B334" s="1">
        <v>-6.9263427677410006E-2</v>
      </c>
      <c r="C334" s="1">
        <v>-0.12109169738386599</v>
      </c>
      <c r="D334" s="1">
        <v>-2.6999999999999996E-2</v>
      </c>
      <c r="G334" s="1">
        <v>-6.3333250000000008E-2</v>
      </c>
      <c r="H334" s="1">
        <v>-7.0213903580415793E-2</v>
      </c>
    </row>
    <row r="335" spans="1:8">
      <c r="A335" s="29">
        <f t="shared" si="6"/>
        <v>1996.4166666666417</v>
      </c>
      <c r="B335" s="1">
        <v>-0.50967949063286988</v>
      </c>
      <c r="C335" s="1">
        <v>-8.7684164378171003E-2</v>
      </c>
      <c r="D335" s="1">
        <v>0</v>
      </c>
      <c r="G335" s="1">
        <v>0</v>
      </c>
      <c r="H335" s="1">
        <v>0</v>
      </c>
    </row>
    <row r="336" spans="1:8">
      <c r="A336" s="29">
        <f t="shared" si="6"/>
        <v>1996.499999999975</v>
      </c>
      <c r="B336" s="1">
        <v>-0.28220599277212</v>
      </c>
      <c r="C336" s="1">
        <v>4.9254451588427006E-2</v>
      </c>
      <c r="D336" s="1">
        <v>-3.9999999999999689E-2</v>
      </c>
      <c r="G336" s="1">
        <v>-4.9689349999999965E-2</v>
      </c>
      <c r="H336" s="1">
        <v>-6.4777547986359596E-2</v>
      </c>
    </row>
    <row r="337" spans="1:8">
      <c r="A337" s="29">
        <f t="shared" si="6"/>
        <v>1996.5833333333082</v>
      </c>
      <c r="B337" s="1">
        <v>-0.23913443840289106</v>
      </c>
      <c r="C337" s="1">
        <v>-0.21177053086005701</v>
      </c>
      <c r="D337" s="1">
        <v>-6.5000000000000002E-2</v>
      </c>
      <c r="G337" s="1">
        <v>-7.9964749999999973E-2</v>
      </c>
      <c r="H337" s="1">
        <v>-4.5025052971629814E-2</v>
      </c>
    </row>
    <row r="338" spans="1:8">
      <c r="A338" s="29">
        <f t="shared" si="6"/>
        <v>1996.6666666666415</v>
      </c>
      <c r="B338" s="1">
        <v>-0.69116453274022471</v>
      </c>
      <c r="C338" s="1">
        <v>-0.22425249960029001</v>
      </c>
      <c r="D338" s="1">
        <v>-4.2000000000000003E-2</v>
      </c>
      <c r="G338" s="1">
        <v>-1.5899049999999915E-2</v>
      </c>
      <c r="H338" s="1">
        <v>-2.9474177872332141E-2</v>
      </c>
    </row>
    <row r="339" spans="1:8">
      <c r="A339" s="29">
        <f t="shared" si="6"/>
        <v>1996.7499999999748</v>
      </c>
      <c r="B339" s="1">
        <v>0.19768996575132081</v>
      </c>
      <c r="C339" s="1">
        <v>0.18549741139903803</v>
      </c>
      <c r="D339" s="1">
        <v>0</v>
      </c>
      <c r="G339" s="1">
        <v>0</v>
      </c>
      <c r="H339" s="1">
        <v>0</v>
      </c>
    </row>
    <row r="340" spans="1:8">
      <c r="A340" s="29">
        <f t="shared" si="6"/>
        <v>1996.833333333308</v>
      </c>
      <c r="B340" s="1">
        <v>-8.1838499319258989E-2</v>
      </c>
      <c r="C340" s="1">
        <v>1.8501083664960206E-2</v>
      </c>
      <c r="D340" s="1">
        <v>4.8000000000000001E-2</v>
      </c>
      <c r="G340" s="1">
        <v>1.6828650000000056E-2</v>
      </c>
      <c r="H340" s="1">
        <v>-5.9284415741074348E-3</v>
      </c>
    </row>
    <row r="341" spans="1:8">
      <c r="A341" s="29">
        <f t="shared" si="6"/>
        <v>1996.9166666666413</v>
      </c>
      <c r="B341" s="1">
        <v>-0.10514135873593913</v>
      </c>
      <c r="C341" s="1">
        <v>4.9147319171237908E-2</v>
      </c>
      <c r="D341" s="1">
        <v>-2.8999999999999998E-2</v>
      </c>
      <c r="G341" s="1">
        <v>-3.8762849999999904E-2</v>
      </c>
      <c r="H341" s="1">
        <v>-2.7978028558018619E-2</v>
      </c>
    </row>
    <row r="343" spans="1:8">
      <c r="D343" s="1">
        <f>COUNTIF(D6:D341,0)</f>
        <v>77</v>
      </c>
    </row>
    <row r="344" spans="1:8">
      <c r="D344" s="1">
        <f>COUNT(D6:D341)</f>
        <v>336</v>
      </c>
    </row>
    <row r="345" spans="1:8">
      <c r="D345" s="1">
        <f>D343/D344</f>
        <v>0.22916666666666666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L545"/>
  <sheetViews>
    <sheetView workbookViewId="0">
      <selection activeCell="D5" sqref="D5"/>
    </sheetView>
  </sheetViews>
  <sheetFormatPr defaultRowHeight="15"/>
  <cols>
    <col min="5" max="5" width="17.140625" customWidth="1"/>
    <col min="6" max="8" width="18.5703125" customWidth="1"/>
    <col min="9" max="9" width="12.28515625" customWidth="1"/>
    <col min="11" max="11" width="2.28515625" customWidth="1"/>
  </cols>
  <sheetData>
    <row r="2" spans="1:12">
      <c r="L2">
        <f>CORREL(H6:H397,I6:I397)</f>
        <v>0.30484454329495453</v>
      </c>
    </row>
    <row r="4" spans="1:12">
      <c r="E4" s="52" t="s">
        <v>28</v>
      </c>
      <c r="F4" s="52"/>
      <c r="G4" s="27"/>
      <c r="H4" s="27"/>
      <c r="I4" t="s">
        <v>32</v>
      </c>
    </row>
    <row r="5" spans="1:12">
      <c r="C5" t="s">
        <v>7</v>
      </c>
      <c r="D5" t="s">
        <v>96</v>
      </c>
      <c r="E5" s="27" t="s">
        <v>29</v>
      </c>
      <c r="F5" s="27" t="s">
        <v>30</v>
      </c>
      <c r="G5" s="28" t="s">
        <v>34</v>
      </c>
      <c r="H5" s="28" t="s">
        <v>33</v>
      </c>
      <c r="I5" t="s">
        <v>31</v>
      </c>
      <c r="J5" t="s">
        <v>31</v>
      </c>
    </row>
    <row r="6" spans="1:12">
      <c r="A6">
        <v>1966</v>
      </c>
      <c r="B6">
        <v>0</v>
      </c>
      <c r="C6" s="48">
        <v>4.42</v>
      </c>
      <c r="D6" s="48">
        <v>0.25333333333333297</v>
      </c>
      <c r="E6">
        <v>-2</v>
      </c>
      <c r="F6" s="27">
        <v>-1.4089917109060698E-2</v>
      </c>
      <c r="G6" s="27">
        <f>-1*E6</f>
        <v>2</v>
      </c>
      <c r="H6" s="27">
        <f>-1*F6</f>
        <v>1.4089917109060698E-2</v>
      </c>
    </row>
    <row r="7" spans="1:12">
      <c r="A7">
        <f t="shared" ref="A7:A63" si="0">A6+1/12</f>
        <v>1966.0833333333333</v>
      </c>
      <c r="B7">
        <v>0</v>
      </c>
      <c r="C7" s="48">
        <v>4.5999999999999996</v>
      </c>
      <c r="D7" s="48">
        <v>0.3199999999999994</v>
      </c>
      <c r="E7">
        <v>-2</v>
      </c>
      <c r="F7" s="27">
        <v>-1.8793626196861063E-2</v>
      </c>
      <c r="G7" s="27">
        <f t="shared" ref="G7:G70" si="1">-1*E7</f>
        <v>2</v>
      </c>
      <c r="H7" s="27">
        <f t="shared" ref="H7:H70" si="2">-1*F7</f>
        <v>1.8793626196861063E-2</v>
      </c>
    </row>
    <row r="8" spans="1:12">
      <c r="A8">
        <f t="shared" si="0"/>
        <v>1966.1666666666665</v>
      </c>
      <c r="B8">
        <v>0</v>
      </c>
      <c r="C8" s="48">
        <v>4.6500000000000004</v>
      </c>
      <c r="D8" s="48">
        <v>0.20333333333333403</v>
      </c>
      <c r="E8">
        <v>-2</v>
      </c>
      <c r="F8" s="27">
        <v>-2.072232378732887E-2</v>
      </c>
      <c r="G8" s="27">
        <f t="shared" si="1"/>
        <v>2</v>
      </c>
      <c r="H8" s="27">
        <f t="shared" si="2"/>
        <v>2.072232378732887E-2</v>
      </c>
    </row>
    <row r="9" spans="1:12">
      <c r="A9">
        <f t="shared" si="0"/>
        <v>1966.2499999999998</v>
      </c>
      <c r="B9">
        <v>0</v>
      </c>
      <c r="C9" s="48">
        <v>4.67</v>
      </c>
      <c r="D9" s="48">
        <f>C9-AVERAGE(C6:C8)</f>
        <v>0.11333333333333329</v>
      </c>
      <c r="E9">
        <v>-2</v>
      </c>
      <c r="F9" s="27">
        <v>-2.0757317084786064E-2</v>
      </c>
      <c r="G9" s="27">
        <f t="shared" si="1"/>
        <v>2</v>
      </c>
      <c r="H9" s="27">
        <f t="shared" si="2"/>
        <v>2.0757317084786064E-2</v>
      </c>
    </row>
    <row r="10" spans="1:12">
      <c r="A10">
        <f t="shared" si="0"/>
        <v>1966.333333333333</v>
      </c>
      <c r="B10">
        <v>0</v>
      </c>
      <c r="C10" s="48">
        <v>4.9000000000000004</v>
      </c>
      <c r="D10" s="48">
        <f t="shared" ref="D10:D73" si="3">C10-AVERAGE(C7:C9)</f>
        <v>0.26000000000000068</v>
      </c>
      <c r="E10">
        <v>-2</v>
      </c>
      <c r="F10" s="27">
        <v>-2.4589026726020688E-2</v>
      </c>
      <c r="G10" s="27">
        <f t="shared" si="1"/>
        <v>2</v>
      </c>
      <c r="H10" s="27">
        <f t="shared" si="2"/>
        <v>2.4589026726020688E-2</v>
      </c>
    </row>
    <row r="11" spans="1:12">
      <c r="A11">
        <f t="shared" si="0"/>
        <v>1966.4166666666663</v>
      </c>
      <c r="B11">
        <v>0</v>
      </c>
      <c r="C11" s="48">
        <v>5.17</v>
      </c>
      <c r="D11" s="48">
        <f t="shared" si="3"/>
        <v>0.42999999999999972</v>
      </c>
      <c r="E11">
        <v>-2</v>
      </c>
      <c r="F11" s="27">
        <v>-2.8400267357296102E-2</v>
      </c>
      <c r="G11" s="27">
        <f t="shared" si="1"/>
        <v>2</v>
      </c>
      <c r="H11" s="27">
        <f t="shared" si="2"/>
        <v>2.8400267357296102E-2</v>
      </c>
    </row>
    <row r="12" spans="1:12">
      <c r="A12">
        <f t="shared" si="0"/>
        <v>1966.4999999999995</v>
      </c>
      <c r="B12">
        <v>0</v>
      </c>
      <c r="C12" s="48">
        <v>5.3</v>
      </c>
      <c r="D12" s="48">
        <f t="shared" si="3"/>
        <v>0.38666666666666671</v>
      </c>
      <c r="E12">
        <v>-2</v>
      </c>
      <c r="F12" s="27">
        <v>-2.8900283140155247E-2</v>
      </c>
      <c r="G12" s="27">
        <f t="shared" si="1"/>
        <v>2</v>
      </c>
      <c r="H12" s="27">
        <f t="shared" si="2"/>
        <v>2.8900283140155247E-2</v>
      </c>
    </row>
    <row r="13" spans="1:12">
      <c r="A13">
        <f t="shared" si="0"/>
        <v>1966.5833333333328</v>
      </c>
      <c r="B13">
        <v>0</v>
      </c>
      <c r="C13" s="48">
        <v>5.53</v>
      </c>
      <c r="D13" s="48">
        <f t="shared" si="3"/>
        <v>0.40666666666666629</v>
      </c>
      <c r="E13">
        <v>-2</v>
      </c>
      <c r="F13" s="27">
        <v>-3.3844424817445776E-2</v>
      </c>
      <c r="G13" s="27">
        <f t="shared" si="1"/>
        <v>2</v>
      </c>
      <c r="H13" s="27">
        <f t="shared" si="2"/>
        <v>3.3844424817445776E-2</v>
      </c>
    </row>
    <row r="14" spans="1:12">
      <c r="A14">
        <f t="shared" si="0"/>
        <v>1966.6666666666661</v>
      </c>
      <c r="B14">
        <v>0</v>
      </c>
      <c r="C14" s="48">
        <v>5.4</v>
      </c>
      <c r="D14" s="48">
        <f t="shared" si="3"/>
        <v>6.6666666666667318E-2</v>
      </c>
      <c r="E14">
        <v>-2</v>
      </c>
      <c r="F14" s="27">
        <v>-3.0633366999759631E-2</v>
      </c>
      <c r="G14" s="27">
        <f t="shared" si="1"/>
        <v>2</v>
      </c>
      <c r="H14" s="27">
        <f t="shared" si="2"/>
        <v>3.0633366999759631E-2</v>
      </c>
    </row>
    <row r="15" spans="1:12">
      <c r="A15">
        <f t="shared" si="0"/>
        <v>1966.7499999999993</v>
      </c>
      <c r="B15">
        <v>0</v>
      </c>
      <c r="C15" s="48">
        <v>5.53</v>
      </c>
      <c r="D15" s="48">
        <f t="shared" si="3"/>
        <v>0.12000000000000011</v>
      </c>
      <c r="E15">
        <v>-1</v>
      </c>
      <c r="F15" s="27">
        <v>-3.1566750732157256E-2</v>
      </c>
      <c r="G15" s="27">
        <f t="shared" si="1"/>
        <v>1</v>
      </c>
      <c r="H15" s="27">
        <f t="shared" si="2"/>
        <v>3.1566750732157256E-2</v>
      </c>
    </row>
    <row r="16" spans="1:12">
      <c r="A16">
        <f t="shared" si="0"/>
        <v>1966.8333333333326</v>
      </c>
      <c r="B16">
        <v>0</v>
      </c>
      <c r="C16" s="48">
        <v>5.76</v>
      </c>
      <c r="D16" s="48">
        <f t="shared" si="3"/>
        <v>0.27333333333333254</v>
      </c>
      <c r="E16">
        <v>-1</v>
      </c>
      <c r="F16" s="27">
        <v>-3.2025823516088819E-2</v>
      </c>
      <c r="G16" s="27">
        <f t="shared" si="1"/>
        <v>1</v>
      </c>
      <c r="H16" s="27">
        <f t="shared" si="2"/>
        <v>3.2025823516088819E-2</v>
      </c>
    </row>
    <row r="17" spans="1:8">
      <c r="A17">
        <f t="shared" si="0"/>
        <v>1966.9166666666658</v>
      </c>
      <c r="B17">
        <v>0</v>
      </c>
      <c r="C17" s="48">
        <v>5.4</v>
      </c>
      <c r="D17" s="48">
        <f t="shared" si="3"/>
        <v>-0.16333333333333222</v>
      </c>
      <c r="E17">
        <v>0</v>
      </c>
      <c r="F17" s="27">
        <v>-2.3816699314658213E-2</v>
      </c>
      <c r="G17" s="27">
        <f t="shared" si="1"/>
        <v>0</v>
      </c>
      <c r="H17" s="27">
        <f t="shared" si="2"/>
        <v>2.3816699314658213E-2</v>
      </c>
    </row>
    <row r="18" spans="1:8">
      <c r="A18">
        <f t="shared" si="0"/>
        <v>1966.9999999999991</v>
      </c>
      <c r="B18">
        <v>0</v>
      </c>
      <c r="C18" s="48">
        <v>4.9400000000000004</v>
      </c>
      <c r="D18" s="48">
        <f t="shared" si="3"/>
        <v>-0.62333333333333218</v>
      </c>
      <c r="E18">
        <v>0</v>
      </c>
      <c r="F18" s="27">
        <v>-1.2371219178383491E-2</v>
      </c>
      <c r="G18" s="27">
        <f t="shared" si="1"/>
        <v>0</v>
      </c>
      <c r="H18" s="27">
        <f t="shared" si="2"/>
        <v>1.2371219178383491E-2</v>
      </c>
    </row>
    <row r="19" spans="1:8">
      <c r="A19">
        <f t="shared" si="0"/>
        <v>1967.0833333333323</v>
      </c>
      <c r="B19">
        <v>0</v>
      </c>
      <c r="C19" s="48">
        <v>5</v>
      </c>
      <c r="D19" s="48">
        <f t="shared" si="3"/>
        <v>-0.36666666666666714</v>
      </c>
      <c r="E19">
        <v>0</v>
      </c>
      <c r="F19" s="27">
        <v>-1.256069876160669E-2</v>
      </c>
      <c r="G19" s="27">
        <f t="shared" si="1"/>
        <v>0</v>
      </c>
      <c r="H19" s="27">
        <f t="shared" si="2"/>
        <v>1.256069876160669E-2</v>
      </c>
    </row>
    <row r="20" spans="1:8">
      <c r="A20">
        <f t="shared" si="0"/>
        <v>1967.1666666666656</v>
      </c>
      <c r="B20">
        <v>0</v>
      </c>
      <c r="C20" s="48">
        <v>4.53</v>
      </c>
      <c r="D20" s="48">
        <f t="shared" si="3"/>
        <v>-0.58333333333333304</v>
      </c>
      <c r="E20">
        <v>1</v>
      </c>
      <c r="F20" s="27">
        <v>2.0688087535677968E-5</v>
      </c>
      <c r="G20" s="27">
        <f t="shared" si="1"/>
        <v>-1</v>
      </c>
      <c r="H20" s="27">
        <f t="shared" si="2"/>
        <v>-2.0688087535677968E-5</v>
      </c>
    </row>
    <row r="21" spans="1:8">
      <c r="A21">
        <f t="shared" si="0"/>
        <v>1967.2499999999989</v>
      </c>
      <c r="B21">
        <v>0</v>
      </c>
      <c r="C21" s="48">
        <v>4.05</v>
      </c>
      <c r="D21" s="48">
        <f t="shared" si="3"/>
        <v>-0.77333333333333432</v>
      </c>
      <c r="E21">
        <v>1</v>
      </c>
      <c r="F21" s="27">
        <v>9.1114053454308674E-3</v>
      </c>
      <c r="G21" s="27">
        <f t="shared" si="1"/>
        <v>-1</v>
      </c>
      <c r="H21" s="27">
        <f t="shared" si="2"/>
        <v>-9.1114053454308674E-3</v>
      </c>
    </row>
    <row r="22" spans="1:8">
      <c r="A22">
        <f t="shared" si="0"/>
        <v>1967.3333333333321</v>
      </c>
      <c r="B22">
        <v>0</v>
      </c>
      <c r="C22" s="48">
        <v>3.94</v>
      </c>
      <c r="D22" s="48">
        <f t="shared" si="3"/>
        <v>-0.58666666666666734</v>
      </c>
      <c r="E22">
        <v>1</v>
      </c>
      <c r="F22" s="27">
        <v>1.088617533548511E-2</v>
      </c>
      <c r="G22" s="27">
        <f t="shared" si="1"/>
        <v>-1</v>
      </c>
      <c r="H22" s="27">
        <f t="shared" si="2"/>
        <v>-1.088617533548511E-2</v>
      </c>
    </row>
    <row r="23" spans="1:8">
      <c r="A23">
        <f t="shared" si="0"/>
        <v>1967.4166666666654</v>
      </c>
      <c r="B23">
        <v>0</v>
      </c>
      <c r="C23" s="48">
        <v>3.98</v>
      </c>
      <c r="D23" s="48">
        <f t="shared" si="3"/>
        <v>-0.19333333333333291</v>
      </c>
      <c r="E23">
        <v>1</v>
      </c>
      <c r="F23" s="27">
        <v>1.0180465543516759E-2</v>
      </c>
      <c r="G23" s="27">
        <f t="shared" si="1"/>
        <v>-1</v>
      </c>
      <c r="H23" s="27">
        <f t="shared" si="2"/>
        <v>-1.0180465543516759E-2</v>
      </c>
    </row>
    <row r="24" spans="1:8">
      <c r="A24">
        <f t="shared" si="0"/>
        <v>1967.4999999999986</v>
      </c>
      <c r="B24">
        <v>0</v>
      </c>
      <c r="C24" s="48">
        <v>3.79</v>
      </c>
      <c r="D24" s="48">
        <f t="shared" si="3"/>
        <v>-0.20000000000000018</v>
      </c>
      <c r="E24">
        <v>0</v>
      </c>
      <c r="F24" s="27">
        <v>1.5725216775275691E-2</v>
      </c>
      <c r="G24" s="27">
        <f t="shared" si="1"/>
        <v>0</v>
      </c>
      <c r="H24" s="27">
        <f t="shared" si="2"/>
        <v>-1.5725216775275691E-2</v>
      </c>
    </row>
    <row r="25" spans="1:8">
      <c r="A25">
        <f t="shared" si="0"/>
        <v>1967.5833333333319</v>
      </c>
      <c r="B25">
        <v>0</v>
      </c>
      <c r="C25" s="48">
        <v>3.9</v>
      </c>
      <c r="D25" s="48">
        <f t="shared" si="3"/>
        <v>-3.3333333333338544E-3</v>
      </c>
      <c r="E25">
        <v>0</v>
      </c>
      <c r="F25" s="27">
        <v>1.3878317216977284E-2</v>
      </c>
      <c r="G25" s="27">
        <f t="shared" si="1"/>
        <v>0</v>
      </c>
      <c r="H25" s="27">
        <f t="shared" si="2"/>
        <v>-1.3878317216977284E-2</v>
      </c>
    </row>
    <row r="26" spans="1:8">
      <c r="A26">
        <f t="shared" si="0"/>
        <v>1967.6666666666652</v>
      </c>
      <c r="B26">
        <v>0</v>
      </c>
      <c r="C26" s="48">
        <v>3.99</v>
      </c>
      <c r="D26" s="48">
        <f t="shared" si="3"/>
        <v>0.10000000000000009</v>
      </c>
      <c r="E26">
        <v>0</v>
      </c>
      <c r="F26" s="27">
        <v>1.3629986912938027E-2</v>
      </c>
      <c r="G26" s="27">
        <f t="shared" si="1"/>
        <v>0</v>
      </c>
      <c r="H26" s="27">
        <f t="shared" si="2"/>
        <v>-1.3629986912938027E-2</v>
      </c>
    </row>
    <row r="27" spans="1:8">
      <c r="A27">
        <f t="shared" si="0"/>
        <v>1967.7499999999984</v>
      </c>
      <c r="B27">
        <v>0</v>
      </c>
      <c r="C27" s="48">
        <v>3.88</v>
      </c>
      <c r="D27" s="48">
        <f t="shared" si="3"/>
        <v>-1.3333333333333197E-2</v>
      </c>
      <c r="E27">
        <v>0</v>
      </c>
      <c r="F27" s="27">
        <v>1.7134688077180729E-2</v>
      </c>
      <c r="G27" s="27">
        <f t="shared" si="1"/>
        <v>0</v>
      </c>
      <c r="H27" s="27">
        <f t="shared" si="2"/>
        <v>-1.7134688077180729E-2</v>
      </c>
    </row>
    <row r="28" spans="1:8">
      <c r="A28">
        <f t="shared" si="0"/>
        <v>1967.8333333333317</v>
      </c>
      <c r="B28">
        <v>0</v>
      </c>
      <c r="C28" s="48">
        <v>4.13</v>
      </c>
      <c r="D28" s="48">
        <f t="shared" si="3"/>
        <v>0.20666666666666655</v>
      </c>
      <c r="E28">
        <v>0</v>
      </c>
      <c r="F28" s="27">
        <v>1.3359077747382056E-2</v>
      </c>
      <c r="G28" s="27">
        <f t="shared" si="1"/>
        <v>0</v>
      </c>
      <c r="H28" s="27">
        <f t="shared" si="2"/>
        <v>-1.3359077747382056E-2</v>
      </c>
    </row>
    <row r="29" spans="1:8">
      <c r="A29">
        <f t="shared" si="0"/>
        <v>1967.9166666666649</v>
      </c>
      <c r="B29">
        <v>0</v>
      </c>
      <c r="C29" s="48">
        <v>4.51</v>
      </c>
      <c r="D29" s="48">
        <f t="shared" si="3"/>
        <v>0.50999999999999979</v>
      </c>
      <c r="E29">
        <v>-1</v>
      </c>
      <c r="F29" s="27">
        <v>5.8167065790634132E-3</v>
      </c>
      <c r="G29" s="27">
        <f t="shared" si="1"/>
        <v>1</v>
      </c>
      <c r="H29" s="27">
        <f t="shared" si="2"/>
        <v>-5.8167065790634132E-3</v>
      </c>
    </row>
    <row r="30" spans="1:8">
      <c r="A30">
        <f t="shared" si="0"/>
        <v>1967.9999999999982</v>
      </c>
      <c r="B30">
        <v>0</v>
      </c>
      <c r="C30" s="48">
        <v>4.5999999999999996</v>
      </c>
      <c r="D30" s="48">
        <f t="shared" si="3"/>
        <v>0.42666666666666675</v>
      </c>
      <c r="E30">
        <v>-1</v>
      </c>
      <c r="F30" s="27">
        <v>4.5831844848111258E-3</v>
      </c>
      <c r="G30" s="27">
        <f t="shared" si="1"/>
        <v>1</v>
      </c>
      <c r="H30" s="27">
        <f t="shared" si="2"/>
        <v>-4.5831844848111258E-3</v>
      </c>
    </row>
    <row r="31" spans="1:8">
      <c r="A31">
        <f t="shared" si="0"/>
        <v>1968.0833333333314</v>
      </c>
      <c r="B31">
        <v>0</v>
      </c>
      <c r="C31" s="48">
        <v>4.71</v>
      </c>
      <c r="D31" s="48">
        <f t="shared" si="3"/>
        <v>0.29666666666666686</v>
      </c>
      <c r="E31">
        <v>-1</v>
      </c>
      <c r="F31" s="27">
        <v>-3.5990597301092941E-4</v>
      </c>
      <c r="G31" s="27">
        <f t="shared" si="1"/>
        <v>1</v>
      </c>
      <c r="H31" s="27">
        <f t="shared" si="2"/>
        <v>3.5990597301092941E-4</v>
      </c>
    </row>
    <row r="32" spans="1:8">
      <c r="A32">
        <f t="shared" si="0"/>
        <v>1968.1666666666647</v>
      </c>
      <c r="B32">
        <v>0</v>
      </c>
      <c r="C32" s="48">
        <v>5.05</v>
      </c>
      <c r="D32" s="48">
        <f t="shared" si="3"/>
        <v>0.44333333333333336</v>
      </c>
      <c r="E32">
        <v>-1</v>
      </c>
      <c r="F32" s="27">
        <v>-1.0784435615249749E-2</v>
      </c>
      <c r="G32" s="27">
        <f t="shared" si="1"/>
        <v>1</v>
      </c>
      <c r="H32" s="27">
        <f t="shared" si="2"/>
        <v>1.0784435615249749E-2</v>
      </c>
    </row>
    <row r="33" spans="1:10">
      <c r="A33">
        <f t="shared" si="0"/>
        <v>1968.249999999998</v>
      </c>
      <c r="B33">
        <v>0</v>
      </c>
      <c r="C33" s="48">
        <v>5.76</v>
      </c>
      <c r="D33" s="48">
        <f t="shared" si="3"/>
        <v>0.97333333333333361</v>
      </c>
      <c r="E33">
        <v>-1</v>
      </c>
      <c r="F33" s="27">
        <v>-2.2995187745433021E-2</v>
      </c>
      <c r="G33" s="27">
        <f t="shared" si="1"/>
        <v>1</v>
      </c>
      <c r="H33" s="27">
        <f t="shared" si="2"/>
        <v>2.2995187745433021E-2</v>
      </c>
    </row>
    <row r="34" spans="1:10">
      <c r="A34">
        <f t="shared" si="0"/>
        <v>1968.3333333333312</v>
      </c>
      <c r="B34">
        <v>0</v>
      </c>
      <c r="C34" s="48">
        <v>6.11</v>
      </c>
      <c r="D34" s="48">
        <f t="shared" si="3"/>
        <v>0.93666666666666742</v>
      </c>
      <c r="E34">
        <v>-1</v>
      </c>
      <c r="F34" s="27">
        <v>-2.900818371172674E-2</v>
      </c>
      <c r="G34" s="27">
        <f t="shared" si="1"/>
        <v>1</v>
      </c>
      <c r="H34" s="27">
        <f t="shared" si="2"/>
        <v>2.900818371172674E-2</v>
      </c>
    </row>
    <row r="35" spans="1:10">
      <c r="A35">
        <f t="shared" si="0"/>
        <v>1968.4166666666645</v>
      </c>
      <c r="B35">
        <v>0</v>
      </c>
      <c r="C35" s="48">
        <v>6.07</v>
      </c>
      <c r="D35" s="48">
        <f t="shared" si="3"/>
        <v>0.4300000000000006</v>
      </c>
      <c r="E35">
        <v>-1</v>
      </c>
      <c r="F35" s="27">
        <v>-2.5490145213449833E-2</v>
      </c>
      <c r="G35" s="27">
        <f t="shared" si="1"/>
        <v>1</v>
      </c>
      <c r="H35" s="27">
        <f t="shared" si="2"/>
        <v>2.5490145213449833E-2</v>
      </c>
    </row>
    <row r="36" spans="1:10">
      <c r="A36">
        <f t="shared" si="0"/>
        <v>1968.4999999999977</v>
      </c>
      <c r="B36">
        <v>0</v>
      </c>
      <c r="C36" s="48">
        <v>6.02</v>
      </c>
      <c r="D36" s="48">
        <f t="shared" si="3"/>
        <v>3.9999999999999147E-2</v>
      </c>
      <c r="E36">
        <v>0</v>
      </c>
      <c r="F36" s="27">
        <v>-1.9095135643971431E-2</v>
      </c>
      <c r="G36" s="27">
        <f t="shared" si="1"/>
        <v>0</v>
      </c>
      <c r="H36" s="27">
        <f t="shared" si="2"/>
        <v>1.9095135643971431E-2</v>
      </c>
    </row>
    <row r="37" spans="1:10">
      <c r="A37">
        <f t="shared" si="0"/>
        <v>1968.583333333331</v>
      </c>
      <c r="B37">
        <v>0</v>
      </c>
      <c r="C37" s="48">
        <v>6.03</v>
      </c>
      <c r="D37" s="48">
        <f t="shared" si="3"/>
        <v>-3.6666666666666181E-2</v>
      </c>
      <c r="E37">
        <v>0</v>
      </c>
      <c r="F37" s="27">
        <v>-1.9833027116907903E-2</v>
      </c>
      <c r="G37" s="27">
        <f t="shared" si="1"/>
        <v>0</v>
      </c>
      <c r="H37" s="27">
        <f t="shared" si="2"/>
        <v>1.9833027116907903E-2</v>
      </c>
    </row>
    <row r="38" spans="1:10">
      <c r="A38">
        <f t="shared" si="0"/>
        <v>1968.6666666666642</v>
      </c>
      <c r="B38">
        <v>0</v>
      </c>
      <c r="C38" s="48">
        <v>5.78</v>
      </c>
      <c r="D38" s="48">
        <f t="shared" si="3"/>
        <v>-0.25999999999999979</v>
      </c>
      <c r="E38">
        <v>0</v>
      </c>
      <c r="F38" s="27">
        <v>-1.4623916518552646E-2</v>
      </c>
      <c r="G38" s="27">
        <f t="shared" si="1"/>
        <v>0</v>
      </c>
      <c r="H38" s="27">
        <f t="shared" si="2"/>
        <v>1.4623916518552646E-2</v>
      </c>
    </row>
    <row r="39" spans="1:10">
      <c r="A39">
        <f t="shared" si="0"/>
        <v>1968.7499999999975</v>
      </c>
      <c r="B39">
        <v>0</v>
      </c>
      <c r="C39" s="48">
        <v>5.91</v>
      </c>
      <c r="D39" s="48">
        <f t="shared" si="3"/>
        <v>-3.3333333333334103E-2</v>
      </c>
      <c r="E39">
        <v>0</v>
      </c>
      <c r="F39" s="27">
        <v>-1.4563500680860431E-2</v>
      </c>
      <c r="G39" s="27">
        <f t="shared" si="1"/>
        <v>0</v>
      </c>
      <c r="H39" s="27">
        <f t="shared" si="2"/>
        <v>1.4563500680860431E-2</v>
      </c>
    </row>
    <row r="40" spans="1:10">
      <c r="A40">
        <f t="shared" si="0"/>
        <v>1968.8333333333308</v>
      </c>
      <c r="B40">
        <v>0</v>
      </c>
      <c r="C40" s="48">
        <v>5.82</v>
      </c>
      <c r="D40" s="48">
        <f t="shared" si="3"/>
        <v>-8.6666666666666003E-2</v>
      </c>
      <c r="E40">
        <v>0</v>
      </c>
      <c r="F40" s="27">
        <v>-1.3166156141688326E-2</v>
      </c>
      <c r="G40" s="27">
        <f t="shared" si="1"/>
        <v>0</v>
      </c>
      <c r="H40" s="27">
        <f t="shared" si="2"/>
        <v>1.3166156141688326E-2</v>
      </c>
    </row>
    <row r="41" spans="1:10">
      <c r="A41">
        <f t="shared" si="0"/>
        <v>1968.916666666664</v>
      </c>
      <c r="B41">
        <v>0</v>
      </c>
      <c r="C41" s="48">
        <v>6.02</v>
      </c>
      <c r="D41" s="48">
        <f t="shared" si="3"/>
        <v>0.18333333333333268</v>
      </c>
      <c r="E41">
        <v>-1</v>
      </c>
      <c r="F41" s="27">
        <v>-1.8540385147161262E-2</v>
      </c>
      <c r="G41" s="27">
        <f t="shared" si="1"/>
        <v>1</v>
      </c>
      <c r="H41" s="27">
        <f t="shared" si="2"/>
        <v>1.8540385147161262E-2</v>
      </c>
    </row>
    <row r="42" spans="1:10">
      <c r="A42">
        <f t="shared" si="0"/>
        <v>1968.9999999999973</v>
      </c>
      <c r="B42">
        <v>0</v>
      </c>
      <c r="C42" s="48">
        <v>6.3</v>
      </c>
      <c r="D42" s="48">
        <f t="shared" si="3"/>
        <v>0.38333333333333286</v>
      </c>
      <c r="E42">
        <v>-2</v>
      </c>
      <c r="F42" s="27">
        <v>-2.3852485506722421E-2</v>
      </c>
      <c r="G42" s="27">
        <f t="shared" si="1"/>
        <v>2</v>
      </c>
      <c r="H42" s="27">
        <f t="shared" si="2"/>
        <v>2.3852485506722421E-2</v>
      </c>
      <c r="J42" s="1">
        <v>0</v>
      </c>
    </row>
    <row r="43" spans="1:10">
      <c r="A43">
        <f t="shared" si="0"/>
        <v>1969.0833333333305</v>
      </c>
      <c r="B43">
        <v>0</v>
      </c>
      <c r="C43" s="48">
        <v>6.61</v>
      </c>
      <c r="D43" s="48">
        <f t="shared" si="3"/>
        <v>0.56333333333333346</v>
      </c>
      <c r="E43">
        <v>-2</v>
      </c>
      <c r="F43" s="27">
        <v>-2.9425376804188233E-2</v>
      </c>
      <c r="G43" s="27">
        <f t="shared" si="1"/>
        <v>2</v>
      </c>
      <c r="H43" s="27">
        <f t="shared" si="2"/>
        <v>2.9425376804188233E-2</v>
      </c>
      <c r="J43" s="1">
        <v>0</v>
      </c>
    </row>
    <row r="44" spans="1:10">
      <c r="A44">
        <f t="shared" si="0"/>
        <v>1969.1666666666638</v>
      </c>
      <c r="B44">
        <v>0</v>
      </c>
      <c r="C44" s="48">
        <v>6.79</v>
      </c>
      <c r="D44" s="48">
        <f t="shared" si="3"/>
        <v>0.48000000000000043</v>
      </c>
      <c r="E44">
        <v>-2</v>
      </c>
      <c r="F44" s="27">
        <v>-3.2954816333549714E-2</v>
      </c>
      <c r="G44" s="27">
        <f t="shared" si="1"/>
        <v>2</v>
      </c>
      <c r="H44" s="27">
        <f t="shared" si="2"/>
        <v>3.2954816333549714E-2</v>
      </c>
      <c r="J44" s="1">
        <v>-0.245</v>
      </c>
    </row>
    <row r="45" spans="1:10">
      <c r="A45">
        <f t="shared" si="0"/>
        <v>1969.249999999997</v>
      </c>
      <c r="B45">
        <v>0</v>
      </c>
      <c r="C45" s="48">
        <v>7.41</v>
      </c>
      <c r="D45" s="48">
        <f t="shared" si="3"/>
        <v>0.84333333333333371</v>
      </c>
      <c r="E45">
        <v>-2</v>
      </c>
      <c r="F45" s="27">
        <v>-4.5658681010630947E-2</v>
      </c>
      <c r="G45" s="27">
        <f t="shared" si="1"/>
        <v>2</v>
      </c>
      <c r="H45" s="27">
        <f t="shared" si="2"/>
        <v>4.5658681010630947E-2</v>
      </c>
      <c r="J45" s="1">
        <v>0.16</v>
      </c>
    </row>
    <row r="46" spans="1:10">
      <c r="A46">
        <f t="shared" si="0"/>
        <v>1969.3333333333303</v>
      </c>
      <c r="B46">
        <v>0</v>
      </c>
      <c r="C46" s="48">
        <v>8.67</v>
      </c>
      <c r="D46" s="48">
        <f t="shared" si="3"/>
        <v>1.7333333333333325</v>
      </c>
      <c r="E46">
        <v>-2</v>
      </c>
      <c r="F46" s="27">
        <v>-6.6680432295112863E-2</v>
      </c>
      <c r="G46" s="27">
        <f t="shared" si="1"/>
        <v>2</v>
      </c>
      <c r="H46" s="27">
        <f t="shared" si="2"/>
        <v>6.6680432295112863E-2</v>
      </c>
      <c r="J46" s="1">
        <v>0.36399999999999999</v>
      </c>
    </row>
    <row r="47" spans="1:10">
      <c r="A47">
        <f t="shared" si="0"/>
        <v>1969.4166666666636</v>
      </c>
      <c r="B47">
        <v>0</v>
      </c>
      <c r="C47" s="48">
        <v>8.9</v>
      </c>
      <c r="D47" s="48">
        <f t="shared" si="3"/>
        <v>1.2766666666666682</v>
      </c>
      <c r="E47">
        <v>-2</v>
      </c>
      <c r="F47" s="27">
        <v>-6.9457050233141374E-2</v>
      </c>
      <c r="G47" s="27">
        <f t="shared" si="1"/>
        <v>2</v>
      </c>
      <c r="H47" s="27">
        <f t="shared" si="2"/>
        <v>6.9457050233141374E-2</v>
      </c>
      <c r="J47" s="1">
        <v>0.34399999999999997</v>
      </c>
    </row>
    <row r="48" spans="1:10">
      <c r="A48">
        <f t="shared" si="0"/>
        <v>1969.4999999999968</v>
      </c>
      <c r="B48">
        <v>0</v>
      </c>
      <c r="C48" s="48">
        <v>8.61</v>
      </c>
      <c r="D48" s="48">
        <f t="shared" si="3"/>
        <v>0.28333333333333321</v>
      </c>
      <c r="E48">
        <v>-2</v>
      </c>
      <c r="F48" s="27">
        <v>-6.4354934305175346E-2</v>
      </c>
      <c r="G48" s="27">
        <f t="shared" si="1"/>
        <v>2</v>
      </c>
      <c r="H48" s="27">
        <f t="shared" si="2"/>
        <v>6.4354934305175346E-2</v>
      </c>
      <c r="J48" s="1">
        <v>0.52500000000000002</v>
      </c>
    </row>
    <row r="49" spans="1:10">
      <c r="A49">
        <f t="shared" si="0"/>
        <v>1969.5833333333301</v>
      </c>
      <c r="B49">
        <v>0</v>
      </c>
      <c r="C49" s="48">
        <v>9.19</v>
      </c>
      <c r="D49" s="48">
        <f t="shared" si="3"/>
        <v>0.46333333333333293</v>
      </c>
      <c r="E49">
        <v>-1</v>
      </c>
      <c r="F49" s="27">
        <v>-6.8329077105107522E-2</v>
      </c>
      <c r="G49" s="27">
        <f t="shared" si="1"/>
        <v>1</v>
      </c>
      <c r="H49" s="27">
        <f t="shared" si="2"/>
        <v>6.8329077105107522E-2</v>
      </c>
      <c r="J49" s="1">
        <v>0.83399999999999996</v>
      </c>
    </row>
    <row r="50" spans="1:10">
      <c r="A50">
        <f t="shared" si="0"/>
        <v>1969.6666666666633</v>
      </c>
      <c r="B50">
        <v>0</v>
      </c>
      <c r="C50" s="48">
        <v>9.15</v>
      </c>
      <c r="D50" s="48">
        <f t="shared" si="3"/>
        <v>0.25000000000000178</v>
      </c>
      <c r="E50">
        <v>-1</v>
      </c>
      <c r="F50" s="27">
        <v>-6.3549362205862575E-2</v>
      </c>
      <c r="G50" s="27">
        <f t="shared" si="1"/>
        <v>1</v>
      </c>
      <c r="H50" s="27">
        <f t="shared" si="2"/>
        <v>6.3549362205862575E-2</v>
      </c>
      <c r="J50" s="1">
        <v>0.86299999999999999</v>
      </c>
    </row>
    <row r="51" spans="1:10">
      <c r="A51">
        <f t="shared" si="0"/>
        <v>1969.7499999999966</v>
      </c>
      <c r="B51">
        <v>0</v>
      </c>
      <c r="C51" s="48">
        <v>9</v>
      </c>
      <c r="D51" s="48">
        <f t="shared" si="3"/>
        <v>1.6666666666667496E-2</v>
      </c>
      <c r="E51">
        <v>-1</v>
      </c>
      <c r="F51" s="27">
        <v>-6.0435250808132418E-2</v>
      </c>
      <c r="G51" s="27">
        <f t="shared" si="1"/>
        <v>1</v>
      </c>
      <c r="H51" s="27">
        <f t="shared" si="2"/>
        <v>6.0435250808132418E-2</v>
      </c>
      <c r="J51" s="1">
        <v>0.95099999999999996</v>
      </c>
    </row>
    <row r="52" spans="1:10">
      <c r="A52">
        <f t="shared" si="0"/>
        <v>1969.8333333333298</v>
      </c>
      <c r="B52">
        <v>0</v>
      </c>
      <c r="C52" s="48">
        <v>8.85</v>
      </c>
      <c r="D52" s="48">
        <f t="shared" si="3"/>
        <v>-0.26333333333333364</v>
      </c>
      <c r="E52">
        <v>-1</v>
      </c>
      <c r="F52" s="27">
        <v>-5.5095983065350587E-2</v>
      </c>
      <c r="G52" s="27">
        <f t="shared" si="1"/>
        <v>1</v>
      </c>
      <c r="H52" s="27">
        <f t="shared" si="2"/>
        <v>5.5095983065350587E-2</v>
      </c>
      <c r="J52" s="1">
        <v>0.94599999999999995</v>
      </c>
    </row>
    <row r="53" spans="1:10">
      <c r="A53">
        <f t="shared" si="0"/>
        <v>1969.9166666666631</v>
      </c>
      <c r="B53">
        <v>0</v>
      </c>
      <c r="C53" s="48">
        <v>8.9700000000000006</v>
      </c>
      <c r="D53" s="48">
        <f t="shared" si="3"/>
        <v>-2.9999999999999361E-2</v>
      </c>
      <c r="E53">
        <v>-1</v>
      </c>
      <c r="F53" s="27">
        <v>-5.4706093313306281E-2</v>
      </c>
      <c r="G53" s="27">
        <f t="shared" si="1"/>
        <v>1</v>
      </c>
      <c r="H53" s="27">
        <f t="shared" si="2"/>
        <v>5.4706093313306281E-2</v>
      </c>
      <c r="J53" s="1">
        <v>1.0109999999999999</v>
      </c>
    </row>
    <row r="54" spans="1:10">
      <c r="A54">
        <f t="shared" si="0"/>
        <v>1969.9999999999964</v>
      </c>
      <c r="B54">
        <v>0</v>
      </c>
      <c r="C54" s="48">
        <v>8.98</v>
      </c>
      <c r="D54" s="48">
        <f t="shared" si="3"/>
        <v>4.0000000000000924E-2</v>
      </c>
      <c r="E54">
        <v>-1</v>
      </c>
      <c r="F54" s="27">
        <v>-5.214526573267679E-2</v>
      </c>
      <c r="G54" s="27">
        <f t="shared" si="1"/>
        <v>1</v>
      </c>
      <c r="H54" s="27">
        <f t="shared" si="2"/>
        <v>5.214526573267679E-2</v>
      </c>
      <c r="J54" s="1">
        <v>0.85099999999999998</v>
      </c>
    </row>
    <row r="55" spans="1:10">
      <c r="A55">
        <f t="shared" si="0"/>
        <v>1970.0833333333296</v>
      </c>
      <c r="B55">
        <v>0</v>
      </c>
      <c r="C55" s="48">
        <v>8.98</v>
      </c>
      <c r="D55" s="48">
        <f t="shared" si="3"/>
        <v>4.6666666666666856E-2</v>
      </c>
      <c r="E55">
        <v>0</v>
      </c>
      <c r="F55" s="27">
        <v>-5.2955264732614582E-2</v>
      </c>
      <c r="G55" s="27">
        <f t="shared" si="1"/>
        <v>0</v>
      </c>
      <c r="H55" s="27">
        <f t="shared" si="2"/>
        <v>5.2955264732614582E-2</v>
      </c>
      <c r="J55" s="1">
        <v>0.49099999999999999</v>
      </c>
    </row>
    <row r="56" spans="1:10">
      <c r="A56">
        <f t="shared" si="0"/>
        <v>1970.1666666666629</v>
      </c>
      <c r="B56">
        <v>0</v>
      </c>
      <c r="C56" s="48">
        <v>7.76</v>
      </c>
      <c r="D56" s="48">
        <f t="shared" si="3"/>
        <v>-1.2166666666666686</v>
      </c>
      <c r="E56">
        <v>0</v>
      </c>
      <c r="F56" s="27">
        <v>-2.9820328622892314E-2</v>
      </c>
      <c r="G56" s="27">
        <f t="shared" si="1"/>
        <v>0</v>
      </c>
      <c r="H56" s="27">
        <f t="shared" si="2"/>
        <v>2.9820328622892314E-2</v>
      </c>
      <c r="J56" s="1">
        <v>0.35099999999999998</v>
      </c>
    </row>
    <row r="57" spans="1:10">
      <c r="A57">
        <f t="shared" si="0"/>
        <v>1970.2499999999961</v>
      </c>
      <c r="B57">
        <v>0</v>
      </c>
      <c r="C57" s="48">
        <v>8.1</v>
      </c>
      <c r="D57" s="48">
        <f t="shared" si="3"/>
        <v>-0.47333333333333272</v>
      </c>
      <c r="E57">
        <v>0</v>
      </c>
      <c r="F57" s="27">
        <v>-3.1945509137341704E-2</v>
      </c>
      <c r="G57" s="27">
        <f t="shared" si="1"/>
        <v>0</v>
      </c>
      <c r="H57" s="27">
        <f t="shared" si="2"/>
        <v>3.1945509137341704E-2</v>
      </c>
      <c r="J57" s="1">
        <v>0.20599999999999999</v>
      </c>
    </row>
    <row r="58" spans="1:10">
      <c r="A58">
        <f t="shared" si="0"/>
        <v>1970.3333333333294</v>
      </c>
      <c r="B58">
        <v>0</v>
      </c>
      <c r="C58" s="48">
        <v>7.94</v>
      </c>
      <c r="D58" s="48">
        <f t="shared" si="3"/>
        <v>-0.34000000000000075</v>
      </c>
      <c r="E58">
        <v>0</v>
      </c>
      <c r="F58" s="27">
        <v>-3.224761467488732E-2</v>
      </c>
      <c r="G58" s="27">
        <f t="shared" si="1"/>
        <v>0</v>
      </c>
      <c r="H58" s="27">
        <f t="shared" si="2"/>
        <v>3.224761467488732E-2</v>
      </c>
      <c r="J58" s="1">
        <v>0.50600000000000001</v>
      </c>
    </row>
    <row r="59" spans="1:10">
      <c r="A59">
        <f t="shared" si="0"/>
        <v>1970.4166666666626</v>
      </c>
      <c r="B59">
        <v>0</v>
      </c>
      <c r="C59" s="48">
        <v>7.6</v>
      </c>
      <c r="D59" s="48">
        <f t="shared" si="3"/>
        <v>-0.33333333333333393</v>
      </c>
      <c r="E59">
        <v>0</v>
      </c>
      <c r="F59" s="27">
        <v>-2.3213409746660266E-2</v>
      </c>
      <c r="G59" s="27">
        <f t="shared" si="1"/>
        <v>0</v>
      </c>
      <c r="H59" s="27">
        <f t="shared" si="2"/>
        <v>2.3213409746660266E-2</v>
      </c>
      <c r="J59" s="1">
        <v>0.32600000000000001</v>
      </c>
    </row>
    <row r="60" spans="1:10">
      <c r="A60">
        <f t="shared" si="0"/>
        <v>1970.4999999999959</v>
      </c>
      <c r="B60">
        <v>0</v>
      </c>
      <c r="C60" s="48">
        <v>7.21</v>
      </c>
      <c r="D60" s="48">
        <f t="shared" si="3"/>
        <v>-0.66999999999999993</v>
      </c>
      <c r="E60">
        <v>0</v>
      </c>
      <c r="F60" s="27">
        <v>-2.271860866483906E-2</v>
      </c>
      <c r="G60" s="27">
        <f t="shared" si="1"/>
        <v>0</v>
      </c>
      <c r="H60" s="27">
        <f t="shared" si="2"/>
        <v>2.271860866483906E-2</v>
      </c>
      <c r="J60" s="1">
        <v>8.2999999999999893E-2</v>
      </c>
    </row>
    <row r="61" spans="1:10">
      <c r="A61">
        <f t="shared" si="0"/>
        <v>1970.5833333333292</v>
      </c>
      <c r="B61">
        <v>0</v>
      </c>
      <c r="C61" s="48">
        <v>6.61</v>
      </c>
      <c r="D61" s="48">
        <f t="shared" si="3"/>
        <v>-0.97333333333333272</v>
      </c>
      <c r="E61">
        <v>1</v>
      </c>
      <c r="F61" s="27">
        <v>-2.0739203932435973E-3</v>
      </c>
      <c r="G61" s="27">
        <f t="shared" si="1"/>
        <v>-1</v>
      </c>
      <c r="H61" s="27">
        <f t="shared" si="2"/>
        <v>2.0739203932435973E-3</v>
      </c>
      <c r="J61" s="1">
        <v>-0.4</v>
      </c>
    </row>
    <row r="62" spans="1:10">
      <c r="A62">
        <f t="shared" si="0"/>
        <v>1970.6666666666624</v>
      </c>
      <c r="B62">
        <v>0</v>
      </c>
      <c r="C62" s="48">
        <v>6.29</v>
      </c>
      <c r="D62" s="48">
        <f t="shared" si="3"/>
        <v>-0.84999999999999964</v>
      </c>
      <c r="E62">
        <v>1</v>
      </c>
      <c r="F62" s="27">
        <v>9.5155982142799966E-3</v>
      </c>
      <c r="G62" s="27">
        <f t="shared" si="1"/>
        <v>-1</v>
      </c>
      <c r="H62" s="27">
        <f t="shared" si="2"/>
        <v>-9.5155982142799966E-3</v>
      </c>
      <c r="J62" s="1">
        <v>-0.67200000000000004</v>
      </c>
    </row>
    <row r="63" spans="1:10">
      <c r="A63">
        <f t="shared" si="0"/>
        <v>1970.7499999999957</v>
      </c>
      <c r="B63">
        <v>0</v>
      </c>
      <c r="C63" s="48">
        <v>6.2</v>
      </c>
      <c r="D63" s="48">
        <f t="shared" si="3"/>
        <v>-0.50333333333333297</v>
      </c>
      <c r="E63">
        <v>1</v>
      </c>
      <c r="F63" s="27">
        <v>1.4229987178783571E-2</v>
      </c>
      <c r="G63" s="27">
        <f t="shared" si="1"/>
        <v>-1</v>
      </c>
      <c r="H63" s="27">
        <f t="shared" si="2"/>
        <v>-1.4229987178783571E-2</v>
      </c>
      <c r="J63" s="1">
        <v>-0.68100000000000005</v>
      </c>
    </row>
    <row r="64" spans="1:10">
      <c r="A64">
        <f t="shared" ref="A64:A127" si="4">A63+1/12</f>
        <v>1970.8333333333289</v>
      </c>
      <c r="B64">
        <v>0</v>
      </c>
      <c r="C64" s="48">
        <v>5.6</v>
      </c>
      <c r="D64" s="48">
        <f t="shared" si="3"/>
        <v>-0.7666666666666675</v>
      </c>
      <c r="E64">
        <v>1</v>
      </c>
      <c r="F64" s="27">
        <v>2.4945352567930235E-2</v>
      </c>
      <c r="G64" s="27">
        <f t="shared" si="1"/>
        <v>-1</v>
      </c>
      <c r="H64" s="27">
        <f t="shared" si="2"/>
        <v>-2.4945352567930235E-2</v>
      </c>
      <c r="J64" s="1">
        <v>-1.0269999999999999</v>
      </c>
    </row>
    <row r="65" spans="1:10">
      <c r="A65">
        <f t="shared" si="4"/>
        <v>1970.9166666666622</v>
      </c>
      <c r="B65">
        <v>0</v>
      </c>
      <c r="C65" s="48">
        <v>4.9000000000000004</v>
      </c>
      <c r="D65" s="48">
        <f t="shared" si="3"/>
        <v>-1.1299999999999999</v>
      </c>
      <c r="E65">
        <v>1</v>
      </c>
      <c r="F65" s="27">
        <v>3.8579445644897903E-2</v>
      </c>
      <c r="G65" s="27">
        <f t="shared" si="1"/>
        <v>-1</v>
      </c>
      <c r="H65" s="27">
        <f t="shared" si="2"/>
        <v>-3.8579445644897903E-2</v>
      </c>
      <c r="J65" s="1">
        <v>-1.256</v>
      </c>
    </row>
    <row r="66" spans="1:10">
      <c r="A66">
        <f t="shared" si="4"/>
        <v>1970.9999999999955</v>
      </c>
      <c r="B66">
        <v>0</v>
      </c>
      <c r="C66" s="48">
        <v>4.1399999999999997</v>
      </c>
      <c r="D66" s="48">
        <f t="shared" si="3"/>
        <v>-1.4266666666666676</v>
      </c>
      <c r="E66">
        <v>1</v>
      </c>
      <c r="F66" s="27">
        <v>5.0435618283379044E-2</v>
      </c>
      <c r="G66" s="27">
        <f t="shared" si="1"/>
        <v>-1</v>
      </c>
      <c r="H66" s="27">
        <f t="shared" si="2"/>
        <v>-5.0435618283379044E-2</v>
      </c>
      <c r="J66" s="1">
        <v>-1.9379999999999999</v>
      </c>
    </row>
    <row r="67" spans="1:10">
      <c r="A67">
        <f t="shared" si="4"/>
        <v>1971.0833333333287</v>
      </c>
      <c r="B67">
        <v>0</v>
      </c>
      <c r="C67" s="48">
        <v>3.72</v>
      </c>
      <c r="D67" s="48">
        <f t="shared" si="3"/>
        <v>-1.1599999999999997</v>
      </c>
      <c r="E67">
        <v>1</v>
      </c>
      <c r="F67" s="27">
        <v>5.9180825101432355E-2</v>
      </c>
      <c r="G67" s="27">
        <f t="shared" si="1"/>
        <v>-1</v>
      </c>
      <c r="H67" s="27">
        <f t="shared" si="2"/>
        <v>-5.9180825101432355E-2</v>
      </c>
      <c r="J67" s="1">
        <v>-1.9630000000000001</v>
      </c>
    </row>
    <row r="68" spans="1:10">
      <c r="A68">
        <f t="shared" si="4"/>
        <v>1971.166666666662</v>
      </c>
      <c r="B68">
        <v>0</v>
      </c>
      <c r="C68" s="48">
        <v>3.71</v>
      </c>
      <c r="D68" s="48">
        <f t="shared" si="3"/>
        <v>-0.543333333333333</v>
      </c>
      <c r="E68">
        <v>1</v>
      </c>
      <c r="F68" s="27">
        <v>5.8521200960080774E-2</v>
      </c>
      <c r="G68" s="27">
        <f t="shared" si="1"/>
        <v>-1</v>
      </c>
      <c r="H68" s="27">
        <f t="shared" si="2"/>
        <v>-5.8521200960080774E-2</v>
      </c>
      <c r="J68" s="1">
        <v>-2.028</v>
      </c>
    </row>
    <row r="69" spans="1:10">
      <c r="A69">
        <f t="shared" si="4"/>
        <v>1971.2499999999952</v>
      </c>
      <c r="B69">
        <v>0</v>
      </c>
      <c r="C69" s="48">
        <v>4.1500000000000004</v>
      </c>
      <c r="D69" s="48">
        <f t="shared" si="3"/>
        <v>0.29333333333333345</v>
      </c>
      <c r="E69">
        <v>0</v>
      </c>
      <c r="F69" s="27">
        <v>5.302139440217421E-2</v>
      </c>
      <c r="G69" s="27">
        <f t="shared" si="1"/>
        <v>0</v>
      </c>
      <c r="H69" s="27">
        <f t="shared" si="2"/>
        <v>-5.302139440217421E-2</v>
      </c>
      <c r="J69" s="1">
        <v>-1.5669999999999999</v>
      </c>
    </row>
    <row r="70" spans="1:10">
      <c r="A70">
        <f t="shared" si="4"/>
        <v>1971.3333333333285</v>
      </c>
      <c r="B70">
        <v>0</v>
      </c>
      <c r="C70" s="48">
        <v>4.63</v>
      </c>
      <c r="D70" s="48">
        <f t="shared" si="3"/>
        <v>0.77</v>
      </c>
      <c r="E70">
        <v>0</v>
      </c>
      <c r="F70" s="27">
        <v>4.4565239976701504E-2</v>
      </c>
      <c r="G70" s="27">
        <f t="shared" si="1"/>
        <v>0</v>
      </c>
      <c r="H70" s="27">
        <f t="shared" si="2"/>
        <v>-4.4565239976701504E-2</v>
      </c>
      <c r="J70" s="1">
        <v>-1.5640000000000001</v>
      </c>
    </row>
    <row r="71" spans="1:10">
      <c r="A71">
        <f t="shared" si="4"/>
        <v>1971.4166666666617</v>
      </c>
      <c r="B71">
        <v>0</v>
      </c>
      <c r="C71" s="48">
        <v>4.91</v>
      </c>
      <c r="D71" s="48">
        <f t="shared" si="3"/>
        <v>0.74666666666666703</v>
      </c>
      <c r="E71">
        <v>0</v>
      </c>
      <c r="F71" s="27">
        <v>3.6350690403942704E-2</v>
      </c>
      <c r="G71" s="27">
        <f t="shared" ref="G71:G134" si="5">-1*E71</f>
        <v>0</v>
      </c>
      <c r="H71" s="27">
        <f t="shared" ref="H71:H134" si="6">-1*F71</f>
        <v>-3.6350690403942704E-2</v>
      </c>
      <c r="J71" s="1">
        <v>-1.2210000000000001</v>
      </c>
    </row>
    <row r="72" spans="1:10">
      <c r="A72">
        <f t="shared" si="4"/>
        <v>1971.499999999995</v>
      </c>
      <c r="B72">
        <v>0</v>
      </c>
      <c r="C72" s="48">
        <v>5.31</v>
      </c>
      <c r="D72" s="48">
        <f t="shared" si="3"/>
        <v>0.74666666666666615</v>
      </c>
      <c r="E72">
        <v>0</v>
      </c>
      <c r="F72" s="27">
        <v>2.4348571062143082E-2</v>
      </c>
      <c r="G72" s="27">
        <f t="shared" si="5"/>
        <v>0</v>
      </c>
      <c r="H72" s="27">
        <f t="shared" si="6"/>
        <v>-2.4348571062143082E-2</v>
      </c>
      <c r="J72" s="1">
        <v>-1.3380000000000001</v>
      </c>
    </row>
    <row r="73" spans="1:10">
      <c r="A73">
        <f t="shared" si="4"/>
        <v>1971.5833333333283</v>
      </c>
      <c r="B73">
        <v>0</v>
      </c>
      <c r="C73" s="48">
        <v>5.56</v>
      </c>
      <c r="D73" s="48">
        <f t="shared" si="3"/>
        <v>0.61000000000000032</v>
      </c>
      <c r="E73">
        <v>0</v>
      </c>
      <c r="F73" s="27">
        <v>2.0339334985582408E-2</v>
      </c>
      <c r="G73" s="27">
        <f t="shared" si="5"/>
        <v>0</v>
      </c>
      <c r="H73" s="27">
        <f t="shared" si="6"/>
        <v>-2.0339334985582408E-2</v>
      </c>
      <c r="J73" s="1">
        <v>-1.3380000000000001</v>
      </c>
    </row>
    <row r="74" spans="1:10">
      <c r="A74">
        <f t="shared" si="4"/>
        <v>1971.6666666666615</v>
      </c>
      <c r="B74">
        <v>0</v>
      </c>
      <c r="C74" s="48">
        <v>5.55</v>
      </c>
      <c r="D74" s="48">
        <f t="shared" ref="D74:D137" si="7">C74-AVERAGE(C71:C73)</f>
        <v>0.29000000000000092</v>
      </c>
      <c r="E74">
        <v>0</v>
      </c>
      <c r="F74" s="27">
        <v>2.7266160444337204E-2</v>
      </c>
      <c r="G74" s="27">
        <f t="shared" si="5"/>
        <v>0</v>
      </c>
      <c r="H74" s="27">
        <f t="shared" si="6"/>
        <v>-2.7266160444337204E-2</v>
      </c>
      <c r="J74" s="1">
        <v>-1.3380000000000001</v>
      </c>
    </row>
    <row r="75" spans="1:10">
      <c r="A75">
        <f t="shared" si="4"/>
        <v>1971.7499999999948</v>
      </c>
      <c r="B75">
        <v>0</v>
      </c>
      <c r="C75" s="48">
        <v>5.2</v>
      </c>
      <c r="D75" s="48">
        <f t="shared" si="7"/>
        <v>-0.27333333333333254</v>
      </c>
      <c r="E75">
        <v>0</v>
      </c>
      <c r="F75" s="27">
        <v>3.1938775602966665E-2</v>
      </c>
      <c r="G75" s="27">
        <f t="shared" si="5"/>
        <v>0</v>
      </c>
      <c r="H75" s="27">
        <f t="shared" si="6"/>
        <v>-3.1938775602966665E-2</v>
      </c>
      <c r="J75" s="1">
        <v>-1.66</v>
      </c>
    </row>
    <row r="76" spans="1:10">
      <c r="A76">
        <f t="shared" si="4"/>
        <v>1971.833333333328</v>
      </c>
      <c r="B76">
        <v>0</v>
      </c>
      <c r="C76" s="48">
        <v>4.91</v>
      </c>
      <c r="D76" s="48">
        <f t="shared" si="7"/>
        <v>-0.52666666666666639</v>
      </c>
      <c r="E76">
        <v>0</v>
      </c>
      <c r="F76" s="27">
        <v>3.5574368276931112E-2</v>
      </c>
      <c r="G76" s="27">
        <f t="shared" si="5"/>
        <v>0</v>
      </c>
      <c r="H76" s="27">
        <f t="shared" si="6"/>
        <v>-3.5574368276931112E-2</v>
      </c>
      <c r="J76" s="1">
        <v>-2.0019999999999998</v>
      </c>
    </row>
    <row r="77" spans="1:10">
      <c r="A77">
        <f t="shared" si="4"/>
        <v>1971.9166666666613</v>
      </c>
      <c r="B77">
        <v>0</v>
      </c>
      <c r="C77" s="48">
        <v>4.1399999999999997</v>
      </c>
      <c r="D77" s="48">
        <f t="shared" si="7"/>
        <v>-1.08</v>
      </c>
      <c r="E77">
        <v>0</v>
      </c>
      <c r="F77" s="27">
        <v>5.0455032149049214E-2</v>
      </c>
      <c r="G77" s="27">
        <f t="shared" si="5"/>
        <v>0</v>
      </c>
      <c r="H77" s="27">
        <f t="shared" si="6"/>
        <v>-5.0455032149049214E-2</v>
      </c>
      <c r="J77" s="1">
        <v>-2.9220000000000002</v>
      </c>
    </row>
    <row r="78" spans="1:10">
      <c r="A78">
        <f t="shared" si="4"/>
        <v>1971.9999999999945</v>
      </c>
      <c r="B78">
        <v>0</v>
      </c>
      <c r="C78" s="48">
        <v>3.5</v>
      </c>
      <c r="D78" s="48">
        <f t="shared" si="7"/>
        <v>-1.25</v>
      </c>
      <c r="E78">
        <v>0</v>
      </c>
      <c r="F78" s="27">
        <v>6.2046325723675008E-2</v>
      </c>
      <c r="G78" s="27">
        <f t="shared" si="5"/>
        <v>0</v>
      </c>
      <c r="H78" s="27">
        <f t="shared" si="6"/>
        <v>-6.2046325723675008E-2</v>
      </c>
      <c r="I78">
        <f>J78-AVERAGE(J42:J77)</f>
        <v>-2.701888888888889</v>
      </c>
      <c r="J78" s="1">
        <v>-3.1560000000000001</v>
      </c>
    </row>
    <row r="79" spans="1:10">
      <c r="A79">
        <f t="shared" si="4"/>
        <v>1972.0833333333278</v>
      </c>
      <c r="B79">
        <v>0</v>
      </c>
      <c r="C79" s="48">
        <v>3.29</v>
      </c>
      <c r="D79" s="48">
        <f t="shared" si="7"/>
        <v>-0.89333333333333353</v>
      </c>
      <c r="E79">
        <v>0</v>
      </c>
      <c r="F79" s="27">
        <v>6.3215900723257654E-2</v>
      </c>
      <c r="G79" s="27">
        <f t="shared" si="5"/>
        <v>0</v>
      </c>
      <c r="H79" s="27">
        <f t="shared" si="6"/>
        <v>-6.3215900723257654E-2</v>
      </c>
      <c r="I79">
        <f t="shared" ref="I79:I142" si="8">J79-AVERAGE(J43:J78)</f>
        <v>-2.7002222222222221</v>
      </c>
      <c r="J79" s="1">
        <v>-3.242</v>
      </c>
    </row>
    <row r="80" spans="1:10">
      <c r="A80">
        <f t="shared" si="4"/>
        <v>1972.1666666666611</v>
      </c>
      <c r="B80">
        <v>0</v>
      </c>
      <c r="C80" s="48">
        <v>3.83</v>
      </c>
      <c r="D80" s="48">
        <f t="shared" si="7"/>
        <v>0.18666666666666698</v>
      </c>
      <c r="E80">
        <v>0</v>
      </c>
      <c r="F80" s="27">
        <v>5.2818580955887345E-2</v>
      </c>
      <c r="G80" s="27">
        <f t="shared" si="5"/>
        <v>0</v>
      </c>
      <c r="H80" s="27">
        <f t="shared" si="6"/>
        <v>-5.2818580955887345E-2</v>
      </c>
      <c r="I80">
        <f t="shared" si="8"/>
        <v>-2.358166666666667</v>
      </c>
      <c r="J80" s="1">
        <v>-2.99</v>
      </c>
    </row>
    <row r="81" spans="1:10">
      <c r="A81">
        <f t="shared" si="4"/>
        <v>1972.2499999999943</v>
      </c>
      <c r="B81">
        <v>0</v>
      </c>
      <c r="C81" s="48">
        <v>4.17</v>
      </c>
      <c r="D81" s="48">
        <f t="shared" si="7"/>
        <v>0.62999999999999945</v>
      </c>
      <c r="E81">
        <v>0</v>
      </c>
      <c r="F81" s="27">
        <v>4.6774520838021402E-2</v>
      </c>
      <c r="G81" s="27">
        <f t="shared" si="5"/>
        <v>0</v>
      </c>
      <c r="H81" s="27">
        <f t="shared" si="6"/>
        <v>-4.6774520838021402E-2</v>
      </c>
      <c r="I81">
        <f t="shared" si="8"/>
        <v>-2.3859166666666667</v>
      </c>
      <c r="J81" s="1">
        <v>-3.0939999999999999</v>
      </c>
    </row>
    <row r="82" spans="1:10">
      <c r="A82">
        <f t="shared" si="4"/>
        <v>1972.3333333333276</v>
      </c>
      <c r="B82">
        <v>0</v>
      </c>
      <c r="C82" s="48">
        <v>4.2699999999999996</v>
      </c>
      <c r="D82" s="48">
        <f t="shared" si="7"/>
        <v>0.50666666666666638</v>
      </c>
      <c r="E82">
        <v>0</v>
      </c>
      <c r="F82" s="27">
        <v>4.395690830906894E-2</v>
      </c>
      <c r="G82" s="27">
        <f t="shared" si="5"/>
        <v>0</v>
      </c>
      <c r="H82" s="27">
        <f t="shared" si="6"/>
        <v>-4.395690830906894E-2</v>
      </c>
      <c r="I82">
        <f t="shared" si="8"/>
        <v>-2.4105277777777778</v>
      </c>
      <c r="J82" s="1">
        <v>-3.2090000000000001</v>
      </c>
    </row>
    <row r="83" spans="1:10">
      <c r="A83">
        <f t="shared" si="4"/>
        <v>1972.4166666666608</v>
      </c>
      <c r="B83">
        <v>0</v>
      </c>
      <c r="C83" s="48">
        <v>4.46</v>
      </c>
      <c r="D83" s="48">
        <f t="shared" si="7"/>
        <v>0.37000000000000011</v>
      </c>
      <c r="E83">
        <v>0</v>
      </c>
      <c r="F83" s="27">
        <v>4.0312314873442737E-2</v>
      </c>
      <c r="G83" s="27">
        <f t="shared" si="5"/>
        <v>0</v>
      </c>
      <c r="H83" s="27">
        <f t="shared" si="6"/>
        <v>-4.0312314873442737E-2</v>
      </c>
      <c r="I83">
        <f t="shared" si="8"/>
        <v>-2.3612777777777776</v>
      </c>
      <c r="J83" s="1">
        <v>-3.2589999999999999</v>
      </c>
    </row>
    <row r="84" spans="1:10">
      <c r="A84">
        <f t="shared" si="4"/>
        <v>1972.4999999999941</v>
      </c>
      <c r="B84">
        <v>0</v>
      </c>
      <c r="C84" s="48">
        <v>4.55</v>
      </c>
      <c r="D84" s="48">
        <f t="shared" si="7"/>
        <v>0.25</v>
      </c>
      <c r="E84">
        <v>0</v>
      </c>
      <c r="F84" s="27">
        <v>3.3054358045203819E-2</v>
      </c>
      <c r="G84" s="27">
        <f t="shared" si="5"/>
        <v>0</v>
      </c>
      <c r="H84" s="27">
        <f t="shared" si="6"/>
        <v>-3.3054358045203819E-2</v>
      </c>
      <c r="I84">
        <f t="shared" si="8"/>
        <v>-2.2611944444444441</v>
      </c>
      <c r="J84" s="1">
        <v>-3.2589999999999999</v>
      </c>
    </row>
    <row r="85" spans="1:10">
      <c r="A85">
        <f t="shared" si="4"/>
        <v>1972.5833333333273</v>
      </c>
      <c r="B85">
        <v>0</v>
      </c>
      <c r="C85" s="48">
        <v>4.8</v>
      </c>
      <c r="D85" s="48">
        <f t="shared" si="7"/>
        <v>0.37333333333333307</v>
      </c>
      <c r="E85">
        <v>0</v>
      </c>
      <c r="F85" s="27">
        <v>2.5418382373871437E-2</v>
      </c>
      <c r="G85" s="27">
        <f t="shared" si="5"/>
        <v>0</v>
      </c>
      <c r="H85" s="27">
        <f t="shared" si="6"/>
        <v>-2.5418382373871437E-2</v>
      </c>
      <c r="I85">
        <f t="shared" si="8"/>
        <v>-2.1560833333333331</v>
      </c>
      <c r="J85" s="1">
        <v>-3.2589999999999999</v>
      </c>
    </row>
    <row r="86" spans="1:10">
      <c r="A86">
        <f t="shared" si="4"/>
        <v>1972.6666666666606</v>
      </c>
      <c r="B86">
        <v>0</v>
      </c>
      <c r="C86" s="48">
        <v>4.87</v>
      </c>
      <c r="D86" s="48">
        <f t="shared" si="7"/>
        <v>0.2666666666666675</v>
      </c>
      <c r="E86">
        <v>0</v>
      </c>
      <c r="F86" s="27">
        <v>1.9071688206616033E-2</v>
      </c>
      <c r="G86" s="27">
        <f t="shared" si="5"/>
        <v>0</v>
      </c>
      <c r="H86" s="27">
        <f t="shared" si="6"/>
        <v>-1.9071688206616033E-2</v>
      </c>
      <c r="I86">
        <f t="shared" si="8"/>
        <v>-2.0423888888888886</v>
      </c>
      <c r="J86" s="1">
        <v>-3.2589999999999999</v>
      </c>
    </row>
    <row r="87" spans="1:10">
      <c r="A87">
        <f t="shared" si="4"/>
        <v>1972.7499999999939</v>
      </c>
      <c r="B87">
        <v>0</v>
      </c>
      <c r="C87" s="48">
        <v>5.04</v>
      </c>
      <c r="D87" s="48">
        <f t="shared" si="7"/>
        <v>0.30000000000000071</v>
      </c>
      <c r="E87">
        <v>0</v>
      </c>
      <c r="F87" s="27">
        <v>1.5105463184784507E-2</v>
      </c>
      <c r="G87" s="27">
        <f t="shared" si="5"/>
        <v>0</v>
      </c>
      <c r="H87" s="27">
        <f t="shared" si="6"/>
        <v>-1.5105463184784507E-2</v>
      </c>
      <c r="I87">
        <f t="shared" si="8"/>
        <v>-1.9278888888888885</v>
      </c>
      <c r="J87" s="1">
        <v>-3.2589999999999999</v>
      </c>
    </row>
    <row r="88" spans="1:10">
      <c r="A88">
        <f t="shared" si="4"/>
        <v>1972.8333333333271</v>
      </c>
      <c r="B88">
        <v>0</v>
      </c>
      <c r="C88" s="48">
        <v>5.0599999999999996</v>
      </c>
      <c r="D88" s="48">
        <f t="shared" si="7"/>
        <v>0.15666666666666629</v>
      </c>
      <c r="E88">
        <v>0</v>
      </c>
      <c r="F88" s="27">
        <v>1.3516632743742207E-2</v>
      </c>
      <c r="G88" s="27">
        <f t="shared" si="5"/>
        <v>0</v>
      </c>
      <c r="H88" s="27">
        <f t="shared" si="6"/>
        <v>-1.3516632743742207E-2</v>
      </c>
      <c r="I88">
        <f t="shared" si="8"/>
        <v>-1.774944444444444</v>
      </c>
      <c r="J88" s="1">
        <v>-3.2229999999999999</v>
      </c>
    </row>
    <row r="89" spans="1:10">
      <c r="A89">
        <f t="shared" si="4"/>
        <v>1972.9166666666604</v>
      </c>
      <c r="B89">
        <v>0</v>
      </c>
      <c r="C89" s="48">
        <v>5.33</v>
      </c>
      <c r="D89" s="48">
        <f t="shared" si="7"/>
        <v>0.34000000000000075</v>
      </c>
      <c r="E89">
        <v>0</v>
      </c>
      <c r="F89" s="27">
        <v>1.8858445635480392E-3</v>
      </c>
      <c r="G89" s="27">
        <f t="shared" si="5"/>
        <v>0</v>
      </c>
      <c r="H89" s="27">
        <f t="shared" si="6"/>
        <v>-1.8858445635480392E-3</v>
      </c>
      <c r="I89">
        <f t="shared" si="8"/>
        <v>-1.6861388888888886</v>
      </c>
      <c r="J89" s="1">
        <v>-3.25</v>
      </c>
    </row>
    <row r="90" spans="1:10">
      <c r="A90">
        <f t="shared" si="4"/>
        <v>1972.9999999999936</v>
      </c>
      <c r="B90">
        <v>0</v>
      </c>
      <c r="C90" s="48">
        <v>5.94</v>
      </c>
      <c r="D90" s="48">
        <f t="shared" si="7"/>
        <v>0.79666666666666686</v>
      </c>
      <c r="E90">
        <v>-1</v>
      </c>
      <c r="F90" s="27">
        <v>-1.1054468280195281E-2</v>
      </c>
      <c r="G90" s="27">
        <f t="shared" si="5"/>
        <v>1</v>
      </c>
      <c r="H90" s="27">
        <f t="shared" si="6"/>
        <v>1.1054468280195281E-2</v>
      </c>
      <c r="I90">
        <f t="shared" si="8"/>
        <v>-1.2887777777777776</v>
      </c>
      <c r="J90" s="1">
        <v>-2.9710000000000001</v>
      </c>
    </row>
    <row r="91" spans="1:10">
      <c r="A91">
        <f t="shared" si="4"/>
        <v>1973.0833333333269</v>
      </c>
      <c r="B91">
        <v>0</v>
      </c>
      <c r="C91" s="48">
        <v>6.58</v>
      </c>
      <c r="D91" s="48">
        <f t="shared" si="7"/>
        <v>1.1366666666666658</v>
      </c>
      <c r="E91">
        <v>-1</v>
      </c>
      <c r="F91" s="27">
        <v>-2.9507702251971052E-2</v>
      </c>
      <c r="G91" s="27">
        <f t="shared" si="5"/>
        <v>1</v>
      </c>
      <c r="H91" s="27">
        <f t="shared" si="6"/>
        <v>2.9507702251971052E-2</v>
      </c>
      <c r="I91">
        <f t="shared" si="8"/>
        <v>-0.95761111111111097</v>
      </c>
      <c r="J91" s="1">
        <v>-2.746</v>
      </c>
    </row>
    <row r="92" spans="1:10">
      <c r="A92">
        <f t="shared" si="4"/>
        <v>1973.1666666666601</v>
      </c>
      <c r="B92">
        <v>0</v>
      </c>
      <c r="C92" s="48">
        <v>7.09</v>
      </c>
      <c r="D92" s="48">
        <f t="shared" si="7"/>
        <v>1.1399999999999997</v>
      </c>
      <c r="E92">
        <v>-1</v>
      </c>
      <c r="F92" s="27">
        <v>-4.0564632665468836E-2</v>
      </c>
      <c r="G92" s="27">
        <f t="shared" si="5"/>
        <v>1</v>
      </c>
      <c r="H92" s="27">
        <f t="shared" si="6"/>
        <v>4.0564632665468836E-2</v>
      </c>
      <c r="I92">
        <f t="shared" si="8"/>
        <v>-0.80369444444444449</v>
      </c>
      <c r="J92" s="1">
        <v>-2.6819999999999999</v>
      </c>
    </row>
    <row r="93" spans="1:10">
      <c r="A93">
        <f t="shared" si="4"/>
        <v>1973.2499999999934</v>
      </c>
      <c r="B93">
        <v>0</v>
      </c>
      <c r="C93" s="48">
        <v>7.12</v>
      </c>
      <c r="D93" s="48">
        <f t="shared" si="7"/>
        <v>0.58333333333333393</v>
      </c>
      <c r="E93">
        <v>-2</v>
      </c>
      <c r="F93" s="27">
        <v>-4.2690376104263253E-2</v>
      </c>
      <c r="G93" s="27">
        <f t="shared" si="5"/>
        <v>2</v>
      </c>
      <c r="H93" s="27">
        <f t="shared" si="6"/>
        <v>4.2690376104263253E-2</v>
      </c>
      <c r="I93">
        <f t="shared" si="8"/>
        <v>-0.7824444444444445</v>
      </c>
      <c r="J93" s="1">
        <v>-2.7450000000000001</v>
      </c>
    </row>
    <row r="94" spans="1:10">
      <c r="A94">
        <f t="shared" si="4"/>
        <v>1973.3333333333267</v>
      </c>
      <c r="B94">
        <v>0</v>
      </c>
      <c r="C94" s="48">
        <v>7.84</v>
      </c>
      <c r="D94" s="48">
        <f t="shared" si="7"/>
        <v>0.91000000000000014</v>
      </c>
      <c r="E94">
        <v>-2</v>
      </c>
      <c r="F94" s="27">
        <v>-5.7055895020604472E-2</v>
      </c>
      <c r="G94" s="27">
        <f t="shared" si="5"/>
        <v>2</v>
      </c>
      <c r="H94" s="27">
        <f t="shared" si="6"/>
        <v>5.7055895020604472E-2</v>
      </c>
      <c r="I94">
        <f t="shared" si="8"/>
        <v>-0.38347222222222177</v>
      </c>
      <c r="J94" s="1">
        <v>-2.4279999999999999</v>
      </c>
    </row>
    <row r="95" spans="1:10">
      <c r="A95">
        <f t="shared" si="4"/>
        <v>1973.4166666666599</v>
      </c>
      <c r="B95">
        <v>0</v>
      </c>
      <c r="C95" s="48">
        <v>8.49</v>
      </c>
      <c r="D95" s="48">
        <f t="shared" si="7"/>
        <v>1.1399999999999997</v>
      </c>
      <c r="E95">
        <v>-2</v>
      </c>
      <c r="F95" s="27">
        <v>-6.690629761442568E-2</v>
      </c>
      <c r="G95" s="27">
        <f t="shared" si="5"/>
        <v>2</v>
      </c>
      <c r="H95" s="27">
        <f t="shared" si="6"/>
        <v>6.690629761442568E-2</v>
      </c>
      <c r="I95">
        <f t="shared" si="8"/>
        <v>0.10702777777777772</v>
      </c>
      <c r="J95" s="1">
        <v>-2.0190000000000001</v>
      </c>
    </row>
    <row r="96" spans="1:10">
      <c r="A96">
        <f t="shared" si="4"/>
        <v>1973.4999999999932</v>
      </c>
      <c r="B96">
        <v>0</v>
      </c>
      <c r="C96" s="48">
        <v>10.4</v>
      </c>
      <c r="D96" s="48">
        <f t="shared" si="7"/>
        <v>2.583333333333333</v>
      </c>
      <c r="E96">
        <v>-2</v>
      </c>
      <c r="F96" s="27">
        <v>-9.5558189830733095E-2</v>
      </c>
      <c r="G96" s="27">
        <f t="shared" si="5"/>
        <v>2</v>
      </c>
      <c r="H96" s="27">
        <f t="shared" si="6"/>
        <v>9.5558189830733095E-2</v>
      </c>
      <c r="I96">
        <f t="shared" si="8"/>
        <v>0.28716666666666679</v>
      </c>
      <c r="J96" s="1">
        <v>-1.9039999999999999</v>
      </c>
    </row>
    <row r="97" spans="1:10">
      <c r="A97">
        <f t="shared" si="4"/>
        <v>1973.5833333333264</v>
      </c>
      <c r="B97">
        <v>0</v>
      </c>
      <c r="C97" s="48">
        <v>10.5</v>
      </c>
      <c r="D97" s="48">
        <f t="shared" si="7"/>
        <v>1.5900000000000016</v>
      </c>
      <c r="E97">
        <v>-2</v>
      </c>
      <c r="F97" s="27">
        <v>-0.10125742881649326</v>
      </c>
      <c r="G97" s="27">
        <f t="shared" si="5"/>
        <v>2</v>
      </c>
      <c r="H97" s="27">
        <f t="shared" si="6"/>
        <v>0.10125742881649326</v>
      </c>
      <c r="I97">
        <f t="shared" si="8"/>
        <v>0.66036111111111162</v>
      </c>
      <c r="J97" s="1">
        <v>-1.5860000000000001</v>
      </c>
    </row>
    <row r="98" spans="1:10">
      <c r="A98">
        <f t="shared" si="4"/>
        <v>1973.6666666666597</v>
      </c>
      <c r="B98">
        <v>0</v>
      </c>
      <c r="C98" s="48">
        <v>10.78</v>
      </c>
      <c r="D98" s="48">
        <f t="shared" si="7"/>
        <v>0.9833333333333325</v>
      </c>
      <c r="E98">
        <v>-2</v>
      </c>
      <c r="F98" s="27">
        <v>-0.1006565839730795</v>
      </c>
      <c r="G98" s="27">
        <f t="shared" si="5"/>
        <v>2</v>
      </c>
      <c r="H98" s="27">
        <f t="shared" si="6"/>
        <v>0.1006565839730795</v>
      </c>
      <c r="I98">
        <f t="shared" si="8"/>
        <v>0.12230555555555567</v>
      </c>
      <c r="J98" s="1">
        <v>-2.157</v>
      </c>
    </row>
    <row r="99" spans="1:10">
      <c r="A99">
        <f t="shared" si="4"/>
        <v>1973.749999999993</v>
      </c>
      <c r="B99">
        <v>0</v>
      </c>
      <c r="C99" s="48">
        <v>10.01</v>
      </c>
      <c r="D99" s="48">
        <f t="shared" si="7"/>
        <v>-0.55000000000000071</v>
      </c>
      <c r="E99">
        <v>-1</v>
      </c>
      <c r="F99" s="27">
        <v>-8.0275076189247369E-2</v>
      </c>
      <c r="G99" s="27">
        <f t="shared" si="5"/>
        <v>1</v>
      </c>
      <c r="H99" s="27">
        <f t="shared" si="6"/>
        <v>8.0275076189247369E-2</v>
      </c>
      <c r="I99">
        <f t="shared" si="8"/>
        <v>-0.68444444444444397</v>
      </c>
      <c r="J99" s="1">
        <v>-3.0049999999999999</v>
      </c>
    </row>
    <row r="100" spans="1:10">
      <c r="A100">
        <f t="shared" si="4"/>
        <v>1973.8333333333262</v>
      </c>
      <c r="B100">
        <v>0</v>
      </c>
      <c r="C100" s="48">
        <v>10.029999999999999</v>
      </c>
      <c r="D100" s="48">
        <f t="shared" si="7"/>
        <v>-0.40000000000000036</v>
      </c>
      <c r="E100">
        <v>-1</v>
      </c>
      <c r="F100" s="27">
        <v>-7.7880861659956085E-2</v>
      </c>
      <c r="G100" s="27">
        <f t="shared" si="5"/>
        <v>1</v>
      </c>
      <c r="H100" s="27">
        <f t="shared" si="6"/>
        <v>7.7880861659956085E-2</v>
      </c>
      <c r="I100">
        <f t="shared" si="8"/>
        <v>-0.71488888888888891</v>
      </c>
      <c r="J100" s="1">
        <v>-3.1</v>
      </c>
    </row>
    <row r="101" spans="1:10">
      <c r="A101">
        <f t="shared" si="4"/>
        <v>1973.9166666666595</v>
      </c>
      <c r="B101">
        <v>0</v>
      </c>
      <c r="C101" s="48">
        <v>9.9499999999999993</v>
      </c>
      <c r="D101" s="48">
        <f t="shared" si="7"/>
        <v>-0.32333333333333414</v>
      </c>
      <c r="E101">
        <v>0</v>
      </c>
      <c r="F101" s="27">
        <v>-7.3574886441834547E-2</v>
      </c>
      <c r="G101" s="27">
        <f t="shared" si="5"/>
        <v>0</v>
      </c>
      <c r="H101" s="27">
        <f t="shared" si="6"/>
        <v>7.3574886441834547E-2</v>
      </c>
      <c r="I101">
        <f t="shared" si="8"/>
        <v>-0.82230555555555584</v>
      </c>
      <c r="J101" s="1">
        <v>-3.2650000000000001</v>
      </c>
    </row>
    <row r="102" spans="1:10">
      <c r="A102">
        <f t="shared" si="4"/>
        <v>1973.9999999999927</v>
      </c>
      <c r="B102">
        <v>0</v>
      </c>
      <c r="C102" s="48">
        <v>9.65</v>
      </c>
      <c r="D102" s="48">
        <f t="shared" si="7"/>
        <v>-0.34666666666666579</v>
      </c>
      <c r="E102">
        <v>0</v>
      </c>
      <c r="F102" s="27">
        <v>-6.2129393684156792E-2</v>
      </c>
      <c r="G102" s="27">
        <f t="shared" si="5"/>
        <v>0</v>
      </c>
      <c r="H102" s="27">
        <f t="shared" si="6"/>
        <v>6.2129393684156792E-2</v>
      </c>
      <c r="I102">
        <f t="shared" si="8"/>
        <v>-0.97250000000000014</v>
      </c>
      <c r="J102" s="1">
        <v>-3.4710000000000001</v>
      </c>
    </row>
    <row r="103" spans="1:10">
      <c r="A103">
        <f t="shared" si="4"/>
        <v>1974.083333333326</v>
      </c>
      <c r="B103">
        <v>0</v>
      </c>
      <c r="C103" s="48">
        <v>8.9700000000000006</v>
      </c>
      <c r="D103" s="48">
        <f t="shared" si="7"/>
        <v>-0.90666666666666451</v>
      </c>
      <c r="E103">
        <v>0</v>
      </c>
      <c r="F103" s="27">
        <v>-5.2777908473538401E-2</v>
      </c>
      <c r="G103" s="27">
        <f t="shared" si="5"/>
        <v>0</v>
      </c>
      <c r="H103" s="27">
        <f t="shared" si="6"/>
        <v>5.2777908473538401E-2</v>
      </c>
      <c r="I103">
        <f t="shared" si="8"/>
        <v>-0.72891666666666666</v>
      </c>
      <c r="J103" s="1">
        <v>-3.27</v>
      </c>
    </row>
    <row r="104" spans="1:10">
      <c r="A104">
        <f t="shared" si="4"/>
        <v>1974.1666666666592</v>
      </c>
      <c r="B104">
        <v>0</v>
      </c>
      <c r="C104" s="48">
        <v>9.35</v>
      </c>
      <c r="D104" s="48">
        <f t="shared" si="7"/>
        <v>-0.17333333333333378</v>
      </c>
      <c r="E104">
        <v>-1</v>
      </c>
      <c r="F104" s="27">
        <v>-5.8505538286142036E-2</v>
      </c>
      <c r="G104" s="27">
        <f t="shared" si="5"/>
        <v>1</v>
      </c>
      <c r="H104" s="27">
        <f t="shared" si="6"/>
        <v>5.8505538286142036E-2</v>
      </c>
      <c r="I104">
        <f t="shared" si="8"/>
        <v>4.0388888888888808E-2</v>
      </c>
      <c r="J104" s="1">
        <v>-2.5369999999999999</v>
      </c>
    </row>
    <row r="105" spans="1:10">
      <c r="A105">
        <f t="shared" si="4"/>
        <v>1974.2499999999925</v>
      </c>
      <c r="B105">
        <v>0</v>
      </c>
      <c r="C105" s="48">
        <v>10.51</v>
      </c>
      <c r="D105" s="48">
        <f t="shared" si="7"/>
        <v>1.1866666666666674</v>
      </c>
      <c r="E105">
        <v>-1</v>
      </c>
      <c r="F105" s="27">
        <v>-7.8658086554521708E-2</v>
      </c>
      <c r="G105" s="27">
        <f t="shared" si="5"/>
        <v>1</v>
      </c>
      <c r="H105" s="27">
        <f t="shared" si="6"/>
        <v>7.8658086554521708E-2</v>
      </c>
      <c r="I105">
        <f t="shared" si="8"/>
        <v>0.44152777777777752</v>
      </c>
      <c r="J105" s="1">
        <v>-2.15</v>
      </c>
    </row>
    <row r="106" spans="1:10">
      <c r="A106">
        <f t="shared" si="4"/>
        <v>1974.3333333333258</v>
      </c>
      <c r="B106">
        <v>0</v>
      </c>
      <c r="C106" s="48">
        <v>11.31</v>
      </c>
      <c r="D106" s="48">
        <f t="shared" si="7"/>
        <v>1.7000000000000011</v>
      </c>
      <c r="E106">
        <v>-1</v>
      </c>
      <c r="F106" s="27">
        <v>-8.9816310948031719E-2</v>
      </c>
      <c r="G106" s="27">
        <f t="shared" si="5"/>
        <v>1</v>
      </c>
      <c r="H106" s="27">
        <f t="shared" si="6"/>
        <v>8.9816310948031719E-2</v>
      </c>
      <c r="I106">
        <f t="shared" si="8"/>
        <v>0.84972222222222227</v>
      </c>
      <c r="J106" s="1">
        <v>-1.758</v>
      </c>
    </row>
    <row r="107" spans="1:10">
      <c r="A107">
        <f t="shared" si="4"/>
        <v>1974.416666666659</v>
      </c>
      <c r="B107">
        <v>0</v>
      </c>
      <c r="C107" s="48">
        <v>11.93</v>
      </c>
      <c r="D107" s="48">
        <f t="shared" si="7"/>
        <v>1.5399999999999991</v>
      </c>
      <c r="E107">
        <v>-1</v>
      </c>
      <c r="F107" s="27">
        <v>-9.4649247378323864E-2</v>
      </c>
      <c r="G107" s="27">
        <f t="shared" si="5"/>
        <v>1</v>
      </c>
      <c r="H107" s="27">
        <f t="shared" si="6"/>
        <v>9.4649247378323864E-2</v>
      </c>
      <c r="I107">
        <f t="shared" si="8"/>
        <v>1.135111111111111</v>
      </c>
      <c r="J107" s="1">
        <v>-1.478</v>
      </c>
    </row>
    <row r="108" spans="1:10">
      <c r="A108">
        <f t="shared" si="4"/>
        <v>1974.4999999999923</v>
      </c>
      <c r="B108">
        <v>0</v>
      </c>
      <c r="C108" s="48">
        <v>12.92</v>
      </c>
      <c r="D108" s="48">
        <f t="shared" si="7"/>
        <v>1.67</v>
      </c>
      <c r="E108">
        <v>-1</v>
      </c>
      <c r="F108" s="27">
        <v>-0.10700593968472343</v>
      </c>
      <c r="G108" s="27">
        <f t="shared" si="5"/>
        <v>1</v>
      </c>
      <c r="H108" s="27">
        <f t="shared" si="6"/>
        <v>0.10700593968472343</v>
      </c>
      <c r="I108">
        <f t="shared" si="8"/>
        <v>1.05125</v>
      </c>
      <c r="J108" s="1">
        <v>-1.569</v>
      </c>
    </row>
    <row r="109" spans="1:10">
      <c r="A109">
        <f t="shared" si="4"/>
        <v>1974.5833333333255</v>
      </c>
      <c r="B109">
        <v>0</v>
      </c>
      <c r="C109" s="48">
        <v>12.01</v>
      </c>
      <c r="D109" s="48">
        <f t="shared" si="7"/>
        <v>-4.3333333333334778E-2</v>
      </c>
      <c r="E109">
        <v>-1</v>
      </c>
      <c r="F109" s="27">
        <v>-8.9263900148463471E-2</v>
      </c>
      <c r="G109" s="27">
        <f t="shared" si="5"/>
        <v>1</v>
      </c>
      <c r="H109" s="27">
        <f t="shared" si="6"/>
        <v>8.9263900148463471E-2</v>
      </c>
      <c r="I109">
        <f t="shared" si="8"/>
        <v>1.0356666666666665</v>
      </c>
      <c r="J109" s="1">
        <v>-1.591</v>
      </c>
    </row>
    <row r="110" spans="1:10">
      <c r="A110">
        <f t="shared" si="4"/>
        <v>1974.6666666666588</v>
      </c>
      <c r="B110">
        <v>0</v>
      </c>
      <c r="C110" s="48">
        <v>11.34</v>
      </c>
      <c r="D110" s="48">
        <f t="shared" si="7"/>
        <v>-0.94666666666666721</v>
      </c>
      <c r="E110">
        <v>-1</v>
      </c>
      <c r="F110" s="27">
        <v>-7.4163444300143003E-2</v>
      </c>
      <c r="G110" s="27">
        <f t="shared" si="5"/>
        <v>1</v>
      </c>
      <c r="H110" s="27">
        <f t="shared" si="6"/>
        <v>7.4163444300143003E-2</v>
      </c>
      <c r="I110">
        <f t="shared" si="8"/>
        <v>0.61269444444444421</v>
      </c>
      <c r="J110" s="1">
        <v>-2.0209999999999999</v>
      </c>
    </row>
    <row r="111" spans="1:10">
      <c r="A111">
        <f t="shared" si="4"/>
        <v>1974.749999999992</v>
      </c>
      <c r="B111">
        <v>0</v>
      </c>
      <c r="C111" s="48">
        <v>10.06</v>
      </c>
      <c r="D111" s="48">
        <f t="shared" si="7"/>
        <v>-2.0299999999999976</v>
      </c>
      <c r="E111">
        <v>-1</v>
      </c>
      <c r="F111" s="27">
        <v>-4.7791088102983853E-2</v>
      </c>
      <c r="G111" s="27">
        <f t="shared" si="5"/>
        <v>1</v>
      </c>
      <c r="H111" s="27">
        <f t="shared" si="6"/>
        <v>4.7791088102983853E-2</v>
      </c>
      <c r="I111">
        <f t="shared" si="8"/>
        <v>0.34766666666666612</v>
      </c>
      <c r="J111" s="1">
        <v>-2.3050000000000002</v>
      </c>
    </row>
    <row r="112" spans="1:10">
      <c r="A112">
        <f t="shared" si="4"/>
        <v>1974.8333333333253</v>
      </c>
      <c r="B112">
        <v>0</v>
      </c>
      <c r="C112" s="48">
        <v>9.4499999999999993</v>
      </c>
      <c r="D112" s="48">
        <f t="shared" si="7"/>
        <v>-1.6866666666666692</v>
      </c>
      <c r="E112">
        <v>0</v>
      </c>
      <c r="F112" s="27">
        <v>-3.2340673034052414E-2</v>
      </c>
      <c r="G112" s="27">
        <f t="shared" si="5"/>
        <v>0</v>
      </c>
      <c r="H112" s="27">
        <f t="shared" si="6"/>
        <v>3.2340673034052414E-2</v>
      </c>
      <c r="I112">
        <f t="shared" si="8"/>
        <v>0.701583333333333</v>
      </c>
      <c r="J112" s="1">
        <v>-1.9690000000000001</v>
      </c>
    </row>
    <row r="113" spans="1:10">
      <c r="A113">
        <f t="shared" si="4"/>
        <v>1974.9166666666586</v>
      </c>
      <c r="B113">
        <v>0</v>
      </c>
      <c r="C113" s="48">
        <v>8.5299999999999994</v>
      </c>
      <c r="D113" s="48">
        <f t="shared" si="7"/>
        <v>-1.7533333333333339</v>
      </c>
      <c r="E113">
        <v>1</v>
      </c>
      <c r="F113" s="27">
        <v>-8.6828452665841938E-3</v>
      </c>
      <c r="G113" s="27">
        <f t="shared" si="5"/>
        <v>-1</v>
      </c>
      <c r="H113" s="27">
        <f t="shared" si="6"/>
        <v>8.6828452665841938E-3</v>
      </c>
      <c r="I113">
        <f t="shared" si="8"/>
        <v>0.47166666666666623</v>
      </c>
      <c r="J113" s="1">
        <v>-2.198</v>
      </c>
    </row>
    <row r="114" spans="1:10">
      <c r="A114">
        <f t="shared" si="4"/>
        <v>1974.9999999999918</v>
      </c>
      <c r="B114">
        <v>0</v>
      </c>
      <c r="C114" s="48">
        <v>7.13</v>
      </c>
      <c r="D114" s="48">
        <f t="shared" si="7"/>
        <v>-2.2166666666666659</v>
      </c>
      <c r="E114">
        <v>1</v>
      </c>
      <c r="F114" s="27">
        <v>1.6137868185017584E-2</v>
      </c>
      <c r="G114" s="27">
        <f t="shared" si="5"/>
        <v>-1</v>
      </c>
      <c r="H114" s="27">
        <f t="shared" si="6"/>
        <v>-1.6137868185017584E-2</v>
      </c>
      <c r="I114">
        <f t="shared" si="8"/>
        <v>9.7555555555555618E-2</v>
      </c>
      <c r="J114" s="1">
        <v>-2.552</v>
      </c>
    </row>
    <row r="115" spans="1:10">
      <c r="A115">
        <f t="shared" si="4"/>
        <v>1975.0833333333251</v>
      </c>
      <c r="B115">
        <v>0</v>
      </c>
      <c r="C115" s="48">
        <v>6.24</v>
      </c>
      <c r="D115" s="48">
        <f t="shared" si="7"/>
        <v>-2.129999999999999</v>
      </c>
      <c r="E115">
        <v>2</v>
      </c>
      <c r="F115" s="27">
        <v>3.3200237694539669E-2</v>
      </c>
      <c r="G115" s="27">
        <f t="shared" si="5"/>
        <v>-2</v>
      </c>
      <c r="H115" s="27">
        <f t="shared" si="6"/>
        <v>-3.3200237694539669E-2</v>
      </c>
      <c r="I115">
        <f t="shared" si="8"/>
        <v>0.3237777777777775</v>
      </c>
      <c r="J115" s="1">
        <v>-2.3090000000000002</v>
      </c>
    </row>
    <row r="116" spans="1:10">
      <c r="A116">
        <f t="shared" si="4"/>
        <v>1975.1666666666583</v>
      </c>
      <c r="B116">
        <v>0</v>
      </c>
      <c r="C116" s="48">
        <v>5.54</v>
      </c>
      <c r="D116" s="48">
        <f t="shared" si="7"/>
        <v>-1.7599999999999998</v>
      </c>
      <c r="E116">
        <v>2</v>
      </c>
      <c r="F116" s="27">
        <v>4.6724582929902683E-2</v>
      </c>
      <c r="G116" s="27">
        <f t="shared" si="5"/>
        <v>-2</v>
      </c>
      <c r="H116" s="27">
        <f t="shared" si="6"/>
        <v>-4.6724582929902683E-2</v>
      </c>
      <c r="I116">
        <f t="shared" si="8"/>
        <v>-0.20113888888888898</v>
      </c>
      <c r="J116" s="1">
        <v>-2.8079999999999998</v>
      </c>
    </row>
    <row r="117" spans="1:10">
      <c r="A117">
        <f t="shared" si="4"/>
        <v>1975.2499999999916</v>
      </c>
      <c r="B117">
        <v>0</v>
      </c>
      <c r="C117" s="48">
        <v>5.49</v>
      </c>
      <c r="D117" s="48">
        <f t="shared" si="7"/>
        <v>-0.81333333333333346</v>
      </c>
      <c r="E117">
        <v>2</v>
      </c>
      <c r="F117" s="27">
        <v>4.8210810390727693E-2</v>
      </c>
      <c r="G117" s="27">
        <f t="shared" si="5"/>
        <v>-2</v>
      </c>
      <c r="H117" s="27">
        <f t="shared" si="6"/>
        <v>-4.8210810390727693E-2</v>
      </c>
      <c r="I117">
        <f t="shared" si="8"/>
        <v>-0.84319444444444436</v>
      </c>
      <c r="J117" s="1">
        <v>-3.4449999999999998</v>
      </c>
    </row>
    <row r="118" spans="1:10">
      <c r="A118">
        <f t="shared" si="4"/>
        <v>1975.3333333333248</v>
      </c>
      <c r="B118">
        <v>0</v>
      </c>
      <c r="C118" s="48">
        <v>5.22</v>
      </c>
      <c r="D118" s="48">
        <f t="shared" si="7"/>
        <v>-0.53666666666666796</v>
      </c>
      <c r="E118">
        <v>2</v>
      </c>
      <c r="F118" s="27">
        <v>5.2145429385518388E-2</v>
      </c>
      <c r="G118" s="27">
        <f t="shared" si="5"/>
        <v>-2</v>
      </c>
      <c r="H118" s="27">
        <f t="shared" si="6"/>
        <v>-5.2145429385518388E-2</v>
      </c>
      <c r="I118">
        <f t="shared" si="8"/>
        <v>-0.69744444444444476</v>
      </c>
      <c r="J118" s="1">
        <v>-3.3090000000000002</v>
      </c>
    </row>
    <row r="119" spans="1:10">
      <c r="A119">
        <f t="shared" si="4"/>
        <v>1975.4166666666581</v>
      </c>
      <c r="B119">
        <v>0</v>
      </c>
      <c r="C119" s="48">
        <v>5.55</v>
      </c>
      <c r="D119" s="48">
        <f t="shared" si="7"/>
        <v>0.13333333333333286</v>
      </c>
      <c r="E119">
        <v>2</v>
      </c>
      <c r="F119" s="27">
        <v>4.8239661677034876E-2</v>
      </c>
      <c r="G119" s="27">
        <f t="shared" si="5"/>
        <v>-2</v>
      </c>
      <c r="H119" s="27">
        <f t="shared" si="6"/>
        <v>-4.8239661677034876E-2</v>
      </c>
      <c r="I119">
        <f t="shared" si="8"/>
        <v>-0.52466666666666706</v>
      </c>
      <c r="J119" s="1">
        <v>-3.1389999999999998</v>
      </c>
    </row>
    <row r="120" spans="1:10">
      <c r="A120">
        <f t="shared" si="4"/>
        <v>1975.4999999999914</v>
      </c>
      <c r="B120">
        <v>0</v>
      </c>
      <c r="C120" s="48">
        <v>6.1</v>
      </c>
      <c r="D120" s="48">
        <f t="shared" si="7"/>
        <v>0.67999999999999883</v>
      </c>
      <c r="E120">
        <v>2</v>
      </c>
      <c r="F120" s="27">
        <v>3.8411483756231352E-2</v>
      </c>
      <c r="G120" s="27">
        <f t="shared" si="5"/>
        <v>-2</v>
      </c>
      <c r="H120" s="27">
        <f t="shared" si="6"/>
        <v>-3.8411483756231352E-2</v>
      </c>
      <c r="I120">
        <f t="shared" si="8"/>
        <v>-0.45800000000000107</v>
      </c>
      <c r="J120" s="1">
        <v>-3.069</v>
      </c>
    </row>
    <row r="121" spans="1:10">
      <c r="A121">
        <f t="shared" si="4"/>
        <v>1975.5833333333246</v>
      </c>
      <c r="B121">
        <v>0</v>
      </c>
      <c r="C121" s="48">
        <v>6.14</v>
      </c>
      <c r="D121" s="48">
        <f t="shared" si="7"/>
        <v>0.5166666666666675</v>
      </c>
      <c r="E121">
        <v>2</v>
      </c>
      <c r="F121" s="27">
        <v>3.9639649978009839E-2</v>
      </c>
      <c r="G121" s="27">
        <f t="shared" si="5"/>
        <v>-2</v>
      </c>
      <c r="H121" s="27">
        <f t="shared" si="6"/>
        <v>-3.9639649978009839E-2</v>
      </c>
      <c r="I121">
        <f t="shared" si="8"/>
        <v>-0.59927777777777758</v>
      </c>
      <c r="J121" s="1">
        <v>-3.2050000000000001</v>
      </c>
    </row>
    <row r="122" spans="1:10">
      <c r="A122">
        <f t="shared" si="4"/>
        <v>1975.6666666666579</v>
      </c>
      <c r="B122">
        <v>0</v>
      </c>
      <c r="C122" s="48">
        <v>6.24</v>
      </c>
      <c r="D122" s="48">
        <f t="shared" si="7"/>
        <v>0.3100000000000005</v>
      </c>
      <c r="E122">
        <v>2</v>
      </c>
      <c r="F122" s="27">
        <v>3.7549108866179209E-2</v>
      </c>
      <c r="G122" s="27">
        <f t="shared" si="5"/>
        <v>-2</v>
      </c>
      <c r="H122" s="27">
        <f t="shared" si="6"/>
        <v>-3.7549108866179209E-2</v>
      </c>
      <c r="I122">
        <f t="shared" si="8"/>
        <v>-0.71477777777777796</v>
      </c>
      <c r="J122" s="1">
        <v>-3.319</v>
      </c>
    </row>
    <row r="123" spans="1:10">
      <c r="A123">
        <f t="shared" si="4"/>
        <v>1975.7499999999911</v>
      </c>
      <c r="B123">
        <v>0</v>
      </c>
      <c r="C123" s="48">
        <v>5.82</v>
      </c>
      <c r="D123" s="48">
        <f t="shared" si="7"/>
        <v>-0.33999999999999897</v>
      </c>
      <c r="E123">
        <v>2</v>
      </c>
      <c r="F123" s="27">
        <v>4.509003275909329E-2</v>
      </c>
      <c r="G123" s="27">
        <f t="shared" si="5"/>
        <v>-2</v>
      </c>
      <c r="H123" s="27">
        <f t="shared" si="6"/>
        <v>-4.509003275909329E-2</v>
      </c>
      <c r="I123">
        <f t="shared" si="8"/>
        <v>-0.91311111111111076</v>
      </c>
      <c r="J123" s="1">
        <v>-3.5190000000000001</v>
      </c>
    </row>
    <row r="124" spans="1:10">
      <c r="A124">
        <f t="shared" si="4"/>
        <v>1975.8333333333244</v>
      </c>
      <c r="B124">
        <v>0</v>
      </c>
      <c r="C124" s="48">
        <v>5.22</v>
      </c>
      <c r="D124" s="48">
        <f t="shared" si="7"/>
        <v>-0.84666666666666668</v>
      </c>
      <c r="E124">
        <v>1</v>
      </c>
      <c r="F124" s="27">
        <v>5.8252154930781244E-2</v>
      </c>
      <c r="G124" s="27">
        <f t="shared" si="5"/>
        <v>-1</v>
      </c>
      <c r="H124" s="27">
        <f t="shared" si="6"/>
        <v>-5.8252154930781244E-2</v>
      </c>
      <c r="I124">
        <f t="shared" si="8"/>
        <v>-1.1868888888888884</v>
      </c>
      <c r="J124" s="1">
        <v>-3.8</v>
      </c>
    </row>
    <row r="125" spans="1:10">
      <c r="A125">
        <f t="shared" si="4"/>
        <v>1975.9166666666576</v>
      </c>
      <c r="B125">
        <v>0</v>
      </c>
      <c r="C125" s="48">
        <v>5.2</v>
      </c>
      <c r="D125" s="48">
        <f t="shared" si="7"/>
        <v>-0.5600000000000005</v>
      </c>
      <c r="E125">
        <v>1</v>
      </c>
      <c r="F125" s="27">
        <v>5.7274575539029621E-2</v>
      </c>
      <c r="G125" s="27">
        <f t="shared" si="5"/>
        <v>-1</v>
      </c>
      <c r="H125" s="27">
        <f t="shared" si="6"/>
        <v>-5.7274575539029621E-2</v>
      </c>
      <c r="I125">
        <f t="shared" si="8"/>
        <v>-0.89086111111111155</v>
      </c>
      <c r="J125" s="1">
        <v>-3.52</v>
      </c>
    </row>
    <row r="126" spans="1:10">
      <c r="A126">
        <f t="shared" si="4"/>
        <v>1975.9999999999909</v>
      </c>
      <c r="B126">
        <v>0</v>
      </c>
      <c r="C126" s="48">
        <v>4.87</v>
      </c>
      <c r="D126" s="48">
        <f t="shared" si="7"/>
        <v>-0.543333333333333</v>
      </c>
      <c r="E126">
        <v>1</v>
      </c>
      <c r="F126" s="27">
        <v>6.1267714998909359E-2</v>
      </c>
      <c r="G126" s="27">
        <f t="shared" si="5"/>
        <v>-1</v>
      </c>
      <c r="H126" s="27">
        <f t="shared" si="6"/>
        <v>-6.1267714998909359E-2</v>
      </c>
      <c r="I126">
        <f t="shared" si="8"/>
        <v>-0.97436111111111101</v>
      </c>
      <c r="J126" s="1">
        <v>-3.6110000000000002</v>
      </c>
    </row>
    <row r="127" spans="1:10">
      <c r="A127">
        <f t="shared" si="4"/>
        <v>1976.0833333333242</v>
      </c>
      <c r="B127">
        <v>0</v>
      </c>
      <c r="C127" s="48">
        <v>4.7699999999999996</v>
      </c>
      <c r="D127" s="48">
        <f t="shared" si="7"/>
        <v>-0.3266666666666671</v>
      </c>
      <c r="E127">
        <v>1</v>
      </c>
      <c r="F127" s="27">
        <v>6.3790857704686774E-2</v>
      </c>
      <c r="G127" s="27">
        <f t="shared" si="5"/>
        <v>-1</v>
      </c>
      <c r="H127" s="27">
        <f t="shared" si="6"/>
        <v>-6.3790857704686774E-2</v>
      </c>
      <c r="I127">
        <f t="shared" si="8"/>
        <v>-1.4255833333333334</v>
      </c>
      <c r="J127" s="1">
        <v>-4.08</v>
      </c>
    </row>
    <row r="128" spans="1:10">
      <c r="A128">
        <f t="shared" ref="A128:A191" si="9">A127+1/12</f>
        <v>1976.1666666666574</v>
      </c>
      <c r="B128">
        <v>0</v>
      </c>
      <c r="C128" s="48">
        <v>4.84</v>
      </c>
      <c r="D128" s="48">
        <f t="shared" si="7"/>
        <v>-0.10666666666666647</v>
      </c>
      <c r="E128">
        <v>1</v>
      </c>
      <c r="F128" s="27">
        <v>6.2617204076823807E-2</v>
      </c>
      <c r="G128" s="27">
        <f t="shared" si="5"/>
        <v>-1</v>
      </c>
      <c r="H128" s="27">
        <f t="shared" si="6"/>
        <v>-6.2617204076823807E-2</v>
      </c>
      <c r="I128">
        <f t="shared" si="8"/>
        <v>-1.6275277777777775</v>
      </c>
      <c r="J128" s="1">
        <v>-4.319</v>
      </c>
    </row>
    <row r="129" spans="1:10">
      <c r="A129">
        <f t="shared" si="9"/>
        <v>1976.2499999999907</v>
      </c>
      <c r="B129">
        <v>0</v>
      </c>
      <c r="C129" s="48">
        <v>4.82</v>
      </c>
      <c r="D129" s="48">
        <f t="shared" si="7"/>
        <v>-6.6666666666668206E-3</v>
      </c>
      <c r="E129">
        <v>1</v>
      </c>
      <c r="F129" s="27">
        <v>6.0464640196210187E-2</v>
      </c>
      <c r="G129" s="27">
        <f t="shared" si="5"/>
        <v>-1</v>
      </c>
      <c r="H129" s="27">
        <f t="shared" si="6"/>
        <v>-6.0464640196210187E-2</v>
      </c>
      <c r="I129">
        <f t="shared" si="8"/>
        <v>-1.4430555555555546</v>
      </c>
      <c r="J129" s="1">
        <v>-4.18</v>
      </c>
    </row>
    <row r="130" spans="1:10">
      <c r="A130">
        <f t="shared" si="9"/>
        <v>1976.3333333333239</v>
      </c>
      <c r="B130">
        <v>0</v>
      </c>
      <c r="C130" s="48">
        <v>5.29</v>
      </c>
      <c r="D130" s="48">
        <f t="shared" si="7"/>
        <v>0.48000000000000043</v>
      </c>
      <c r="E130">
        <v>1</v>
      </c>
      <c r="F130" s="27">
        <v>5.242319806068127E-2</v>
      </c>
      <c r="G130" s="27">
        <f t="shared" si="5"/>
        <v>-1</v>
      </c>
      <c r="H130" s="27">
        <f t="shared" si="6"/>
        <v>-5.242319806068127E-2</v>
      </c>
      <c r="I130">
        <f t="shared" si="8"/>
        <v>-1.701194444444444</v>
      </c>
      <c r="J130" s="1">
        <v>-4.4779999999999998</v>
      </c>
    </row>
    <row r="131" spans="1:10">
      <c r="A131">
        <f t="shared" si="9"/>
        <v>1976.4166666666572</v>
      </c>
      <c r="B131">
        <v>0</v>
      </c>
      <c r="C131" s="48">
        <v>5.48</v>
      </c>
      <c r="D131" s="48">
        <f t="shared" si="7"/>
        <v>0.49666666666666703</v>
      </c>
      <c r="E131">
        <v>0</v>
      </c>
      <c r="F131" s="27">
        <v>4.7873628311807692E-2</v>
      </c>
      <c r="G131" s="27">
        <f t="shared" si="5"/>
        <v>0</v>
      </c>
      <c r="H131" s="27">
        <f t="shared" si="6"/>
        <v>-4.7873628311807692E-2</v>
      </c>
      <c r="I131">
        <f t="shared" si="8"/>
        <v>-1.6822499999999998</v>
      </c>
      <c r="J131" s="1">
        <v>-4.516</v>
      </c>
    </row>
    <row r="132" spans="1:10">
      <c r="A132">
        <f t="shared" si="9"/>
        <v>1976.4999999999905</v>
      </c>
      <c r="B132">
        <v>0</v>
      </c>
      <c r="C132" s="48">
        <v>5.31</v>
      </c>
      <c r="D132" s="48">
        <f t="shared" si="7"/>
        <v>0.11333333333333329</v>
      </c>
      <c r="E132">
        <v>0</v>
      </c>
      <c r="F132" s="27">
        <v>4.7881326674490271E-2</v>
      </c>
      <c r="G132" s="27">
        <f t="shared" si="5"/>
        <v>0</v>
      </c>
      <c r="H132" s="27">
        <f t="shared" si="6"/>
        <v>-4.7881326674490271E-2</v>
      </c>
      <c r="I132">
        <f t="shared" si="8"/>
        <v>-1.7518888888888893</v>
      </c>
      <c r="J132" s="1">
        <v>-4.6550000000000002</v>
      </c>
    </row>
    <row r="133" spans="1:10">
      <c r="A133">
        <f t="shared" si="9"/>
        <v>1976.5833333333237</v>
      </c>
      <c r="B133">
        <v>0</v>
      </c>
      <c r="C133" s="48">
        <v>5.29</v>
      </c>
      <c r="D133" s="48">
        <f t="shared" si="7"/>
        <v>-6.9999999999999396E-2</v>
      </c>
      <c r="E133">
        <v>0</v>
      </c>
      <c r="F133" s="27">
        <v>4.8201154606252364E-2</v>
      </c>
      <c r="G133" s="27">
        <f t="shared" si="5"/>
        <v>0</v>
      </c>
      <c r="H133" s="27">
        <f t="shared" si="6"/>
        <v>-4.8201154606252364E-2</v>
      </c>
      <c r="I133">
        <f t="shared" si="8"/>
        <v>-1.7194722222222221</v>
      </c>
      <c r="J133" s="1">
        <v>-4.6989999999999998</v>
      </c>
    </row>
    <row r="134" spans="1:10">
      <c r="A134">
        <f t="shared" si="9"/>
        <v>1976.666666666657</v>
      </c>
      <c r="B134">
        <v>0</v>
      </c>
      <c r="C134" s="48">
        <v>5.25</v>
      </c>
      <c r="D134" s="48">
        <f t="shared" si="7"/>
        <v>-0.10999999999999943</v>
      </c>
      <c r="E134">
        <v>0</v>
      </c>
      <c r="F134" s="27">
        <v>4.5992168222094829E-2</v>
      </c>
      <c r="G134" s="27">
        <f t="shared" si="5"/>
        <v>0</v>
      </c>
      <c r="H134" s="27">
        <f t="shared" si="6"/>
        <v>-4.5992168222094829E-2</v>
      </c>
      <c r="I134">
        <f t="shared" si="8"/>
        <v>-1.6139999999999999</v>
      </c>
      <c r="J134" s="1">
        <v>-4.68</v>
      </c>
    </row>
    <row r="135" spans="1:10">
      <c r="A135">
        <f t="shared" si="9"/>
        <v>1976.7499999999902</v>
      </c>
      <c r="B135">
        <v>0</v>
      </c>
      <c r="C135" s="48">
        <v>5.0199999999999996</v>
      </c>
      <c r="D135" s="48">
        <f t="shared" si="7"/>
        <v>-0.26333333333333364</v>
      </c>
      <c r="E135">
        <v>0</v>
      </c>
      <c r="F135" s="27">
        <v>4.633204347681287E-2</v>
      </c>
      <c r="G135" s="27">
        <f t="shared" ref="G135:G198" si="10">-1*E135</f>
        <v>0</v>
      </c>
      <c r="H135" s="27">
        <f t="shared" ref="H135:H198" si="11">-1*F135</f>
        <v>-4.633204347681287E-2</v>
      </c>
      <c r="I135">
        <f t="shared" si="8"/>
        <v>-1.5849166666666665</v>
      </c>
      <c r="J135" s="1">
        <v>-4.7210000000000001</v>
      </c>
    </row>
    <row r="136" spans="1:10">
      <c r="A136">
        <f t="shared" si="9"/>
        <v>1976.8333333333235</v>
      </c>
      <c r="B136">
        <v>0</v>
      </c>
      <c r="C136" s="48">
        <v>4.95</v>
      </c>
      <c r="D136" s="48">
        <f t="shared" si="7"/>
        <v>-0.23666666666666636</v>
      </c>
      <c r="E136">
        <v>0</v>
      </c>
      <c r="F136" s="27">
        <v>4.6616629561393702E-2</v>
      </c>
      <c r="G136" s="27">
        <f t="shared" si="10"/>
        <v>0</v>
      </c>
      <c r="H136" s="27">
        <f t="shared" si="11"/>
        <v>-4.6616629561393702E-2</v>
      </c>
      <c r="I136">
        <f t="shared" si="8"/>
        <v>-1.5072499999999995</v>
      </c>
      <c r="J136" s="1">
        <v>-4.6909999999999998</v>
      </c>
    </row>
    <row r="137" spans="1:10">
      <c r="A137">
        <f t="shared" si="9"/>
        <v>1976.9166666666567</v>
      </c>
      <c r="B137">
        <v>0</v>
      </c>
      <c r="C137" s="48">
        <v>4.6500000000000004</v>
      </c>
      <c r="D137" s="48">
        <f t="shared" si="7"/>
        <v>-0.4233333333333329</v>
      </c>
      <c r="E137">
        <v>0</v>
      </c>
      <c r="F137" s="27">
        <v>4.8972923865566911E-2</v>
      </c>
      <c r="G137" s="27">
        <f t="shared" si="10"/>
        <v>0</v>
      </c>
      <c r="H137" s="27">
        <f t="shared" si="11"/>
        <v>-4.8972923865566911E-2</v>
      </c>
      <c r="I137">
        <f t="shared" si="8"/>
        <v>-1.5940555555555553</v>
      </c>
      <c r="J137" s="1">
        <v>-4.8220000000000001</v>
      </c>
    </row>
    <row r="138" spans="1:10">
      <c r="A138">
        <f t="shared" si="9"/>
        <v>1976.99999999999</v>
      </c>
      <c r="B138">
        <v>0</v>
      </c>
      <c r="C138" s="48">
        <v>4.6100000000000003</v>
      </c>
      <c r="D138" s="48">
        <f t="shared" ref="D138:D201" si="12">C138-AVERAGE(C135:C137)</f>
        <v>-0.26333333333333275</v>
      </c>
      <c r="E138">
        <v>0</v>
      </c>
      <c r="F138" s="27">
        <v>4.6614825873523877E-2</v>
      </c>
      <c r="G138" s="27">
        <f t="shared" si="10"/>
        <v>0</v>
      </c>
      <c r="H138" s="27">
        <f t="shared" si="11"/>
        <v>-4.6614825873523877E-2</v>
      </c>
      <c r="I138">
        <f t="shared" si="8"/>
        <v>-1.6478055555555549</v>
      </c>
      <c r="J138" s="1">
        <v>-4.9189999999999996</v>
      </c>
    </row>
    <row r="139" spans="1:10">
      <c r="A139">
        <f t="shared" si="9"/>
        <v>1977.0833333333233</v>
      </c>
      <c r="B139">
        <v>0</v>
      </c>
      <c r="C139" s="48">
        <v>4.68</v>
      </c>
      <c r="D139" s="48">
        <f t="shared" si="12"/>
        <v>-5.6666666666667531E-2</v>
      </c>
      <c r="E139">
        <v>0</v>
      </c>
      <c r="F139" s="27">
        <v>4.1560394686631932E-2</v>
      </c>
      <c r="G139" s="27">
        <f t="shared" si="10"/>
        <v>0</v>
      </c>
      <c r="H139" s="27">
        <f t="shared" si="11"/>
        <v>-4.1560394686631932E-2</v>
      </c>
      <c r="I139">
        <f t="shared" si="8"/>
        <v>-1.6925833333333329</v>
      </c>
      <c r="J139" s="1">
        <v>-5.0039999999999996</v>
      </c>
    </row>
    <row r="140" spans="1:10">
      <c r="A140">
        <f t="shared" si="9"/>
        <v>1977.1666666666565</v>
      </c>
      <c r="B140">
        <v>0</v>
      </c>
      <c r="C140" s="48">
        <v>4.6900000000000004</v>
      </c>
      <c r="D140" s="48">
        <f t="shared" si="12"/>
        <v>4.3333333333333002E-2</v>
      </c>
      <c r="E140">
        <v>0</v>
      </c>
      <c r="F140" s="27">
        <v>3.9171807234860453E-2</v>
      </c>
      <c r="G140" s="27">
        <f t="shared" si="10"/>
        <v>0</v>
      </c>
      <c r="H140" s="27">
        <f t="shared" si="11"/>
        <v>-3.9171807234860453E-2</v>
      </c>
      <c r="I140">
        <f t="shared" si="8"/>
        <v>-1.8724166666666662</v>
      </c>
      <c r="J140" s="1">
        <v>-5.2320000000000002</v>
      </c>
    </row>
    <row r="141" spans="1:10">
      <c r="A141">
        <f t="shared" si="9"/>
        <v>1977.2499999999898</v>
      </c>
      <c r="B141">
        <v>0</v>
      </c>
      <c r="C141" s="48">
        <v>4.7300000000000004</v>
      </c>
      <c r="D141" s="48">
        <f t="shared" si="12"/>
        <v>7.0000000000000284E-2</v>
      </c>
      <c r="E141">
        <v>0</v>
      </c>
      <c r="F141" s="27">
        <v>3.7065165297720859E-2</v>
      </c>
      <c r="G141" s="27">
        <f t="shared" si="10"/>
        <v>0</v>
      </c>
      <c r="H141" s="27">
        <f t="shared" si="11"/>
        <v>-3.7065165297720859E-2</v>
      </c>
      <c r="I141">
        <f t="shared" si="8"/>
        <v>-1.8465555555555557</v>
      </c>
      <c r="J141" s="1">
        <v>-5.2809999999999997</v>
      </c>
    </row>
    <row r="142" spans="1:10">
      <c r="A142">
        <f t="shared" si="9"/>
        <v>1977.333333333323</v>
      </c>
      <c r="B142">
        <v>0</v>
      </c>
      <c r="C142" s="48">
        <v>5.35</v>
      </c>
      <c r="D142" s="48">
        <f t="shared" si="12"/>
        <v>0.64999999999999947</v>
      </c>
      <c r="E142">
        <v>0</v>
      </c>
      <c r="F142" s="27">
        <v>2.3949012913594109E-2</v>
      </c>
      <c r="G142" s="27">
        <f t="shared" si="10"/>
        <v>0</v>
      </c>
      <c r="H142" s="27">
        <f t="shared" si="11"/>
        <v>-2.3949012913594109E-2</v>
      </c>
      <c r="I142">
        <f t="shared" si="8"/>
        <v>-1.8105833333333328</v>
      </c>
      <c r="J142" s="1">
        <v>-5.3319999999999999</v>
      </c>
    </row>
    <row r="143" spans="1:10">
      <c r="A143">
        <f t="shared" si="9"/>
        <v>1977.4166666666563</v>
      </c>
      <c r="B143">
        <v>0</v>
      </c>
      <c r="C143" s="48">
        <v>5.39</v>
      </c>
      <c r="D143" s="48">
        <f t="shared" si="12"/>
        <v>0.4666666666666659</v>
      </c>
      <c r="E143">
        <v>0</v>
      </c>
      <c r="F143" s="27">
        <v>1.8747057202181214E-2</v>
      </c>
      <c r="G143" s="27">
        <f t="shared" si="10"/>
        <v>0</v>
      </c>
      <c r="H143" s="27">
        <f t="shared" si="11"/>
        <v>-1.8747057202181214E-2</v>
      </c>
      <c r="I143">
        <f t="shared" ref="I143:I206" si="13">J143-AVERAGE(J107:J142)</f>
        <v>-1.8573055555555555</v>
      </c>
      <c r="J143" s="1">
        <v>-5.4779999999999998</v>
      </c>
    </row>
    <row r="144" spans="1:10">
      <c r="A144">
        <f t="shared" si="9"/>
        <v>1977.4999999999895</v>
      </c>
      <c r="B144">
        <v>0</v>
      </c>
      <c r="C144" s="48">
        <v>5.42</v>
      </c>
      <c r="D144" s="48">
        <f t="shared" si="12"/>
        <v>0.26333333333333364</v>
      </c>
      <c r="E144">
        <v>0</v>
      </c>
      <c r="F144" s="27">
        <v>1.6418232432272195E-2</v>
      </c>
      <c r="G144" s="27">
        <f t="shared" si="10"/>
        <v>0</v>
      </c>
      <c r="H144" s="27">
        <f t="shared" si="11"/>
        <v>-1.6418232432272195E-2</v>
      </c>
      <c r="I144">
        <f t="shared" si="13"/>
        <v>-1.9861944444444446</v>
      </c>
      <c r="J144" s="1">
        <v>-5.718</v>
      </c>
    </row>
    <row r="145" spans="1:10">
      <c r="A145">
        <f t="shared" si="9"/>
        <v>1977.5833333333228</v>
      </c>
      <c r="B145">
        <v>0</v>
      </c>
      <c r="C145" s="48">
        <v>5.9</v>
      </c>
      <c r="D145" s="48">
        <f t="shared" si="12"/>
        <v>0.51333333333333453</v>
      </c>
      <c r="E145">
        <v>0</v>
      </c>
      <c r="F145" s="27">
        <v>-2.554407322834823E-3</v>
      </c>
      <c r="G145" s="27">
        <f t="shared" si="10"/>
        <v>0</v>
      </c>
      <c r="H145" s="27">
        <f t="shared" si="11"/>
        <v>2.554407322834823E-3</v>
      </c>
      <c r="I145">
        <f t="shared" si="13"/>
        <v>-1.8409444444444443</v>
      </c>
      <c r="J145" s="1">
        <v>-5.6879999999999997</v>
      </c>
    </row>
    <row r="146" spans="1:10">
      <c r="A146">
        <f t="shared" si="9"/>
        <v>1977.6666666666561</v>
      </c>
      <c r="B146">
        <v>0</v>
      </c>
      <c r="C146" s="48">
        <v>6.14</v>
      </c>
      <c r="D146" s="48">
        <f t="shared" si="12"/>
        <v>0.5699999999999994</v>
      </c>
      <c r="E146">
        <v>0</v>
      </c>
      <c r="F146" s="27">
        <v>-4.8300092728071897E-3</v>
      </c>
      <c r="G146" s="27">
        <f t="shared" si="10"/>
        <v>0</v>
      </c>
      <c r="H146" s="27">
        <f t="shared" si="11"/>
        <v>4.8300092728071897E-3</v>
      </c>
      <c r="I146">
        <f t="shared" si="13"/>
        <v>-1.6541388888888888</v>
      </c>
      <c r="J146" s="1">
        <v>-5.6150000000000002</v>
      </c>
    </row>
    <row r="147" spans="1:10">
      <c r="A147">
        <f t="shared" si="9"/>
        <v>1977.7499999999893</v>
      </c>
      <c r="B147">
        <v>0</v>
      </c>
      <c r="C147" s="48">
        <v>6.47</v>
      </c>
      <c r="D147" s="48">
        <f t="shared" si="12"/>
        <v>0.64999999999999947</v>
      </c>
      <c r="E147">
        <v>0</v>
      </c>
      <c r="F147" s="27">
        <v>-2.0891594933840019E-2</v>
      </c>
      <c r="G147" s="27">
        <f t="shared" si="10"/>
        <v>0</v>
      </c>
      <c r="H147" s="27">
        <f t="shared" si="11"/>
        <v>2.0891594933840019E-2</v>
      </c>
      <c r="I147">
        <f t="shared" si="13"/>
        <v>-1.5803055555555554</v>
      </c>
      <c r="J147" s="1">
        <v>-5.641</v>
      </c>
    </row>
    <row r="148" spans="1:10">
      <c r="A148">
        <f t="shared" si="9"/>
        <v>1977.8333333333226</v>
      </c>
      <c r="B148">
        <v>0</v>
      </c>
      <c r="C148" s="48">
        <v>6.51</v>
      </c>
      <c r="D148" s="48">
        <f t="shared" si="12"/>
        <v>0.34000000000000075</v>
      </c>
      <c r="E148">
        <v>0</v>
      </c>
      <c r="F148" s="27">
        <v>-1.8267256870402412E-2</v>
      </c>
      <c r="G148" s="27">
        <f t="shared" si="10"/>
        <v>0</v>
      </c>
      <c r="H148" s="27">
        <f t="shared" si="11"/>
        <v>1.8267256870402412E-2</v>
      </c>
      <c r="I148">
        <f t="shared" si="13"/>
        <v>-1.5356388888888892</v>
      </c>
      <c r="J148" s="1">
        <v>-5.6890000000000001</v>
      </c>
    </row>
    <row r="149" spans="1:10">
      <c r="A149">
        <f t="shared" si="9"/>
        <v>1977.9166666666558</v>
      </c>
      <c r="B149">
        <v>0</v>
      </c>
      <c r="C149" s="48">
        <v>6.56</v>
      </c>
      <c r="D149" s="48">
        <f t="shared" si="12"/>
        <v>0.18666666666666742</v>
      </c>
      <c r="E149">
        <v>0</v>
      </c>
      <c r="F149" s="27">
        <v>-1.7691167672823319E-2</v>
      </c>
      <c r="G149" s="27">
        <f t="shared" si="10"/>
        <v>0</v>
      </c>
      <c r="H149" s="27">
        <f t="shared" si="11"/>
        <v>1.7691167672823319E-2</v>
      </c>
      <c r="I149">
        <f t="shared" si="13"/>
        <v>-1.5543055555555556</v>
      </c>
      <c r="J149" s="1">
        <v>-5.8109999999999999</v>
      </c>
    </row>
    <row r="150" spans="1:10">
      <c r="A150">
        <f t="shared" si="9"/>
        <v>1977.9999999999891</v>
      </c>
      <c r="B150">
        <v>0</v>
      </c>
      <c r="C150" s="48">
        <v>6.7</v>
      </c>
      <c r="D150" s="48">
        <f t="shared" si="12"/>
        <v>0.18666666666666742</v>
      </c>
      <c r="E150">
        <v>0</v>
      </c>
      <c r="F150" s="27">
        <v>-1.8302683457166083E-2</v>
      </c>
      <c r="G150" s="27">
        <f t="shared" si="10"/>
        <v>0</v>
      </c>
      <c r="H150" s="27">
        <f t="shared" si="11"/>
        <v>1.8302683457166083E-2</v>
      </c>
      <c r="I150">
        <f t="shared" si="13"/>
        <v>-1.6589444444444448</v>
      </c>
      <c r="J150" s="1">
        <v>-6.016</v>
      </c>
    </row>
    <row r="151" spans="1:10">
      <c r="A151">
        <f t="shared" si="9"/>
        <v>1978.0833333333223</v>
      </c>
      <c r="B151">
        <v>0</v>
      </c>
      <c r="C151" s="48">
        <v>6.78</v>
      </c>
      <c r="D151" s="48">
        <f t="shared" si="12"/>
        <v>0.19000000000000039</v>
      </c>
      <c r="E151">
        <v>0</v>
      </c>
      <c r="F151" s="27">
        <v>-1.7865727526640937E-2</v>
      </c>
      <c r="G151" s="27">
        <f t="shared" si="10"/>
        <v>0</v>
      </c>
      <c r="H151" s="27">
        <f t="shared" si="11"/>
        <v>1.7865727526640937E-2</v>
      </c>
      <c r="I151">
        <f t="shared" si="13"/>
        <v>-1.4567222222222229</v>
      </c>
      <c r="J151" s="1">
        <v>-5.91</v>
      </c>
    </row>
    <row r="152" spans="1:10">
      <c r="A152">
        <f t="shared" si="9"/>
        <v>1978.1666666666556</v>
      </c>
      <c r="B152">
        <v>0</v>
      </c>
      <c r="C152" s="48">
        <v>6.79</v>
      </c>
      <c r="D152" s="48">
        <f t="shared" si="12"/>
        <v>0.11000000000000032</v>
      </c>
      <c r="E152">
        <v>0</v>
      </c>
      <c r="F152" s="27">
        <v>-1.9908044237264069E-2</v>
      </c>
      <c r="G152" s="27">
        <f t="shared" si="10"/>
        <v>0</v>
      </c>
      <c r="H152" s="27">
        <f t="shared" si="11"/>
        <v>1.9908044237264069E-2</v>
      </c>
      <c r="I152">
        <f t="shared" si="13"/>
        <v>-1.3146944444444451</v>
      </c>
      <c r="J152" s="1">
        <v>-5.8680000000000003</v>
      </c>
    </row>
    <row r="153" spans="1:10">
      <c r="A153">
        <f t="shared" si="9"/>
        <v>1978.2499999999889</v>
      </c>
      <c r="B153">
        <v>0</v>
      </c>
      <c r="C153" s="48">
        <v>6.89</v>
      </c>
      <c r="D153" s="48">
        <f t="shared" si="12"/>
        <v>0.13333333333333286</v>
      </c>
      <c r="E153">
        <v>-1</v>
      </c>
      <c r="F153" s="27">
        <v>-2.3524399646179917E-2</v>
      </c>
      <c r="G153" s="27">
        <f t="shared" si="10"/>
        <v>1</v>
      </c>
      <c r="H153" s="27">
        <f t="shared" si="11"/>
        <v>2.3524399646179917E-2</v>
      </c>
      <c r="I153">
        <f t="shared" si="13"/>
        <v>-1.298694444444445</v>
      </c>
      <c r="J153" s="1">
        <v>-5.9370000000000003</v>
      </c>
    </row>
    <row r="154" spans="1:10">
      <c r="A154">
        <f t="shared" si="9"/>
        <v>1978.3333333333221</v>
      </c>
      <c r="B154">
        <v>0</v>
      </c>
      <c r="C154" s="48">
        <v>7.36</v>
      </c>
      <c r="D154" s="48">
        <f t="shared" si="12"/>
        <v>0.54</v>
      </c>
      <c r="E154">
        <v>-1</v>
      </c>
      <c r="F154" s="27">
        <v>-3.6686145684932003E-2</v>
      </c>
      <c r="G154" s="27">
        <f t="shared" si="10"/>
        <v>1</v>
      </c>
      <c r="H154" s="27">
        <f t="shared" si="11"/>
        <v>3.6686145684932003E-2</v>
      </c>
      <c r="I154">
        <f t="shared" si="13"/>
        <v>-1.4454722222222216</v>
      </c>
      <c r="J154" s="1">
        <v>-6.1529999999999996</v>
      </c>
    </row>
    <row r="155" spans="1:10">
      <c r="A155">
        <f t="shared" si="9"/>
        <v>1978.4166666666554</v>
      </c>
      <c r="B155">
        <v>0</v>
      </c>
      <c r="C155" s="48">
        <v>7.6</v>
      </c>
      <c r="D155" s="48">
        <f t="shared" si="12"/>
        <v>0.58666666666666689</v>
      </c>
      <c r="E155">
        <v>-1</v>
      </c>
      <c r="F155" s="27">
        <v>-3.6809015422680127E-2</v>
      </c>
      <c r="G155" s="27">
        <f t="shared" si="10"/>
        <v>1</v>
      </c>
      <c r="H155" s="27">
        <f t="shared" si="11"/>
        <v>3.6809015422680127E-2</v>
      </c>
      <c r="I155">
        <f t="shared" si="13"/>
        <v>-1.1234722222222224</v>
      </c>
      <c r="J155" s="1">
        <v>-5.91</v>
      </c>
    </row>
    <row r="156" spans="1:10">
      <c r="A156">
        <f t="shared" si="9"/>
        <v>1978.4999999999886</v>
      </c>
      <c r="B156">
        <v>0</v>
      </c>
      <c r="C156" s="48">
        <v>7.81</v>
      </c>
      <c r="D156" s="48">
        <f t="shared" si="12"/>
        <v>0.52666666666666551</v>
      </c>
      <c r="E156">
        <v>-1</v>
      </c>
      <c r="F156" s="27">
        <v>-4.0175499881162605E-2</v>
      </c>
      <c r="G156" s="27">
        <f t="shared" si="10"/>
        <v>1</v>
      </c>
      <c r="H156" s="27">
        <f t="shared" si="11"/>
        <v>4.0175499881162605E-2</v>
      </c>
      <c r="I156">
        <f t="shared" si="13"/>
        <v>-1.1885000000000003</v>
      </c>
      <c r="J156" s="1">
        <v>-6.0519999999999996</v>
      </c>
    </row>
    <row r="157" spans="1:10">
      <c r="A157">
        <f t="shared" si="9"/>
        <v>1978.5833333333219</v>
      </c>
      <c r="B157">
        <v>0</v>
      </c>
      <c r="C157" s="48">
        <v>8.0399999999999991</v>
      </c>
      <c r="D157" s="48">
        <f t="shared" si="12"/>
        <v>0.44999999999999929</v>
      </c>
      <c r="E157">
        <v>-1</v>
      </c>
      <c r="F157" s="27">
        <v>-4.2490058954559137E-2</v>
      </c>
      <c r="G157" s="27">
        <f t="shared" si="10"/>
        <v>1</v>
      </c>
      <c r="H157" s="27">
        <f t="shared" si="11"/>
        <v>4.2490058954559137E-2</v>
      </c>
      <c r="I157">
        <f t="shared" si="13"/>
        <v>-1.1696388888888887</v>
      </c>
      <c r="J157" s="1">
        <v>-6.1159999999999997</v>
      </c>
    </row>
    <row r="158" spans="1:10">
      <c r="A158">
        <f t="shared" si="9"/>
        <v>1978.6666666666551</v>
      </c>
      <c r="B158">
        <v>0</v>
      </c>
      <c r="C158" s="48">
        <v>8.4499999999999993</v>
      </c>
      <c r="D158" s="48">
        <f t="shared" si="12"/>
        <v>0.63333333333333286</v>
      </c>
      <c r="E158">
        <v>-1</v>
      </c>
      <c r="F158" s="27">
        <v>-4.6768040349132567E-2</v>
      </c>
      <c r="G158" s="27">
        <f t="shared" si="10"/>
        <v>1</v>
      </c>
      <c r="H158" s="27">
        <f t="shared" si="11"/>
        <v>4.6768040349132567E-2</v>
      </c>
      <c r="I158">
        <f t="shared" si="13"/>
        <v>-1.2447777777777791</v>
      </c>
      <c r="J158" s="1">
        <v>-6.2720000000000002</v>
      </c>
    </row>
    <row r="159" spans="1:10">
      <c r="A159">
        <f t="shared" si="9"/>
        <v>1978.7499999999884</v>
      </c>
      <c r="B159">
        <v>0</v>
      </c>
      <c r="C159" s="48">
        <v>8.9600000000000009</v>
      </c>
      <c r="D159" s="48">
        <f t="shared" si="12"/>
        <v>0.86000000000000121</v>
      </c>
      <c r="E159">
        <v>-1</v>
      </c>
      <c r="F159" s="27">
        <v>-5.5750495412690504E-2</v>
      </c>
      <c r="G159" s="27">
        <f t="shared" si="10"/>
        <v>1</v>
      </c>
      <c r="H159" s="27">
        <f t="shared" si="11"/>
        <v>5.5750495412690504E-2</v>
      </c>
      <c r="I159">
        <f t="shared" si="13"/>
        <v>-1.0297500000000008</v>
      </c>
      <c r="J159" s="1">
        <v>-6.1390000000000002</v>
      </c>
    </row>
    <row r="160" spans="1:10">
      <c r="A160">
        <f t="shared" si="9"/>
        <v>1978.8333333333217</v>
      </c>
      <c r="B160">
        <v>0</v>
      </c>
      <c r="C160" s="48">
        <v>9.76</v>
      </c>
      <c r="D160" s="48">
        <f t="shared" si="12"/>
        <v>1.2766666666666673</v>
      </c>
      <c r="E160">
        <v>-1</v>
      </c>
      <c r="F160" s="27">
        <v>-6.2226379973190526E-2</v>
      </c>
      <c r="G160" s="27">
        <f t="shared" si="10"/>
        <v>1</v>
      </c>
      <c r="H160" s="27">
        <f t="shared" si="11"/>
        <v>6.2226379973190526E-2</v>
      </c>
      <c r="I160">
        <f t="shared" si="13"/>
        <v>-0.78897222222222219</v>
      </c>
      <c r="J160" s="1">
        <v>-5.9710000000000001</v>
      </c>
    </row>
    <row r="161" spans="1:10">
      <c r="A161">
        <f t="shared" si="9"/>
        <v>1978.9166666666549</v>
      </c>
      <c r="B161">
        <v>0</v>
      </c>
      <c r="C161" s="48">
        <v>10.029999999999999</v>
      </c>
      <c r="D161" s="48">
        <f t="shared" si="12"/>
        <v>0.97333333333333272</v>
      </c>
      <c r="E161">
        <v>-1</v>
      </c>
      <c r="F161" s="27">
        <v>-6.794734033631103E-2</v>
      </c>
      <c r="G161" s="27">
        <f t="shared" si="10"/>
        <v>1</v>
      </c>
      <c r="H161" s="27">
        <f t="shared" si="11"/>
        <v>6.794734033631103E-2</v>
      </c>
      <c r="I161">
        <f t="shared" si="13"/>
        <v>-0.77066666666666706</v>
      </c>
      <c r="J161" s="1">
        <v>-6.0129999999999999</v>
      </c>
    </row>
    <row r="162" spans="1:10">
      <c r="A162">
        <f t="shared" si="9"/>
        <v>1978.9999999999882</v>
      </c>
      <c r="B162">
        <v>0</v>
      </c>
      <c r="C162" s="48">
        <v>10.07</v>
      </c>
      <c r="D162" s="48">
        <f t="shared" si="12"/>
        <v>0.48666666666666636</v>
      </c>
      <c r="E162">
        <v>-1</v>
      </c>
      <c r="F162" s="27">
        <v>-6.7765606335323969E-2</v>
      </c>
      <c r="G162" s="27">
        <f t="shared" si="10"/>
        <v>1</v>
      </c>
      <c r="H162" s="27">
        <f t="shared" si="11"/>
        <v>6.7765606335323969E-2</v>
      </c>
      <c r="I162">
        <f t="shared" si="13"/>
        <v>-0.70141666666666591</v>
      </c>
      <c r="J162" s="1">
        <v>-6.0129999999999999</v>
      </c>
    </row>
    <row r="163" spans="1:10">
      <c r="A163">
        <f t="shared" si="9"/>
        <v>1979.0833333333214</v>
      </c>
      <c r="B163">
        <v>0</v>
      </c>
      <c r="C163" s="48">
        <v>10.06</v>
      </c>
      <c r="D163" s="48">
        <f t="shared" si="12"/>
        <v>0.10666666666666735</v>
      </c>
      <c r="E163">
        <v>-1</v>
      </c>
      <c r="F163" s="27">
        <v>-6.8585434627981404E-2</v>
      </c>
      <c r="G163" s="27">
        <f t="shared" si="10"/>
        <v>1</v>
      </c>
      <c r="H163" s="27">
        <f t="shared" si="11"/>
        <v>6.8585434627981404E-2</v>
      </c>
      <c r="I163">
        <f t="shared" si="13"/>
        <v>-0.7866944444444437</v>
      </c>
      <c r="J163" s="1">
        <v>-6.165</v>
      </c>
    </row>
    <row r="164" spans="1:10">
      <c r="A164">
        <f t="shared" si="9"/>
        <v>1979.1666666666547</v>
      </c>
      <c r="B164">
        <v>0</v>
      </c>
      <c r="C164" s="48">
        <v>10.09</v>
      </c>
      <c r="D164" s="48">
        <f t="shared" si="12"/>
        <v>3.6666666666665293E-2</v>
      </c>
      <c r="E164">
        <v>-1</v>
      </c>
      <c r="F164" s="27">
        <v>-6.6908061993795717E-2</v>
      </c>
      <c r="G164" s="27">
        <f t="shared" si="10"/>
        <v>1</v>
      </c>
      <c r="H164" s="27">
        <f t="shared" si="11"/>
        <v>6.6908061993795717E-2</v>
      </c>
      <c r="I164">
        <f t="shared" si="13"/>
        <v>-0.59577777777777641</v>
      </c>
      <c r="J164" s="1">
        <v>-6.032</v>
      </c>
    </row>
    <row r="165" spans="1:10">
      <c r="A165">
        <f t="shared" si="9"/>
        <v>1979.2499999999879</v>
      </c>
      <c r="B165">
        <v>0</v>
      </c>
      <c r="C165" s="48">
        <v>10.01</v>
      </c>
      <c r="D165" s="48">
        <f t="shared" si="12"/>
        <v>-6.3333333333334352E-2</v>
      </c>
      <c r="E165">
        <v>-1</v>
      </c>
      <c r="F165" s="27">
        <v>-6.2155541113272664E-2</v>
      </c>
      <c r="G165" s="27">
        <f t="shared" si="10"/>
        <v>1</v>
      </c>
      <c r="H165" s="27">
        <f t="shared" si="11"/>
        <v>6.2155541113272664E-2</v>
      </c>
      <c r="I165">
        <f t="shared" si="13"/>
        <v>-0.61219444444444537</v>
      </c>
      <c r="J165" s="1">
        <v>-6.0960000000000001</v>
      </c>
    </row>
    <row r="166" spans="1:10">
      <c r="A166">
        <f t="shared" si="9"/>
        <v>1979.3333333333212</v>
      </c>
      <c r="B166">
        <v>0</v>
      </c>
      <c r="C166" s="48">
        <v>10.24</v>
      </c>
      <c r="D166" s="48">
        <f t="shared" si="12"/>
        <v>0.18666666666666742</v>
      </c>
      <c r="E166">
        <v>-1</v>
      </c>
      <c r="F166" s="27">
        <v>-7.6614095701844853E-2</v>
      </c>
      <c r="G166" s="27">
        <f t="shared" si="10"/>
        <v>1</v>
      </c>
      <c r="H166" s="27">
        <f t="shared" si="11"/>
        <v>7.6614095701844853E-2</v>
      </c>
      <c r="I166">
        <f t="shared" si="13"/>
        <v>-0.45397222222222133</v>
      </c>
      <c r="J166" s="1">
        <v>-5.9909999999999997</v>
      </c>
    </row>
    <row r="167" spans="1:10">
      <c r="A167">
        <f t="shared" si="9"/>
        <v>1979.4166666666545</v>
      </c>
      <c r="B167">
        <v>0</v>
      </c>
      <c r="C167" s="48">
        <v>10.29</v>
      </c>
      <c r="D167" s="48">
        <f t="shared" si="12"/>
        <v>0.17666666666666409</v>
      </c>
      <c r="E167">
        <v>-1</v>
      </c>
      <c r="F167" s="27">
        <v>-7.1751384629653248E-2</v>
      </c>
      <c r="G167" s="27">
        <f t="shared" si="10"/>
        <v>1</v>
      </c>
      <c r="H167" s="27">
        <f t="shared" si="11"/>
        <v>7.1751384629653248E-2</v>
      </c>
      <c r="I167">
        <f t="shared" si="13"/>
        <v>-0.411944444444444</v>
      </c>
      <c r="J167" s="1">
        <v>-5.9909999999999997</v>
      </c>
    </row>
    <row r="168" spans="1:10">
      <c r="A168">
        <f t="shared" si="9"/>
        <v>1979.4999999999877</v>
      </c>
      <c r="B168">
        <v>0</v>
      </c>
      <c r="C168" s="48">
        <v>10.47</v>
      </c>
      <c r="D168" s="48">
        <f t="shared" si="12"/>
        <v>0.29000000000000092</v>
      </c>
      <c r="E168">
        <v>-1</v>
      </c>
      <c r="F168" s="27">
        <v>-6.1431244471963242E-2</v>
      </c>
      <c r="G168" s="27">
        <f t="shared" si="10"/>
        <v>1</v>
      </c>
      <c r="H168" s="27">
        <f t="shared" si="11"/>
        <v>6.1431244471963242E-2</v>
      </c>
      <c r="I168">
        <f t="shared" si="13"/>
        <v>0.39002777777777808</v>
      </c>
      <c r="J168" s="1">
        <v>-5.23</v>
      </c>
    </row>
    <row r="169" spans="1:10">
      <c r="A169">
        <f t="shared" si="9"/>
        <v>1979.583333333321</v>
      </c>
      <c r="B169">
        <v>0</v>
      </c>
      <c r="C169" s="48">
        <v>10.94</v>
      </c>
      <c r="D169" s="48">
        <f t="shared" si="12"/>
        <v>0.60666666666666558</v>
      </c>
      <c r="E169">
        <v>-1</v>
      </c>
      <c r="F169" s="27">
        <v>-6.2499064761799783E-2</v>
      </c>
      <c r="G169" s="27">
        <f t="shared" si="10"/>
        <v>1</v>
      </c>
      <c r="H169" s="27">
        <f t="shared" si="11"/>
        <v>6.2499064761799783E-2</v>
      </c>
      <c r="I169">
        <f t="shared" si="13"/>
        <v>0.72799999999999887</v>
      </c>
      <c r="J169" s="1">
        <v>-4.9080000000000004</v>
      </c>
    </row>
    <row r="170" spans="1:10">
      <c r="A170">
        <f t="shared" si="9"/>
        <v>1979.6666666666542</v>
      </c>
      <c r="B170">
        <v>0</v>
      </c>
      <c r="C170" s="48">
        <v>11.43</v>
      </c>
      <c r="D170" s="48">
        <f t="shared" si="12"/>
        <v>0.86333333333333506</v>
      </c>
      <c r="E170">
        <v>-1</v>
      </c>
      <c r="F170" s="27">
        <v>-7.3952469461905701E-2</v>
      </c>
      <c r="G170" s="27">
        <f t="shared" si="10"/>
        <v>1</v>
      </c>
      <c r="H170" s="27">
        <f t="shared" si="11"/>
        <v>7.3952469461905701E-2</v>
      </c>
      <c r="I170">
        <f t="shared" si="13"/>
        <v>0.50980555555555451</v>
      </c>
      <c r="J170" s="1">
        <v>-5.1319999999999997</v>
      </c>
    </row>
    <row r="171" spans="1:10">
      <c r="A171">
        <f t="shared" si="9"/>
        <v>1979.7499999999875</v>
      </c>
      <c r="B171">
        <v>0</v>
      </c>
      <c r="C171" s="48">
        <v>13.77</v>
      </c>
      <c r="D171" s="48">
        <f t="shared" si="12"/>
        <v>2.8233333333333324</v>
      </c>
      <c r="E171">
        <v>-2</v>
      </c>
      <c r="F171" s="27">
        <v>-9.6562086594470853E-2</v>
      </c>
      <c r="G171" s="27">
        <f t="shared" si="10"/>
        <v>2</v>
      </c>
      <c r="H171" s="27">
        <f t="shared" si="11"/>
        <v>9.6562086594470853E-2</v>
      </c>
      <c r="I171">
        <f t="shared" si="13"/>
        <v>0.5223611111111115</v>
      </c>
      <c r="J171" s="1">
        <v>-5.1319999999999997</v>
      </c>
    </row>
    <row r="172" spans="1:10">
      <c r="A172">
        <f t="shared" si="9"/>
        <v>1979.8333333333208</v>
      </c>
      <c r="B172">
        <v>0</v>
      </c>
      <c r="C172" s="48">
        <v>13.18</v>
      </c>
      <c r="D172" s="48">
        <f t="shared" si="12"/>
        <v>1.1333333333333329</v>
      </c>
      <c r="E172">
        <v>-2</v>
      </c>
      <c r="F172" s="27">
        <v>-8.8331349384834335E-2</v>
      </c>
      <c r="G172" s="27">
        <f t="shared" si="10"/>
        <v>2</v>
      </c>
      <c r="H172" s="27">
        <f t="shared" si="11"/>
        <v>8.8331349384834335E-2</v>
      </c>
      <c r="I172">
        <f t="shared" si="13"/>
        <v>0.57877777777777872</v>
      </c>
      <c r="J172" s="1">
        <v>-5.0869999999999997</v>
      </c>
    </row>
    <row r="173" spans="1:10">
      <c r="A173">
        <f t="shared" si="9"/>
        <v>1979.916666666654</v>
      </c>
      <c r="B173">
        <v>0</v>
      </c>
      <c r="C173" s="48">
        <v>13.78</v>
      </c>
      <c r="D173" s="48">
        <f t="shared" si="12"/>
        <v>0.98666666666666814</v>
      </c>
      <c r="E173">
        <v>-2</v>
      </c>
      <c r="F173" s="27">
        <v>-5.9656805337978902E-2</v>
      </c>
      <c r="G173" s="27">
        <f t="shared" si="10"/>
        <v>2</v>
      </c>
      <c r="H173" s="27">
        <f t="shared" si="11"/>
        <v>5.9656805337978902E-2</v>
      </c>
      <c r="I173">
        <f t="shared" si="13"/>
        <v>0.58977777777777884</v>
      </c>
      <c r="J173" s="1">
        <v>-5.0869999999999997</v>
      </c>
    </row>
    <row r="174" spans="1:10">
      <c r="A174">
        <f t="shared" si="9"/>
        <v>1979.9999999999873</v>
      </c>
      <c r="B174">
        <v>0</v>
      </c>
      <c r="C174" s="48">
        <v>13.82</v>
      </c>
      <c r="D174" s="48">
        <f t="shared" si="12"/>
        <v>0.24333333333333407</v>
      </c>
      <c r="E174">
        <v>-2</v>
      </c>
      <c r="F174" s="27">
        <v>-5.2309659831911604E-2</v>
      </c>
      <c r="G174" s="27">
        <f t="shared" si="10"/>
        <v>2</v>
      </c>
      <c r="H174" s="27">
        <f t="shared" si="11"/>
        <v>5.2309659831911604E-2</v>
      </c>
      <c r="I174">
        <f t="shared" si="13"/>
        <v>0.58613888888888788</v>
      </c>
      <c r="J174" s="1">
        <v>-5.0979999999999999</v>
      </c>
    </row>
    <row r="175" spans="1:10">
      <c r="A175">
        <f t="shared" si="9"/>
        <v>1980.0833333333205</v>
      </c>
      <c r="B175">
        <v>0</v>
      </c>
      <c r="C175" s="48">
        <v>14.13</v>
      </c>
      <c r="D175" s="48">
        <f t="shared" si="12"/>
        <v>0.53666666666666707</v>
      </c>
      <c r="E175">
        <v>-2</v>
      </c>
      <c r="F175" s="27">
        <v>-7.1430534315355176E-2</v>
      </c>
      <c r="G175" s="27">
        <f t="shared" si="10"/>
        <v>2</v>
      </c>
      <c r="H175" s="27">
        <f t="shared" si="11"/>
        <v>7.1430534315355176E-2</v>
      </c>
      <c r="I175">
        <f t="shared" si="13"/>
        <v>0.78811111111111121</v>
      </c>
      <c r="J175" s="1">
        <v>-4.9009999999999998</v>
      </c>
    </row>
    <row r="176" spans="1:10">
      <c r="A176">
        <f t="shared" si="9"/>
        <v>1980.1666666666538</v>
      </c>
      <c r="B176">
        <v>0</v>
      </c>
      <c r="C176" s="48">
        <v>17.190000000000001</v>
      </c>
      <c r="D176" s="48">
        <f t="shared" si="12"/>
        <v>3.2799999999999994</v>
      </c>
      <c r="E176">
        <v>-2</v>
      </c>
      <c r="F176" s="27">
        <v>-0.12676309980647016</v>
      </c>
      <c r="G176" s="27">
        <f t="shared" si="10"/>
        <v>2</v>
      </c>
      <c r="H176" s="27">
        <f t="shared" si="11"/>
        <v>0.12676309980647016</v>
      </c>
      <c r="I176">
        <f t="shared" si="13"/>
        <v>2.2072499999999993</v>
      </c>
      <c r="J176" s="1">
        <v>-3.4790000000000001</v>
      </c>
    </row>
    <row r="177" spans="1:10">
      <c r="A177">
        <f t="shared" si="9"/>
        <v>1980.249999999987</v>
      </c>
      <c r="B177">
        <v>0</v>
      </c>
      <c r="C177" s="48">
        <v>17.61</v>
      </c>
      <c r="D177" s="48">
        <f t="shared" si="12"/>
        <v>2.5633333333333326</v>
      </c>
      <c r="E177">
        <v>-2</v>
      </c>
      <c r="F177" s="27">
        <v>-9.7377091718717446E-2</v>
      </c>
      <c r="G177" s="27">
        <f t="shared" si="10"/>
        <v>2</v>
      </c>
      <c r="H177" s="27">
        <f t="shared" si="11"/>
        <v>9.7377091718717446E-2</v>
      </c>
      <c r="I177">
        <f t="shared" si="13"/>
        <v>-1.0624444444444459</v>
      </c>
      <c r="J177" s="1">
        <v>-6.7</v>
      </c>
    </row>
    <row r="178" spans="1:10">
      <c r="A178">
        <f t="shared" si="9"/>
        <v>1980.3333333333203</v>
      </c>
      <c r="B178">
        <v>0</v>
      </c>
      <c r="C178" s="48">
        <v>10.98</v>
      </c>
      <c r="D178" s="48">
        <f t="shared" si="12"/>
        <v>-5.3299999999999983</v>
      </c>
      <c r="E178">
        <v>-2</v>
      </c>
      <c r="F178" s="27">
        <v>-1.0829994327598014E-2</v>
      </c>
      <c r="G178" s="27">
        <f t="shared" si="10"/>
        <v>2</v>
      </c>
      <c r="H178" s="27">
        <f t="shared" si="11"/>
        <v>1.0829994327598014E-2</v>
      </c>
      <c r="I178">
        <f t="shared" si="13"/>
        <v>-1.7870277777777783</v>
      </c>
      <c r="J178" s="1">
        <v>-7.4640000000000004</v>
      </c>
    </row>
    <row r="179" spans="1:10">
      <c r="A179">
        <f t="shared" si="9"/>
        <v>1980.4166666666536</v>
      </c>
      <c r="B179">
        <v>0</v>
      </c>
      <c r="C179" s="48">
        <v>9.4700000000000006</v>
      </c>
      <c r="D179" s="48">
        <f t="shared" si="12"/>
        <v>-5.7899999999999991</v>
      </c>
      <c r="E179">
        <v>-2</v>
      </c>
      <c r="F179" s="27">
        <v>8.2434562175847104E-3</v>
      </c>
      <c r="G179" s="27">
        <f t="shared" si="10"/>
        <v>2</v>
      </c>
      <c r="H179" s="27">
        <f t="shared" si="11"/>
        <v>-8.2434562175847104E-3</v>
      </c>
      <c r="I179">
        <f t="shared" si="13"/>
        <v>-1.7278055555555554</v>
      </c>
      <c r="J179" s="1">
        <v>-7.4640000000000004</v>
      </c>
    </row>
    <row r="180" spans="1:10">
      <c r="A180">
        <f t="shared" si="9"/>
        <v>1980.4999999999868</v>
      </c>
      <c r="B180">
        <v>0</v>
      </c>
      <c r="C180" s="48">
        <v>9.0299999999999994</v>
      </c>
      <c r="D180" s="48">
        <f t="shared" si="12"/>
        <v>-3.6566666666666681</v>
      </c>
      <c r="E180">
        <v>-2</v>
      </c>
      <c r="F180" s="27">
        <v>1.4397639726835498E-2</v>
      </c>
      <c r="G180" s="27">
        <f t="shared" si="10"/>
        <v>2</v>
      </c>
      <c r="H180" s="27">
        <f t="shared" si="11"/>
        <v>-1.4397639726835498E-2</v>
      </c>
      <c r="I180">
        <f t="shared" si="13"/>
        <v>-1.2696388888888901</v>
      </c>
      <c r="J180" s="1">
        <v>-7.0609999999999999</v>
      </c>
    </row>
    <row r="181" spans="1:10">
      <c r="A181">
        <f t="shared" si="9"/>
        <v>1980.5833333333201</v>
      </c>
      <c r="B181">
        <v>0</v>
      </c>
      <c r="C181" s="48">
        <v>9.61</v>
      </c>
      <c r="D181" s="48">
        <f t="shared" si="12"/>
        <v>-0.21666666666666856</v>
      </c>
      <c r="E181">
        <v>-1</v>
      </c>
      <c r="F181" s="27">
        <v>7.4376498556490978E-3</v>
      </c>
      <c r="G181" s="27">
        <f t="shared" si="10"/>
        <v>1</v>
      </c>
      <c r="H181" s="27">
        <f t="shared" si="11"/>
        <v>-7.4376498556490978E-3</v>
      </c>
      <c r="I181">
        <f t="shared" si="13"/>
        <v>-1.4303333333333335</v>
      </c>
      <c r="J181" s="1">
        <v>-7.2590000000000003</v>
      </c>
    </row>
    <row r="182" spans="1:10">
      <c r="A182">
        <f t="shared" si="9"/>
        <v>1980.6666666666533</v>
      </c>
      <c r="B182">
        <v>0</v>
      </c>
      <c r="C182" s="48">
        <v>10.87</v>
      </c>
      <c r="D182" s="48">
        <f t="shared" si="12"/>
        <v>1.5</v>
      </c>
      <c r="E182">
        <v>-1</v>
      </c>
      <c r="F182" s="27">
        <v>-2.2630424656286618E-2</v>
      </c>
      <c r="G182" s="27">
        <f t="shared" si="10"/>
        <v>1</v>
      </c>
      <c r="H182" s="27">
        <f t="shared" si="11"/>
        <v>2.2630424656286618E-2</v>
      </c>
      <c r="I182">
        <f t="shared" si="13"/>
        <v>-0.61569444444444432</v>
      </c>
      <c r="J182" s="1">
        <v>-6.4880000000000004</v>
      </c>
    </row>
    <row r="183" spans="1:10">
      <c r="A183">
        <f t="shared" si="9"/>
        <v>1980.7499999999866</v>
      </c>
      <c r="B183">
        <v>0</v>
      </c>
      <c r="C183" s="48">
        <v>12.81</v>
      </c>
      <c r="D183" s="48">
        <f t="shared" si="12"/>
        <v>2.9733333333333345</v>
      </c>
      <c r="E183">
        <v>-1</v>
      </c>
      <c r="F183" s="27">
        <v>-4.0166725246972401E-2</v>
      </c>
      <c r="G183" s="27">
        <f t="shared" si="10"/>
        <v>1</v>
      </c>
      <c r="H183" s="27">
        <f t="shared" si="11"/>
        <v>4.0166725246972401E-2</v>
      </c>
      <c r="I183">
        <f t="shared" si="13"/>
        <v>0.62655555555555598</v>
      </c>
      <c r="J183" s="1">
        <v>-5.27</v>
      </c>
    </row>
    <row r="184" spans="1:10">
      <c r="A184">
        <f t="shared" si="9"/>
        <v>1980.8333333333198</v>
      </c>
      <c r="B184">
        <v>0</v>
      </c>
      <c r="C184" s="48">
        <v>15.85</v>
      </c>
      <c r="D184" s="48">
        <f t="shared" si="12"/>
        <v>4.7533333333333339</v>
      </c>
      <c r="E184">
        <v>-1</v>
      </c>
      <c r="F184" s="27">
        <v>-4.2774754329201192E-2</v>
      </c>
      <c r="G184" s="27">
        <f t="shared" si="10"/>
        <v>1</v>
      </c>
      <c r="H184" s="27">
        <f t="shared" si="11"/>
        <v>4.2774754329201192E-2</v>
      </c>
      <c r="I184">
        <f t="shared" si="13"/>
        <v>2.4872500000000013</v>
      </c>
      <c r="J184" s="1">
        <v>-3.399</v>
      </c>
    </row>
    <row r="185" spans="1:10">
      <c r="A185">
        <f t="shared" si="9"/>
        <v>1980.9166666666531</v>
      </c>
      <c r="B185">
        <v>0</v>
      </c>
      <c r="C185" s="48">
        <v>18.899999999999999</v>
      </c>
      <c r="D185" s="48">
        <f t="shared" si="12"/>
        <v>5.7233333333333309</v>
      </c>
      <c r="E185">
        <v>-1</v>
      </c>
      <c r="F185" s="27">
        <v>-4.9781188831816037E-2</v>
      </c>
      <c r="G185" s="27">
        <f t="shared" si="10"/>
        <v>1</v>
      </c>
      <c r="H185" s="27">
        <f t="shared" si="11"/>
        <v>4.9781188831816037E-2</v>
      </c>
      <c r="I185">
        <f t="shared" si="13"/>
        <v>1.7896388888888897</v>
      </c>
      <c r="J185" s="1">
        <v>-4.0330000000000004</v>
      </c>
    </row>
    <row r="186" spans="1:10">
      <c r="A186">
        <f t="shared" si="9"/>
        <v>1980.9999999999864</v>
      </c>
      <c r="B186">
        <v>0</v>
      </c>
      <c r="C186" s="48">
        <v>19.079999999999998</v>
      </c>
      <c r="D186" s="48">
        <f t="shared" si="12"/>
        <v>3.2266666666666648</v>
      </c>
      <c r="E186">
        <v>-1</v>
      </c>
      <c r="F186" s="27">
        <v>-5.2349449431208894E-2</v>
      </c>
      <c r="G186" s="27">
        <f t="shared" si="10"/>
        <v>1</v>
      </c>
      <c r="H186" s="27">
        <f t="shared" si="11"/>
        <v>5.2349449431208894E-2</v>
      </c>
      <c r="I186">
        <f t="shared" si="13"/>
        <v>1.7402500000000005</v>
      </c>
      <c r="J186" s="1">
        <v>-4.0330000000000004</v>
      </c>
    </row>
    <row r="187" spans="1:10">
      <c r="A187">
        <f t="shared" si="9"/>
        <v>1981.0833333333196</v>
      </c>
      <c r="B187">
        <v>0</v>
      </c>
      <c r="C187" s="48">
        <v>15.93</v>
      </c>
      <c r="D187" s="48">
        <f t="shared" si="12"/>
        <v>-2.0133333333333319</v>
      </c>
      <c r="E187">
        <v>-1</v>
      </c>
      <c r="F187" s="27">
        <v>-3.1322238213143394E-2</v>
      </c>
      <c r="G187" s="27">
        <f t="shared" si="10"/>
        <v>1</v>
      </c>
      <c r="H187" s="27">
        <f t="shared" si="11"/>
        <v>3.1322238213143394E-2</v>
      </c>
      <c r="I187">
        <f t="shared" si="13"/>
        <v>0.90216666666666701</v>
      </c>
      <c r="J187" s="1">
        <v>-4.8159999999999998</v>
      </c>
    </row>
    <row r="188" spans="1:10">
      <c r="A188">
        <f t="shared" si="9"/>
        <v>1981.1666666666529</v>
      </c>
      <c r="B188">
        <v>0</v>
      </c>
      <c r="C188" s="48">
        <v>14.7</v>
      </c>
      <c r="D188" s="48">
        <f t="shared" si="12"/>
        <v>-3.2699999999999996</v>
      </c>
      <c r="E188">
        <v>-1</v>
      </c>
      <c r="F188" s="27">
        <v>-6.183040428635711E-3</v>
      </c>
      <c r="G188" s="27">
        <f t="shared" si="10"/>
        <v>1</v>
      </c>
      <c r="H188" s="27">
        <f t="shared" si="11"/>
        <v>6.183040428635711E-3</v>
      </c>
      <c r="I188">
        <f t="shared" si="13"/>
        <v>1.1787777777777784</v>
      </c>
      <c r="J188" s="1">
        <v>-4.5090000000000003</v>
      </c>
    </row>
    <row r="189" spans="1:10">
      <c r="A189">
        <f t="shared" si="9"/>
        <v>1981.2499999999861</v>
      </c>
      <c r="B189">
        <v>0</v>
      </c>
      <c r="C189" s="48">
        <v>15.72</v>
      </c>
      <c r="D189" s="48">
        <f t="shared" si="12"/>
        <v>-0.84999999999999609</v>
      </c>
      <c r="E189">
        <v>-1</v>
      </c>
      <c r="F189" s="27">
        <v>-2.1103384761259947E-2</v>
      </c>
      <c r="G189" s="27">
        <f t="shared" si="10"/>
        <v>1</v>
      </c>
      <c r="H189" s="27">
        <f t="shared" si="11"/>
        <v>2.1103384761259947E-2</v>
      </c>
      <c r="I189">
        <f t="shared" si="13"/>
        <v>1.1410277777777775</v>
      </c>
      <c r="J189" s="1">
        <v>-4.5090000000000003</v>
      </c>
    </row>
    <row r="190" spans="1:10">
      <c r="A190">
        <f t="shared" si="9"/>
        <v>1981.3333333333194</v>
      </c>
      <c r="B190">
        <v>0</v>
      </c>
      <c r="C190" s="48">
        <v>18.52</v>
      </c>
      <c r="D190" s="48">
        <f t="shared" si="12"/>
        <v>3.0699999999999985</v>
      </c>
      <c r="E190">
        <v>-1</v>
      </c>
      <c r="F190" s="27">
        <v>-5.8892369902862507E-2</v>
      </c>
      <c r="G190" s="27">
        <f t="shared" si="10"/>
        <v>1</v>
      </c>
      <c r="H190" s="27">
        <f t="shared" si="11"/>
        <v>5.8892369902862507E-2</v>
      </c>
      <c r="I190">
        <f t="shared" si="13"/>
        <v>2.6163611111111114</v>
      </c>
      <c r="J190" s="1">
        <v>-2.9940000000000002</v>
      </c>
    </row>
    <row r="191" spans="1:10">
      <c r="A191">
        <f t="shared" si="9"/>
        <v>1981.4166666666526</v>
      </c>
      <c r="B191">
        <v>0</v>
      </c>
      <c r="C191" s="48">
        <v>19.100000000000001</v>
      </c>
      <c r="D191" s="48">
        <f t="shared" si="12"/>
        <v>2.7866666666666688</v>
      </c>
      <c r="E191">
        <v>-1</v>
      </c>
      <c r="F191" s="27">
        <v>-5.9548206970805539E-2</v>
      </c>
      <c r="G191" s="27">
        <f t="shared" si="10"/>
        <v>1</v>
      </c>
      <c r="H191" s="27">
        <f t="shared" si="11"/>
        <v>5.9548206970805539E-2</v>
      </c>
      <c r="I191">
        <f t="shared" si="13"/>
        <v>2.5286111111111125</v>
      </c>
      <c r="J191" s="1">
        <v>-2.9940000000000002</v>
      </c>
    </row>
    <row r="192" spans="1:10">
      <c r="A192">
        <f t="shared" ref="A192:A255" si="14">A191+1/12</f>
        <v>1981.4999999999859</v>
      </c>
      <c r="B192">
        <v>0</v>
      </c>
      <c r="C192" s="48">
        <v>19.04</v>
      </c>
      <c r="D192" s="48">
        <f t="shared" si="12"/>
        <v>1.259999999999998</v>
      </c>
      <c r="E192">
        <v>-1</v>
      </c>
      <c r="F192" s="27">
        <v>-4.6573689488370151E-2</v>
      </c>
      <c r="G192" s="27">
        <f t="shared" si="10"/>
        <v>1</v>
      </c>
      <c r="H192" s="27">
        <f t="shared" si="11"/>
        <v>4.6573689488370151E-2</v>
      </c>
      <c r="I192">
        <f t="shared" si="13"/>
        <v>1.8366111111111114</v>
      </c>
      <c r="J192" s="1">
        <v>-3.605</v>
      </c>
    </row>
    <row r="193" spans="1:10">
      <c r="A193">
        <f t="shared" si="14"/>
        <v>1981.5833333333192</v>
      </c>
      <c r="B193">
        <v>0</v>
      </c>
      <c r="C193" s="48">
        <v>17.82</v>
      </c>
      <c r="D193" s="48">
        <f t="shared" si="12"/>
        <v>-1.0666666666666664</v>
      </c>
      <c r="E193">
        <v>-1</v>
      </c>
      <c r="F193" s="27">
        <v>-2.8092754181050394E-2</v>
      </c>
      <c r="G193" s="27">
        <f t="shared" si="10"/>
        <v>1</v>
      </c>
      <c r="H193" s="27">
        <f t="shared" si="11"/>
        <v>2.8092754181050394E-2</v>
      </c>
      <c r="I193">
        <f t="shared" si="13"/>
        <v>1.7276388888888903</v>
      </c>
      <c r="J193" s="1">
        <v>-3.6459999999999999</v>
      </c>
    </row>
    <row r="194" spans="1:10">
      <c r="A194">
        <f t="shared" si="14"/>
        <v>1981.6666666666524</v>
      </c>
      <c r="B194">
        <v>0</v>
      </c>
      <c r="C194" s="48">
        <v>15.87</v>
      </c>
      <c r="D194" s="48">
        <f t="shared" si="12"/>
        <v>-2.7833333333333332</v>
      </c>
      <c r="E194">
        <v>-1</v>
      </c>
      <c r="F194" s="27">
        <v>-9.0658257399026665E-3</v>
      </c>
      <c r="G194" s="27">
        <f t="shared" si="10"/>
        <v>1</v>
      </c>
      <c r="H194" s="27">
        <f t="shared" si="11"/>
        <v>9.0658257399026665E-3</v>
      </c>
      <c r="I194">
        <f t="shared" si="13"/>
        <v>1.6590277777777773</v>
      </c>
      <c r="J194" s="1">
        <v>-3.6459999999999999</v>
      </c>
    </row>
    <row r="195" spans="1:10">
      <c r="A195">
        <f t="shared" si="14"/>
        <v>1981.7499999999857</v>
      </c>
      <c r="B195">
        <v>0</v>
      </c>
      <c r="C195" s="48">
        <v>15.08</v>
      </c>
      <c r="D195" s="48">
        <f t="shared" si="12"/>
        <v>-2.4966666666666644</v>
      </c>
      <c r="E195">
        <v>-1</v>
      </c>
      <c r="F195" s="27">
        <v>-2.7555376598720205E-4</v>
      </c>
      <c r="G195" s="27">
        <f t="shared" si="10"/>
        <v>1</v>
      </c>
      <c r="H195" s="27">
        <f t="shared" si="11"/>
        <v>2.7555376598720205E-4</v>
      </c>
      <c r="I195">
        <f t="shared" si="13"/>
        <v>1.012083333333333</v>
      </c>
      <c r="J195" s="1">
        <v>-4.22</v>
      </c>
    </row>
    <row r="196" spans="1:10">
      <c r="A196">
        <f t="shared" si="14"/>
        <v>1981.8333333333189</v>
      </c>
      <c r="B196">
        <v>0</v>
      </c>
      <c r="C196" s="48">
        <v>13.31</v>
      </c>
      <c r="D196" s="48">
        <f t="shared" si="12"/>
        <v>-2.9466666666666637</v>
      </c>
      <c r="E196">
        <v>0</v>
      </c>
      <c r="F196" s="27">
        <v>1.6711443342624754E-2</v>
      </c>
      <c r="G196" s="27">
        <f t="shared" si="10"/>
        <v>0</v>
      </c>
      <c r="H196" s="27">
        <f t="shared" si="11"/>
        <v>-1.6711443342624754E-2</v>
      </c>
      <c r="I196">
        <f t="shared" si="13"/>
        <v>0.60277777777777786</v>
      </c>
      <c r="J196" s="1">
        <v>-4.5759999999999996</v>
      </c>
    </row>
    <row r="197" spans="1:10">
      <c r="A197">
        <f t="shared" si="14"/>
        <v>1981.9166666666522</v>
      </c>
      <c r="B197">
        <v>0</v>
      </c>
      <c r="C197" s="48">
        <v>12.37</v>
      </c>
      <c r="D197" s="48">
        <f t="shared" si="12"/>
        <v>-2.3833333333333329</v>
      </c>
      <c r="E197">
        <v>0</v>
      </c>
      <c r="F197" s="27">
        <v>2.5722743650900104E-2</v>
      </c>
      <c r="G197" s="27">
        <f t="shared" si="10"/>
        <v>0</v>
      </c>
      <c r="H197" s="27">
        <f t="shared" si="11"/>
        <v>-2.5722743650900104E-2</v>
      </c>
      <c r="I197">
        <f t="shared" si="13"/>
        <v>0.66402777777777722</v>
      </c>
      <c r="J197" s="1">
        <v>-4.476</v>
      </c>
    </row>
    <row r="198" spans="1:10">
      <c r="A198">
        <f t="shared" si="14"/>
        <v>1981.9999999999854</v>
      </c>
      <c r="B198">
        <v>0</v>
      </c>
      <c r="C198" s="48">
        <v>13.22</v>
      </c>
      <c r="D198" s="48">
        <f t="shared" si="12"/>
        <v>-0.36666666666666536</v>
      </c>
      <c r="E198">
        <v>0</v>
      </c>
      <c r="F198" s="27">
        <v>5.3616465208179143E-3</v>
      </c>
      <c r="G198" s="27">
        <f t="shared" si="10"/>
        <v>0</v>
      </c>
      <c r="H198" s="27">
        <f t="shared" si="11"/>
        <v>-5.3616465208179143E-3</v>
      </c>
      <c r="I198">
        <f t="shared" si="13"/>
        <v>0.62133333333333152</v>
      </c>
      <c r="J198" s="1">
        <v>-4.476</v>
      </c>
    </row>
    <row r="199" spans="1:10">
      <c r="A199">
        <f t="shared" si="14"/>
        <v>1982.0833333333187</v>
      </c>
      <c r="B199">
        <v>0</v>
      </c>
      <c r="C199" s="48">
        <v>14.78</v>
      </c>
      <c r="D199" s="48">
        <f t="shared" si="12"/>
        <v>1.8133333333333326</v>
      </c>
      <c r="E199">
        <v>0</v>
      </c>
      <c r="F199" s="27">
        <v>-2.0263161146431508E-2</v>
      </c>
      <c r="G199" s="27">
        <f t="shared" ref="G199:G262" si="15">-1*E199</f>
        <v>0</v>
      </c>
      <c r="H199" s="27">
        <f t="shared" ref="H199:H262" si="16">-1*F199</f>
        <v>2.0263161146431508E-2</v>
      </c>
      <c r="I199">
        <f t="shared" si="13"/>
        <v>1.5996388888888875</v>
      </c>
      <c r="J199" s="1">
        <v>-3.4550000000000001</v>
      </c>
    </row>
    <row r="200" spans="1:10">
      <c r="A200">
        <f t="shared" si="14"/>
        <v>1982.166666666652</v>
      </c>
      <c r="B200">
        <v>0</v>
      </c>
      <c r="C200" s="48">
        <v>14.68</v>
      </c>
      <c r="D200" s="48">
        <f t="shared" si="12"/>
        <v>1.2233333333333345</v>
      </c>
      <c r="E200">
        <v>0</v>
      </c>
      <c r="F200" s="27">
        <v>-1.390264978522146E-2</v>
      </c>
      <c r="G200" s="27">
        <f t="shared" si="15"/>
        <v>0</v>
      </c>
      <c r="H200" s="27">
        <f t="shared" si="16"/>
        <v>1.390264978522146E-2</v>
      </c>
      <c r="I200">
        <f t="shared" si="13"/>
        <v>1.0893611111111094</v>
      </c>
      <c r="J200" s="1">
        <v>-3.89</v>
      </c>
    </row>
    <row r="201" spans="1:10">
      <c r="A201">
        <f t="shared" si="14"/>
        <v>1982.2499999999852</v>
      </c>
      <c r="B201">
        <v>0</v>
      </c>
      <c r="C201" s="48">
        <v>14.94</v>
      </c>
      <c r="D201" s="48">
        <f t="shared" si="12"/>
        <v>0.71333333333333293</v>
      </c>
      <c r="E201">
        <v>0</v>
      </c>
      <c r="F201" s="27">
        <v>-1.8374572909767711E-2</v>
      </c>
      <c r="G201" s="27">
        <f t="shared" si="15"/>
        <v>0</v>
      </c>
      <c r="H201" s="27">
        <f t="shared" si="16"/>
        <v>1.8374572909767711E-2</v>
      </c>
      <c r="I201">
        <f t="shared" si="13"/>
        <v>1.0298611111111096</v>
      </c>
      <c r="J201" s="1">
        <v>-3.89</v>
      </c>
    </row>
    <row r="202" spans="1:10">
      <c r="A202">
        <f t="shared" si="14"/>
        <v>1982.3333333333185</v>
      </c>
      <c r="B202">
        <v>0</v>
      </c>
      <c r="C202" s="48">
        <v>14.45</v>
      </c>
      <c r="D202" s="48">
        <f t="shared" ref="D202:D265" si="17">C202-AVERAGE(C199:C201)</f>
        <v>-0.34999999999999964</v>
      </c>
      <c r="E202">
        <v>0</v>
      </c>
      <c r="F202" s="27">
        <v>-4.0813685808999134E-3</v>
      </c>
      <c r="G202" s="27">
        <f t="shared" si="15"/>
        <v>0</v>
      </c>
      <c r="H202" s="27">
        <f t="shared" si="16"/>
        <v>4.0813685808999134E-3</v>
      </c>
      <c r="I202">
        <f t="shared" si="13"/>
        <v>0.91258333333333175</v>
      </c>
      <c r="J202" s="1">
        <v>-3.9460000000000002</v>
      </c>
    </row>
    <row r="203" spans="1:10">
      <c r="A203">
        <f t="shared" si="14"/>
        <v>1982.4166666666517</v>
      </c>
      <c r="B203">
        <v>0</v>
      </c>
      <c r="C203" s="48">
        <v>14.15</v>
      </c>
      <c r="D203" s="48">
        <f t="shared" si="17"/>
        <v>-0.53999999999999737</v>
      </c>
      <c r="E203">
        <v>0</v>
      </c>
      <c r="F203" s="27">
        <v>1.5690567195244809E-3</v>
      </c>
      <c r="G203" s="27">
        <f t="shared" si="15"/>
        <v>0</v>
      </c>
      <c r="H203" s="27">
        <f t="shared" si="16"/>
        <v>-1.5690567195244809E-3</v>
      </c>
      <c r="I203">
        <f t="shared" si="13"/>
        <v>0.85577777777777575</v>
      </c>
      <c r="J203" s="1">
        <v>-3.9460000000000002</v>
      </c>
    </row>
    <row r="204" spans="1:10">
      <c r="A204">
        <f t="shared" si="14"/>
        <v>1982.499999999985</v>
      </c>
      <c r="B204">
        <v>0</v>
      </c>
      <c r="C204" s="48">
        <v>12.59</v>
      </c>
      <c r="D204" s="48">
        <f t="shared" si="17"/>
        <v>-1.9233333333333338</v>
      </c>
      <c r="E204">
        <v>0</v>
      </c>
      <c r="F204" s="27">
        <v>3.0242252200267522E-2</v>
      </c>
      <c r="G204" s="27">
        <f t="shared" si="15"/>
        <v>0</v>
      </c>
      <c r="H204" s="27">
        <f t="shared" si="16"/>
        <v>-3.0242252200267522E-2</v>
      </c>
      <c r="I204">
        <f t="shared" si="13"/>
        <v>0.60297222222222047</v>
      </c>
      <c r="J204" s="1">
        <v>-4.1420000000000003</v>
      </c>
    </row>
    <row r="205" spans="1:10">
      <c r="A205">
        <f t="shared" si="14"/>
        <v>1982.5833333333183</v>
      </c>
      <c r="B205">
        <v>0</v>
      </c>
      <c r="C205" s="48">
        <v>10.119999999999999</v>
      </c>
      <c r="D205" s="48">
        <f t="shared" si="17"/>
        <v>-3.6099999999999994</v>
      </c>
      <c r="E205">
        <v>0</v>
      </c>
      <c r="F205" s="27">
        <v>7.2430756832096627E-2</v>
      </c>
      <c r="G205" s="27">
        <f t="shared" si="15"/>
        <v>0</v>
      </c>
      <c r="H205" s="27">
        <f t="shared" si="16"/>
        <v>-7.2430756832096627E-2</v>
      </c>
      <c r="I205">
        <f t="shared" si="13"/>
        <v>0.36174999999999891</v>
      </c>
      <c r="J205" s="1">
        <v>-4.3529999999999998</v>
      </c>
    </row>
    <row r="206" spans="1:10">
      <c r="A206">
        <f t="shared" si="14"/>
        <v>1982.6666666666515</v>
      </c>
      <c r="B206">
        <v>0</v>
      </c>
      <c r="C206" s="48">
        <v>10.31</v>
      </c>
      <c r="D206" s="48">
        <f t="shared" si="17"/>
        <v>-1.9766666666666666</v>
      </c>
      <c r="E206">
        <v>0</v>
      </c>
      <c r="F206" s="27">
        <v>6.7231288491696295E-2</v>
      </c>
      <c r="G206" s="27">
        <f t="shared" si="15"/>
        <v>0</v>
      </c>
      <c r="H206" s="27">
        <f t="shared" si="16"/>
        <v>-6.7231288491696295E-2</v>
      </c>
      <c r="I206">
        <f t="shared" si="13"/>
        <v>0.34633333333333294</v>
      </c>
      <c r="J206" s="1">
        <v>-4.3529999999999998</v>
      </c>
    </row>
    <row r="207" spans="1:10">
      <c r="A207">
        <f t="shared" si="14"/>
        <v>1982.7499999999848</v>
      </c>
      <c r="B207">
        <v>0</v>
      </c>
      <c r="C207" s="48">
        <v>9.7100000000000009</v>
      </c>
      <c r="D207" s="48">
        <f t="shared" si="17"/>
        <v>-1.2966666666666669</v>
      </c>
      <c r="E207">
        <v>1</v>
      </c>
      <c r="F207" s="27">
        <v>8.1987680815856029E-2</v>
      </c>
      <c r="G207" s="27">
        <f t="shared" si="15"/>
        <v>-1</v>
      </c>
      <c r="H207" s="27">
        <f t="shared" si="16"/>
        <v>-8.1987680815856029E-2</v>
      </c>
      <c r="I207">
        <f t="shared" ref="I207:I270" si="18">J207-AVERAGE(J171:J206)</f>
        <v>8.2694444444444848E-2</v>
      </c>
      <c r="J207" s="1">
        <v>-4.5949999999999998</v>
      </c>
    </row>
    <row r="208" spans="1:10">
      <c r="A208">
        <f t="shared" si="14"/>
        <v>1982.833333333318</v>
      </c>
      <c r="B208">
        <v>0</v>
      </c>
      <c r="C208" s="48">
        <v>9.1999999999999993</v>
      </c>
      <c r="D208" s="48">
        <f t="shared" si="17"/>
        <v>-0.84666666666666757</v>
      </c>
      <c r="E208">
        <v>1</v>
      </c>
      <c r="F208" s="27">
        <v>9.0300933040881742E-2</v>
      </c>
      <c r="G208" s="27">
        <f t="shared" si="15"/>
        <v>-1</v>
      </c>
      <c r="H208" s="27">
        <f t="shared" si="16"/>
        <v>-9.0300933040881742E-2</v>
      </c>
      <c r="I208">
        <f t="shared" si="18"/>
        <v>0.19277777777777771</v>
      </c>
      <c r="J208" s="1">
        <v>-4.47</v>
      </c>
    </row>
    <row r="209" spans="1:10">
      <c r="A209">
        <f t="shared" si="14"/>
        <v>1982.9166666666513</v>
      </c>
      <c r="B209">
        <v>0</v>
      </c>
      <c r="C209" s="48">
        <v>8.9499999999999993</v>
      </c>
      <c r="D209" s="48">
        <f t="shared" si="17"/>
        <v>-0.79000000000000092</v>
      </c>
      <c r="E209">
        <v>1</v>
      </c>
      <c r="F209" s="27">
        <v>9.2522785796197243E-2</v>
      </c>
      <c r="G209" s="27">
        <f t="shared" si="15"/>
        <v>-1</v>
      </c>
      <c r="H209" s="27">
        <f t="shared" si="16"/>
        <v>-9.2522785796197243E-2</v>
      </c>
      <c r="I209">
        <f t="shared" si="18"/>
        <v>0.8266388888888887</v>
      </c>
      <c r="J209" s="1">
        <v>-3.819</v>
      </c>
    </row>
    <row r="210" spans="1:10">
      <c r="A210">
        <f t="shared" si="14"/>
        <v>1982.9999999999845</v>
      </c>
      <c r="B210">
        <v>0</v>
      </c>
      <c r="C210" s="48">
        <v>8.68</v>
      </c>
      <c r="D210" s="48">
        <f t="shared" si="17"/>
        <v>-0.60666666666666735</v>
      </c>
      <c r="E210">
        <v>1</v>
      </c>
      <c r="F210" s="27">
        <v>9.2365648581222842E-2</v>
      </c>
      <c r="G210" s="27">
        <f t="shared" si="15"/>
        <v>-1</v>
      </c>
      <c r="H210" s="27">
        <f t="shared" si="16"/>
        <v>-9.2365648581222842E-2</v>
      </c>
      <c r="I210">
        <f t="shared" si="18"/>
        <v>0.79141666666666577</v>
      </c>
      <c r="J210" s="1">
        <v>-3.819</v>
      </c>
    </row>
    <row r="211" spans="1:10">
      <c r="A211">
        <f t="shared" si="14"/>
        <v>1983.0833333333178</v>
      </c>
      <c r="B211">
        <v>0</v>
      </c>
      <c r="C211" s="48">
        <v>8.51</v>
      </c>
      <c r="D211" s="48">
        <f t="shared" si="17"/>
        <v>-0.43333333333333357</v>
      </c>
      <c r="E211">
        <v>1</v>
      </c>
      <c r="F211" s="27">
        <v>9.6910789186081259E-2</v>
      </c>
      <c r="G211" s="27">
        <f t="shared" si="15"/>
        <v>-1</v>
      </c>
      <c r="H211" s="27">
        <f t="shared" si="16"/>
        <v>-9.6910789186081259E-2</v>
      </c>
      <c r="I211">
        <f t="shared" si="18"/>
        <v>0.94088888888888933</v>
      </c>
      <c r="J211" s="1">
        <v>-3.6339999999999999</v>
      </c>
    </row>
    <row r="212" spans="1:10">
      <c r="A212">
        <f t="shared" si="14"/>
        <v>1983.1666666666511</v>
      </c>
      <c r="B212">
        <v>0</v>
      </c>
      <c r="C212" s="48">
        <v>8.77</v>
      </c>
      <c r="D212" s="48">
        <f t="shared" si="17"/>
        <v>5.6666666666666643E-2</v>
      </c>
      <c r="E212">
        <v>1</v>
      </c>
      <c r="F212" s="27">
        <v>9.1054990850676087E-2</v>
      </c>
      <c r="G212" s="27">
        <f t="shared" si="15"/>
        <v>-1</v>
      </c>
      <c r="H212" s="27">
        <f t="shared" si="16"/>
        <v>-9.1054990850676087E-2</v>
      </c>
      <c r="I212">
        <f t="shared" si="18"/>
        <v>1.0506944444444439</v>
      </c>
      <c r="J212" s="1">
        <v>-3.4889999999999999</v>
      </c>
    </row>
    <row r="213" spans="1:10">
      <c r="A213">
        <f t="shared" si="14"/>
        <v>1983.2499999999843</v>
      </c>
      <c r="B213">
        <v>0</v>
      </c>
      <c r="C213" s="48">
        <v>8.8000000000000007</v>
      </c>
      <c r="D213" s="48">
        <f t="shared" si="17"/>
        <v>0.14666666666666828</v>
      </c>
      <c r="E213">
        <v>1</v>
      </c>
      <c r="F213" s="27">
        <v>8.8730669827448067E-2</v>
      </c>
      <c r="G213" s="27">
        <f t="shared" si="15"/>
        <v>-1</v>
      </c>
      <c r="H213" s="27">
        <f t="shared" si="16"/>
        <v>-8.8730669827448067E-2</v>
      </c>
      <c r="I213">
        <f t="shared" si="18"/>
        <v>1.0509722222222218</v>
      </c>
      <c r="J213" s="1">
        <v>-3.4889999999999999</v>
      </c>
    </row>
    <row r="214" spans="1:10">
      <c r="A214">
        <f t="shared" si="14"/>
        <v>1983.3333333333176</v>
      </c>
      <c r="B214">
        <v>0</v>
      </c>
      <c r="C214" s="48">
        <v>8.6300000000000008</v>
      </c>
      <c r="D214" s="48">
        <f t="shared" si="17"/>
        <v>-6.3333333333332575E-2</v>
      </c>
      <c r="E214">
        <v>0</v>
      </c>
      <c r="F214" s="27">
        <v>8.7436591850328843E-2</v>
      </c>
      <c r="G214" s="27">
        <f t="shared" si="15"/>
        <v>0</v>
      </c>
      <c r="H214" s="27">
        <f t="shared" si="16"/>
        <v>-8.7436591850328843E-2</v>
      </c>
      <c r="I214">
        <f t="shared" si="18"/>
        <v>0.94277777777777683</v>
      </c>
      <c r="J214" s="1">
        <v>-3.508</v>
      </c>
    </row>
    <row r="215" spans="1:10">
      <c r="A215">
        <f t="shared" si="14"/>
        <v>1983.4166666666508</v>
      </c>
      <c r="B215">
        <v>0</v>
      </c>
      <c r="C215" s="48">
        <v>8.98</v>
      </c>
      <c r="D215" s="48">
        <f t="shared" si="17"/>
        <v>0.24666666666666615</v>
      </c>
      <c r="E215">
        <v>0</v>
      </c>
      <c r="F215" s="27">
        <v>7.678392722812144E-2</v>
      </c>
      <c r="G215" s="27">
        <f t="shared" si="15"/>
        <v>0</v>
      </c>
      <c r="H215" s="27">
        <f t="shared" si="16"/>
        <v>-7.678392722812144E-2</v>
      </c>
      <c r="I215">
        <f t="shared" si="18"/>
        <v>0.83288888888888746</v>
      </c>
      <c r="J215" s="1">
        <v>-3.508</v>
      </c>
    </row>
    <row r="216" spans="1:10">
      <c r="A216">
        <f t="shared" si="14"/>
        <v>1983.4999999999841</v>
      </c>
      <c r="B216">
        <v>0</v>
      </c>
      <c r="C216" s="48">
        <v>9.3699999999999992</v>
      </c>
      <c r="D216" s="48">
        <f t="shared" si="17"/>
        <v>0.56666666666666643</v>
      </c>
      <c r="E216">
        <v>-1</v>
      </c>
      <c r="F216" s="27">
        <v>6.7309313896489004E-2</v>
      </c>
      <c r="G216" s="27">
        <f t="shared" si="15"/>
        <v>1</v>
      </c>
      <c r="H216" s="27">
        <f t="shared" si="16"/>
        <v>-6.7309313896489004E-2</v>
      </c>
      <c r="I216">
        <f t="shared" si="18"/>
        <v>0.71499999999999897</v>
      </c>
      <c r="J216" s="1">
        <v>-3.516</v>
      </c>
    </row>
    <row r="217" spans="1:10">
      <c r="A217">
        <f t="shared" si="14"/>
        <v>1983.5833333333173</v>
      </c>
      <c r="B217">
        <v>0</v>
      </c>
      <c r="C217" s="48">
        <v>9.56</v>
      </c>
      <c r="D217" s="48">
        <f t="shared" si="17"/>
        <v>0.56666666666666821</v>
      </c>
      <c r="E217">
        <v>-1</v>
      </c>
      <c r="F217" s="27">
        <v>6.1780537807786584E-2</v>
      </c>
      <c r="G217" s="27">
        <f t="shared" si="15"/>
        <v>1</v>
      </c>
      <c r="H217" s="27">
        <f t="shared" si="16"/>
        <v>-6.1780537807786584E-2</v>
      </c>
      <c r="I217">
        <f t="shared" si="18"/>
        <v>0.3825277777777778</v>
      </c>
      <c r="J217" s="1">
        <v>-3.75</v>
      </c>
    </row>
    <row r="218" spans="1:10">
      <c r="A218">
        <f t="shared" si="14"/>
        <v>1983.6666666666506</v>
      </c>
      <c r="B218">
        <v>0</v>
      </c>
      <c r="C218" s="48">
        <v>9.4499999999999993</v>
      </c>
      <c r="D218" s="48">
        <f t="shared" si="17"/>
        <v>0.14666666666666472</v>
      </c>
      <c r="E218">
        <v>-1</v>
      </c>
      <c r="F218" s="27">
        <v>6.4569356714806625E-2</v>
      </c>
      <c r="G218" s="27">
        <f t="shared" si="15"/>
        <v>1</v>
      </c>
      <c r="H218" s="27">
        <f t="shared" si="16"/>
        <v>-6.4569356714806625E-2</v>
      </c>
      <c r="I218">
        <f t="shared" si="18"/>
        <v>0.28505555555555517</v>
      </c>
      <c r="J218" s="1">
        <v>-3.75</v>
      </c>
    </row>
    <row r="219" spans="1:10">
      <c r="A219">
        <f t="shared" si="14"/>
        <v>1983.7499999999839</v>
      </c>
      <c r="B219">
        <v>0</v>
      </c>
      <c r="C219" s="48">
        <v>9.48</v>
      </c>
      <c r="D219" s="48">
        <f t="shared" si="17"/>
        <v>2.000000000000135E-2</v>
      </c>
      <c r="E219">
        <v>-1</v>
      </c>
      <c r="F219" s="27">
        <v>6.6596023390026488E-2</v>
      </c>
      <c r="G219" s="27">
        <f t="shared" si="15"/>
        <v>1</v>
      </c>
      <c r="H219" s="27">
        <f t="shared" si="16"/>
        <v>-6.6596023390026488E-2</v>
      </c>
      <c r="I219">
        <f t="shared" si="18"/>
        <v>0.49099999999999921</v>
      </c>
      <c r="J219" s="1">
        <v>-3.468</v>
      </c>
    </row>
    <row r="220" spans="1:10">
      <c r="A220">
        <f t="shared" si="14"/>
        <v>1983.8333333333171</v>
      </c>
      <c r="B220">
        <v>0</v>
      </c>
      <c r="C220" s="48">
        <v>9.34</v>
      </c>
      <c r="D220" s="48">
        <f t="shared" si="17"/>
        <v>-0.15666666666666629</v>
      </c>
      <c r="E220">
        <v>-1</v>
      </c>
      <c r="F220" s="27">
        <v>6.3701367695848443E-2</v>
      </c>
      <c r="G220" s="27">
        <f t="shared" si="15"/>
        <v>1</v>
      </c>
      <c r="H220" s="27">
        <f t="shared" si="16"/>
        <v>-6.3701367695848443E-2</v>
      </c>
      <c r="I220">
        <f t="shared" si="18"/>
        <v>0.26894444444444288</v>
      </c>
      <c r="J220" s="1">
        <v>-3.64</v>
      </c>
    </row>
    <row r="221" spans="1:10">
      <c r="A221">
        <f t="shared" si="14"/>
        <v>1983.9166666666504</v>
      </c>
      <c r="B221">
        <v>0</v>
      </c>
      <c r="C221" s="48">
        <v>9.4700000000000006</v>
      </c>
      <c r="D221" s="48">
        <f t="shared" si="17"/>
        <v>4.6666666666666856E-2</v>
      </c>
      <c r="E221">
        <v>-1</v>
      </c>
      <c r="F221" s="27">
        <v>6.0352508884344375E-2</v>
      </c>
      <c r="G221" s="27">
        <f t="shared" si="15"/>
        <v>1</v>
      </c>
      <c r="H221" s="27">
        <f t="shared" si="16"/>
        <v>-6.0352508884344375E-2</v>
      </c>
      <c r="I221">
        <f t="shared" si="18"/>
        <v>0.49263888888888774</v>
      </c>
      <c r="J221" s="1">
        <v>-3.423</v>
      </c>
    </row>
    <row r="222" spans="1:10">
      <c r="A222">
        <f t="shared" si="14"/>
        <v>1983.9999999999836</v>
      </c>
      <c r="B222">
        <v>0</v>
      </c>
      <c r="C222" s="48">
        <v>9.56</v>
      </c>
      <c r="D222" s="48">
        <f t="shared" si="17"/>
        <v>0.13000000000000078</v>
      </c>
      <c r="E222">
        <v>-1</v>
      </c>
      <c r="F222" s="27">
        <v>5.6315656292064475E-2</v>
      </c>
      <c r="G222" s="27">
        <f t="shared" si="15"/>
        <v>1</v>
      </c>
      <c r="H222" s="27">
        <f t="shared" si="16"/>
        <v>-5.6315656292064475E-2</v>
      </c>
      <c r="I222">
        <f t="shared" si="18"/>
        <v>0.73269444444444387</v>
      </c>
      <c r="J222" s="1">
        <v>-3.1659999999999999</v>
      </c>
    </row>
    <row r="223" spans="1:10">
      <c r="A223">
        <f t="shared" si="14"/>
        <v>1984.0833333333169</v>
      </c>
      <c r="B223">
        <v>0</v>
      </c>
      <c r="C223" s="48">
        <v>9.59</v>
      </c>
      <c r="D223" s="48">
        <f t="shared" si="17"/>
        <v>0.13333333333333108</v>
      </c>
      <c r="E223">
        <v>-1</v>
      </c>
      <c r="F223" s="27">
        <v>5.4477334422276646E-2</v>
      </c>
      <c r="G223" s="27">
        <f t="shared" si="15"/>
        <v>1</v>
      </c>
      <c r="H223" s="27">
        <f t="shared" si="16"/>
        <v>-5.4477334422276646E-2</v>
      </c>
      <c r="I223">
        <f t="shared" si="18"/>
        <v>0.70861111111110997</v>
      </c>
      <c r="J223" s="1">
        <v>-3.1659999999999999</v>
      </c>
    </row>
    <row r="224" spans="1:10">
      <c r="A224">
        <f t="shared" si="14"/>
        <v>1984.1666666666501</v>
      </c>
      <c r="B224">
        <v>0</v>
      </c>
      <c r="C224" s="48">
        <v>9.91</v>
      </c>
      <c r="D224" s="48">
        <f t="shared" si="17"/>
        <v>0.36999999999999922</v>
      </c>
      <c r="E224">
        <v>-1</v>
      </c>
      <c r="F224" s="27">
        <v>4.0747462064762791E-2</v>
      </c>
      <c r="G224" s="27">
        <f t="shared" si="15"/>
        <v>1</v>
      </c>
      <c r="H224" s="27">
        <f t="shared" si="16"/>
        <v>-4.0747462064762791E-2</v>
      </c>
      <c r="I224">
        <f t="shared" si="18"/>
        <v>0.56177777777777749</v>
      </c>
      <c r="J224" s="1">
        <v>-3.2669999999999999</v>
      </c>
    </row>
    <row r="225" spans="1:10">
      <c r="A225">
        <f t="shared" si="14"/>
        <v>1984.2499999999834</v>
      </c>
      <c r="B225">
        <v>0</v>
      </c>
      <c r="C225" s="48">
        <v>10.29</v>
      </c>
      <c r="D225" s="48">
        <f t="shared" si="17"/>
        <v>0.6033333333333335</v>
      </c>
      <c r="E225">
        <v>-1</v>
      </c>
      <c r="F225" s="27">
        <v>2.8652660192382773E-2</v>
      </c>
      <c r="G225" s="27">
        <f t="shared" si="15"/>
        <v>1</v>
      </c>
      <c r="H225" s="27">
        <f t="shared" si="16"/>
        <v>-2.8652660192382773E-2</v>
      </c>
      <c r="I225">
        <f t="shared" si="18"/>
        <v>0.52727777777777751</v>
      </c>
      <c r="J225" s="1">
        <v>-3.2669999999999999</v>
      </c>
    </row>
    <row r="226" spans="1:10">
      <c r="A226">
        <f t="shared" si="14"/>
        <v>1984.3333333333167</v>
      </c>
      <c r="B226">
        <v>0</v>
      </c>
      <c r="C226" s="48">
        <v>10.32</v>
      </c>
      <c r="D226" s="48">
        <f t="shared" si="17"/>
        <v>0.39000000000000057</v>
      </c>
      <c r="E226">
        <v>-1</v>
      </c>
      <c r="F226" s="27">
        <v>1.0140427791927004E-2</v>
      </c>
      <c r="G226" s="27">
        <f t="shared" si="15"/>
        <v>1</v>
      </c>
      <c r="H226" s="27">
        <f t="shared" si="16"/>
        <v>-1.0140427791927004E-2</v>
      </c>
      <c r="I226">
        <f t="shared" si="18"/>
        <v>0.66577777777777802</v>
      </c>
      <c r="J226" s="1">
        <v>-3.0939999999999999</v>
      </c>
    </row>
    <row r="227" spans="1:10">
      <c r="A227">
        <f t="shared" si="14"/>
        <v>1984.4166666666499</v>
      </c>
      <c r="B227">
        <v>0</v>
      </c>
      <c r="C227" s="48">
        <v>11.06</v>
      </c>
      <c r="D227" s="48">
        <f t="shared" si="17"/>
        <v>0.88666666666666671</v>
      </c>
      <c r="E227">
        <v>-1</v>
      </c>
      <c r="F227" s="27">
        <v>1.2296509258581639E-2</v>
      </c>
      <c r="G227" s="27">
        <f t="shared" si="15"/>
        <v>1</v>
      </c>
      <c r="H227" s="27">
        <f t="shared" si="16"/>
        <v>-1.2296509258581639E-2</v>
      </c>
      <c r="I227">
        <f t="shared" si="18"/>
        <v>0.66855555555555579</v>
      </c>
      <c r="J227" s="1">
        <v>-3.0939999999999999</v>
      </c>
    </row>
    <row r="228" spans="1:10">
      <c r="A228">
        <f t="shared" si="14"/>
        <v>1984.4999999999832</v>
      </c>
      <c r="B228">
        <v>0</v>
      </c>
      <c r="C228" s="48">
        <v>11.23</v>
      </c>
      <c r="D228" s="48">
        <f t="shared" si="17"/>
        <v>0.67333333333333378</v>
      </c>
      <c r="E228">
        <v>-1</v>
      </c>
      <c r="F228" s="27">
        <v>9.2238367172830793E-3</v>
      </c>
      <c r="G228" s="27">
        <f t="shared" si="15"/>
        <v>1</v>
      </c>
      <c r="H228" s="27">
        <f t="shared" si="16"/>
        <v>-9.2238367172830793E-3</v>
      </c>
      <c r="I228">
        <f t="shared" si="18"/>
        <v>0.99833333333333307</v>
      </c>
      <c r="J228" s="1">
        <v>-2.7669999999999999</v>
      </c>
    </row>
    <row r="229" spans="1:10">
      <c r="A229">
        <f t="shared" si="14"/>
        <v>1984.5833333333164</v>
      </c>
      <c r="B229">
        <v>0</v>
      </c>
      <c r="C229" s="48">
        <v>11.64</v>
      </c>
      <c r="D229" s="48">
        <f t="shared" si="17"/>
        <v>0.77000000000000135</v>
      </c>
      <c r="E229">
        <v>-1</v>
      </c>
      <c r="F229" s="27">
        <v>-2.3857562864336157E-3</v>
      </c>
      <c r="G229" s="27">
        <f t="shared" si="15"/>
        <v>1</v>
      </c>
      <c r="H229" s="27">
        <f t="shared" si="16"/>
        <v>2.3857562864336157E-3</v>
      </c>
      <c r="I229">
        <f t="shared" si="18"/>
        <v>0.91405555555555562</v>
      </c>
      <c r="J229" s="1">
        <v>-2.8279999999999998</v>
      </c>
    </row>
    <row r="230" spans="1:10">
      <c r="A230">
        <f t="shared" si="14"/>
        <v>1984.6666666666497</v>
      </c>
      <c r="B230">
        <v>0</v>
      </c>
      <c r="C230" s="48">
        <v>11.3</v>
      </c>
      <c r="D230" s="48">
        <f t="shared" si="17"/>
        <v>-9.9999999999997868E-3</v>
      </c>
      <c r="E230">
        <v>-1</v>
      </c>
      <c r="F230" s="27">
        <v>5.3707783762824146E-4</v>
      </c>
      <c r="G230" s="27">
        <f t="shared" si="15"/>
        <v>1</v>
      </c>
      <c r="H230" s="27">
        <f t="shared" si="16"/>
        <v>-5.3707783762824146E-4</v>
      </c>
      <c r="I230">
        <f t="shared" si="18"/>
        <v>0.89133333333333331</v>
      </c>
      <c r="J230" s="1">
        <v>-2.8279999999999998</v>
      </c>
    </row>
    <row r="231" spans="1:10">
      <c r="A231">
        <f t="shared" si="14"/>
        <v>1984.7499999999829</v>
      </c>
      <c r="B231">
        <v>0</v>
      </c>
      <c r="C231" s="48">
        <v>9.99</v>
      </c>
      <c r="D231" s="48">
        <f t="shared" si="17"/>
        <v>-1.4000000000000004</v>
      </c>
      <c r="E231">
        <v>0</v>
      </c>
      <c r="F231" s="27">
        <v>1.591800548784883E-2</v>
      </c>
      <c r="G231" s="27">
        <f t="shared" si="15"/>
        <v>0</v>
      </c>
      <c r="H231" s="27">
        <f t="shared" si="16"/>
        <v>-1.591800548784883E-2</v>
      </c>
      <c r="I231">
        <f t="shared" si="18"/>
        <v>0.90361111111111025</v>
      </c>
      <c r="J231" s="1">
        <v>-2.7930000000000001</v>
      </c>
    </row>
    <row r="232" spans="1:10">
      <c r="A232">
        <f t="shared" si="14"/>
        <v>1984.8333333333162</v>
      </c>
      <c r="B232">
        <v>0</v>
      </c>
      <c r="C232" s="48">
        <v>9.43</v>
      </c>
      <c r="D232" s="48">
        <f t="shared" si="17"/>
        <v>-1.5466666666666669</v>
      </c>
      <c r="E232">
        <v>0</v>
      </c>
      <c r="F232" s="27">
        <v>2.4559981998854896E-2</v>
      </c>
      <c r="G232" s="27">
        <f t="shared" si="15"/>
        <v>0</v>
      </c>
      <c r="H232" s="27">
        <f t="shared" si="16"/>
        <v>-2.4559981998854896E-2</v>
      </c>
      <c r="I232">
        <f t="shared" si="18"/>
        <v>0.31797222222222166</v>
      </c>
      <c r="J232" s="1">
        <v>-3.339</v>
      </c>
    </row>
    <row r="233" spans="1:10">
      <c r="A233">
        <f t="shared" si="14"/>
        <v>1984.9166666666495</v>
      </c>
      <c r="B233">
        <v>0</v>
      </c>
      <c r="C233" s="48">
        <v>8.3800000000000008</v>
      </c>
      <c r="D233" s="48">
        <f t="shared" si="17"/>
        <v>-1.8599999999999994</v>
      </c>
      <c r="E233">
        <v>1</v>
      </c>
      <c r="F233" s="27">
        <v>4.1968959804037587E-2</v>
      </c>
      <c r="G233" s="27">
        <f t="shared" si="15"/>
        <v>-1</v>
      </c>
      <c r="H233" s="27">
        <f t="shared" si="16"/>
        <v>-4.1968959804037587E-2</v>
      </c>
      <c r="I233">
        <f t="shared" si="18"/>
        <v>0.13961111111111135</v>
      </c>
      <c r="J233" s="1">
        <v>-3.4830000000000001</v>
      </c>
    </row>
    <row r="234" spans="1:10">
      <c r="A234">
        <f t="shared" si="14"/>
        <v>1984.9999999999827</v>
      </c>
      <c r="B234">
        <v>0</v>
      </c>
      <c r="C234" s="48">
        <v>8.35</v>
      </c>
      <c r="D234" s="48">
        <f t="shared" si="17"/>
        <v>-0.91666666666666785</v>
      </c>
      <c r="E234">
        <v>1</v>
      </c>
      <c r="F234" s="27">
        <v>4.3407145832292882E-2</v>
      </c>
      <c r="G234" s="27">
        <f t="shared" si="15"/>
        <v>-1</v>
      </c>
      <c r="H234" s="27">
        <f t="shared" si="16"/>
        <v>-4.3407145832292882E-2</v>
      </c>
      <c r="I234">
        <f t="shared" si="18"/>
        <v>0.11202777777777762</v>
      </c>
      <c r="J234" s="1">
        <v>-3.4830000000000001</v>
      </c>
    </row>
    <row r="235" spans="1:10">
      <c r="A235">
        <f t="shared" si="14"/>
        <v>1985.083333333316</v>
      </c>
      <c r="B235">
        <v>0</v>
      </c>
      <c r="C235" s="48">
        <v>8.5</v>
      </c>
      <c r="D235" s="48">
        <f t="shared" si="17"/>
        <v>-0.22000000000000064</v>
      </c>
      <c r="E235">
        <v>1</v>
      </c>
      <c r="F235" s="27">
        <v>3.9652084008714283E-2</v>
      </c>
      <c r="G235" s="27">
        <f t="shared" si="15"/>
        <v>-1</v>
      </c>
      <c r="H235" s="27">
        <f t="shared" si="16"/>
        <v>-3.9652084008714283E-2</v>
      </c>
      <c r="I235">
        <f t="shared" si="18"/>
        <v>-7.3555555555555596E-2</v>
      </c>
      <c r="J235" s="1">
        <v>-3.641</v>
      </c>
    </row>
    <row r="236" spans="1:10">
      <c r="A236">
        <f t="shared" si="14"/>
        <v>1985.1666666666492</v>
      </c>
      <c r="B236">
        <v>0</v>
      </c>
      <c r="C236" s="48">
        <v>8.58</v>
      </c>
      <c r="D236" s="48">
        <f t="shared" si="17"/>
        <v>0.16999999999999993</v>
      </c>
      <c r="E236">
        <v>0</v>
      </c>
      <c r="F236" s="27">
        <v>3.4700404528984208E-2</v>
      </c>
      <c r="G236" s="27">
        <f t="shared" si="15"/>
        <v>0</v>
      </c>
      <c r="H236" s="27">
        <f t="shared" si="16"/>
        <v>-3.4700404528984208E-2</v>
      </c>
      <c r="I236">
        <f t="shared" si="18"/>
        <v>0.13261111111111124</v>
      </c>
      <c r="J236" s="1">
        <v>-3.44</v>
      </c>
    </row>
    <row r="237" spans="1:10">
      <c r="A237">
        <f t="shared" si="14"/>
        <v>1985.2499999999825</v>
      </c>
      <c r="B237">
        <v>0</v>
      </c>
      <c r="C237" s="48">
        <v>8.27</v>
      </c>
      <c r="D237" s="48">
        <f t="shared" si="17"/>
        <v>-0.206666666666667</v>
      </c>
      <c r="E237">
        <v>0</v>
      </c>
      <c r="F237" s="27">
        <v>3.8129184474688937E-2</v>
      </c>
      <c r="G237" s="27">
        <f t="shared" si="15"/>
        <v>0</v>
      </c>
      <c r="H237" s="27">
        <f t="shared" si="16"/>
        <v>-3.8129184474688937E-2</v>
      </c>
      <c r="I237">
        <f t="shared" si="18"/>
        <v>0.1201111111111115</v>
      </c>
      <c r="J237" s="1">
        <v>-3.44</v>
      </c>
    </row>
    <row r="238" spans="1:10">
      <c r="A238">
        <f t="shared" si="14"/>
        <v>1985.3333333333157</v>
      </c>
      <c r="B238">
        <v>0</v>
      </c>
      <c r="C238" s="48">
        <v>7.97</v>
      </c>
      <c r="D238" s="48">
        <f t="shared" si="17"/>
        <v>-0.47999999999999954</v>
      </c>
      <c r="E238">
        <v>0</v>
      </c>
      <c r="F238" s="27">
        <v>3.7107318324869618E-2</v>
      </c>
      <c r="G238" s="27">
        <f t="shared" si="15"/>
        <v>0</v>
      </c>
      <c r="H238" s="27">
        <f t="shared" si="16"/>
        <v>-3.7107318324869618E-2</v>
      </c>
      <c r="I238">
        <f t="shared" si="18"/>
        <v>3.6111111111112315E-3</v>
      </c>
      <c r="J238" s="1">
        <v>-3.544</v>
      </c>
    </row>
    <row r="239" spans="1:10">
      <c r="A239">
        <f t="shared" si="14"/>
        <v>1985.416666666649</v>
      </c>
      <c r="B239">
        <v>0</v>
      </c>
      <c r="C239" s="48">
        <v>7.53</v>
      </c>
      <c r="D239" s="48">
        <f t="shared" si="17"/>
        <v>-0.74333333333333318</v>
      </c>
      <c r="E239">
        <v>0</v>
      </c>
      <c r="F239" s="27">
        <v>4.5995858903828304E-2</v>
      </c>
      <c r="G239" s="27">
        <f t="shared" si="15"/>
        <v>0</v>
      </c>
      <c r="H239" s="27">
        <f t="shared" si="16"/>
        <v>-4.5995858903828304E-2</v>
      </c>
      <c r="I239">
        <f t="shared" si="18"/>
        <v>-7.5555555555562037E-3</v>
      </c>
      <c r="J239" s="1">
        <v>-3.544</v>
      </c>
    </row>
    <row r="240" spans="1:10">
      <c r="A240">
        <f t="shared" si="14"/>
        <v>1985.4999999999823</v>
      </c>
      <c r="B240">
        <v>0</v>
      </c>
      <c r="C240" s="48">
        <v>7.88</v>
      </c>
      <c r="D240" s="48">
        <f t="shared" si="17"/>
        <v>-4.3333333333333002E-2</v>
      </c>
      <c r="E240">
        <v>0</v>
      </c>
      <c r="F240" s="27">
        <v>3.6850226269590641E-2</v>
      </c>
      <c r="G240" s="27">
        <f t="shared" si="15"/>
        <v>0</v>
      </c>
      <c r="H240" s="27">
        <f t="shared" si="16"/>
        <v>-3.6850226269590641E-2</v>
      </c>
      <c r="I240">
        <f t="shared" si="18"/>
        <v>4.1277777777777303E-2</v>
      </c>
      <c r="J240" s="1">
        <v>-3.484</v>
      </c>
    </row>
    <row r="241" spans="1:10">
      <c r="A241">
        <f t="shared" si="14"/>
        <v>1985.5833333333155</v>
      </c>
      <c r="B241">
        <v>0</v>
      </c>
      <c r="C241" s="48">
        <v>7.9</v>
      </c>
      <c r="D241" s="48">
        <f t="shared" si="17"/>
        <v>0.10666666666666735</v>
      </c>
      <c r="E241">
        <v>0</v>
      </c>
      <c r="F241" s="27">
        <v>3.5484013534384351E-2</v>
      </c>
      <c r="G241" s="27">
        <f t="shared" si="15"/>
        <v>0</v>
      </c>
      <c r="H241" s="27">
        <f t="shared" si="16"/>
        <v>-3.5484013534384351E-2</v>
      </c>
      <c r="I241">
        <f t="shared" si="18"/>
        <v>0.20899999999999963</v>
      </c>
      <c r="J241" s="1">
        <v>-3.298</v>
      </c>
    </row>
    <row r="242" spans="1:10">
      <c r="A242">
        <f t="shared" si="14"/>
        <v>1985.6666666666488</v>
      </c>
      <c r="B242">
        <v>0</v>
      </c>
      <c r="C242" s="48">
        <v>7.92</v>
      </c>
      <c r="D242" s="48">
        <f t="shared" si="17"/>
        <v>0.14999999999999947</v>
      </c>
      <c r="E242">
        <v>0</v>
      </c>
      <c r="F242" s="27">
        <v>3.1843983833869119E-2</v>
      </c>
      <c r="G242" s="27">
        <f t="shared" si="15"/>
        <v>0</v>
      </c>
      <c r="H242" s="27">
        <f t="shared" si="16"/>
        <v>-3.1843983833869119E-2</v>
      </c>
      <c r="I242">
        <f t="shared" si="18"/>
        <v>0.17969444444444393</v>
      </c>
      <c r="J242" s="1">
        <v>-3.298</v>
      </c>
    </row>
    <row r="243" spans="1:10">
      <c r="A243">
        <f t="shared" si="14"/>
        <v>1985.749999999982</v>
      </c>
      <c r="B243">
        <v>0</v>
      </c>
      <c r="C243" s="48">
        <v>7.99</v>
      </c>
      <c r="D243" s="48">
        <f t="shared" si="17"/>
        <v>8.999999999999897E-2</v>
      </c>
      <c r="E243">
        <v>0</v>
      </c>
      <c r="F243" s="27">
        <v>3.0913509610904499E-2</v>
      </c>
      <c r="G243" s="27">
        <f t="shared" si="15"/>
        <v>0</v>
      </c>
      <c r="H243" s="27">
        <f t="shared" si="16"/>
        <v>-3.0913509610904499E-2</v>
      </c>
      <c r="I243">
        <f t="shared" si="18"/>
        <v>0.25438888888888833</v>
      </c>
      <c r="J243" s="1">
        <v>-3.194</v>
      </c>
    </row>
    <row r="244" spans="1:10">
      <c r="A244">
        <f t="shared" si="14"/>
        <v>1985.8333333333153</v>
      </c>
      <c r="B244">
        <v>0</v>
      </c>
      <c r="C244" s="48">
        <v>8.0500000000000007</v>
      </c>
      <c r="D244" s="48">
        <f t="shared" si="17"/>
        <v>0.11333333333333329</v>
      </c>
      <c r="E244">
        <v>0</v>
      </c>
      <c r="F244" s="27">
        <v>2.3610150822498038E-2</v>
      </c>
      <c r="G244" s="27">
        <f t="shared" si="15"/>
        <v>0</v>
      </c>
      <c r="H244" s="27">
        <f t="shared" si="16"/>
        <v>-2.3610150822498038E-2</v>
      </c>
      <c r="I244">
        <f t="shared" si="18"/>
        <v>0.23647222222222197</v>
      </c>
      <c r="J244" s="1">
        <v>-3.173</v>
      </c>
    </row>
    <row r="245" spans="1:10">
      <c r="A245">
        <f t="shared" si="14"/>
        <v>1985.9166666666486</v>
      </c>
      <c r="B245">
        <v>0</v>
      </c>
      <c r="C245" s="48">
        <v>8.27</v>
      </c>
      <c r="D245" s="48">
        <f t="shared" si="17"/>
        <v>0.28333333333333233</v>
      </c>
      <c r="E245">
        <v>1</v>
      </c>
      <c r="F245" s="27">
        <v>2.4766808048840239E-2</v>
      </c>
      <c r="G245" s="27">
        <f t="shared" si="15"/>
        <v>-1</v>
      </c>
      <c r="H245" s="27">
        <f t="shared" si="16"/>
        <v>-2.4766808048840239E-2</v>
      </c>
      <c r="I245">
        <f t="shared" si="18"/>
        <v>0.13144444444444492</v>
      </c>
      <c r="J245" s="1">
        <v>-3.242</v>
      </c>
    </row>
    <row r="246" spans="1:10">
      <c r="A246">
        <f t="shared" si="14"/>
        <v>1985.9999999999818</v>
      </c>
      <c r="B246">
        <v>0</v>
      </c>
      <c r="C246" s="48">
        <v>8.14</v>
      </c>
      <c r="D246" s="48">
        <f t="shared" si="17"/>
        <v>3.6666666666667069E-2</v>
      </c>
      <c r="E246">
        <v>1</v>
      </c>
      <c r="F246" s="27">
        <v>3.0336089462339649E-2</v>
      </c>
      <c r="G246" s="27">
        <f t="shared" si="15"/>
        <v>-1</v>
      </c>
      <c r="H246" s="27">
        <f t="shared" si="16"/>
        <v>-3.0336089462339649E-2</v>
      </c>
      <c r="I246">
        <f t="shared" si="18"/>
        <v>0.11541666666666739</v>
      </c>
      <c r="J246" s="1">
        <v>-3.242</v>
      </c>
    </row>
    <row r="247" spans="1:10">
      <c r="A247">
        <f t="shared" si="14"/>
        <v>1986.0833333333151</v>
      </c>
      <c r="B247">
        <v>0</v>
      </c>
      <c r="C247" s="48">
        <v>7.86</v>
      </c>
      <c r="D247" s="48">
        <f t="shared" si="17"/>
        <v>-0.29333333333333389</v>
      </c>
      <c r="E247">
        <v>1</v>
      </c>
      <c r="F247" s="27">
        <v>3.1387768143610634E-2</v>
      </c>
      <c r="G247" s="27">
        <f t="shared" si="15"/>
        <v>-1</v>
      </c>
      <c r="H247" s="27">
        <f t="shared" si="16"/>
        <v>-3.1387768143610634E-2</v>
      </c>
      <c r="I247">
        <f t="shared" si="18"/>
        <v>-1.0611111111110461E-2</v>
      </c>
      <c r="J247" s="1">
        <v>-3.3519999999999999</v>
      </c>
    </row>
    <row r="248" spans="1:10">
      <c r="A248">
        <f t="shared" si="14"/>
        <v>1986.1666666666483</v>
      </c>
      <c r="B248">
        <v>0</v>
      </c>
      <c r="C248" s="48">
        <v>7.48</v>
      </c>
      <c r="D248" s="48">
        <f t="shared" si="17"/>
        <v>-0.60999999999999943</v>
      </c>
      <c r="E248">
        <v>1</v>
      </c>
      <c r="F248" s="27">
        <v>3.8435006983003173E-2</v>
      </c>
      <c r="G248" s="27">
        <f t="shared" si="15"/>
        <v>-1</v>
      </c>
      <c r="H248" s="27">
        <f t="shared" si="16"/>
        <v>-3.8435006983003173E-2</v>
      </c>
      <c r="I248">
        <f t="shared" si="18"/>
        <v>-1.8444444444443597E-2</v>
      </c>
      <c r="J248" s="1">
        <v>-3.3519999999999999</v>
      </c>
    </row>
    <row r="249" spans="1:10">
      <c r="A249">
        <f t="shared" si="14"/>
        <v>1986.2499999999816</v>
      </c>
      <c r="B249">
        <v>0</v>
      </c>
      <c r="C249" s="48">
        <v>6.99</v>
      </c>
      <c r="D249" s="48">
        <f t="shared" si="17"/>
        <v>-0.83666666666666689</v>
      </c>
      <c r="E249">
        <v>1</v>
      </c>
      <c r="F249" s="27">
        <v>4.631509457862816E-2</v>
      </c>
      <c r="G249" s="27">
        <f t="shared" si="15"/>
        <v>-1</v>
      </c>
      <c r="H249" s="27">
        <f t="shared" si="16"/>
        <v>-4.631509457862816E-2</v>
      </c>
      <c r="I249">
        <f t="shared" si="18"/>
        <v>0.18475000000000108</v>
      </c>
      <c r="J249" s="1">
        <v>-3.145</v>
      </c>
    </row>
    <row r="250" spans="1:10">
      <c r="A250">
        <f t="shared" si="14"/>
        <v>1986.3333333333148</v>
      </c>
      <c r="B250">
        <v>0</v>
      </c>
      <c r="C250" s="48">
        <v>6.85</v>
      </c>
      <c r="D250" s="48">
        <f t="shared" si="17"/>
        <v>-0.59333333333333282</v>
      </c>
      <c r="E250">
        <v>1</v>
      </c>
      <c r="F250" s="27">
        <v>4.9638641728599872E-2</v>
      </c>
      <c r="G250" s="27">
        <f t="shared" si="15"/>
        <v>-1</v>
      </c>
      <c r="H250" s="27">
        <f t="shared" si="16"/>
        <v>-4.9638641728599872E-2</v>
      </c>
      <c r="I250">
        <f t="shared" si="18"/>
        <v>0.25119444444444516</v>
      </c>
      <c r="J250" s="1">
        <v>-3.069</v>
      </c>
    </row>
    <row r="251" spans="1:10">
      <c r="A251">
        <f t="shared" si="14"/>
        <v>1986.4166666666481</v>
      </c>
      <c r="B251">
        <v>0</v>
      </c>
      <c r="C251" s="48">
        <v>6.92</v>
      </c>
      <c r="D251" s="48">
        <f t="shared" si="17"/>
        <v>-0.18666666666666654</v>
      </c>
      <c r="E251">
        <v>1</v>
      </c>
      <c r="F251" s="27">
        <v>4.9912685444960289E-2</v>
      </c>
      <c r="G251" s="27">
        <f t="shared" si="15"/>
        <v>-1</v>
      </c>
      <c r="H251" s="27">
        <f t="shared" si="16"/>
        <v>-4.9912685444960289E-2</v>
      </c>
      <c r="I251">
        <f t="shared" si="18"/>
        <v>0.23900000000000077</v>
      </c>
      <c r="J251" s="1">
        <v>-3.069</v>
      </c>
    </row>
    <row r="252" spans="1:10">
      <c r="A252">
        <f t="shared" si="14"/>
        <v>1986.4999999999814</v>
      </c>
      <c r="B252">
        <v>0</v>
      </c>
      <c r="C252" s="48">
        <v>6.56</v>
      </c>
      <c r="D252" s="48">
        <f t="shared" si="17"/>
        <v>-0.35999999999999943</v>
      </c>
      <c r="E252">
        <v>1</v>
      </c>
      <c r="F252" s="27">
        <v>5.5362885610425017E-2</v>
      </c>
      <c r="G252" s="27">
        <f t="shared" si="15"/>
        <v>-1</v>
      </c>
      <c r="H252" s="27">
        <f t="shared" si="16"/>
        <v>-5.5362885610425017E-2</v>
      </c>
      <c r="I252">
        <f t="shared" si="18"/>
        <v>5.8805555555555777E-2</v>
      </c>
      <c r="J252" s="1">
        <v>-3.2370000000000001</v>
      </c>
    </row>
    <row r="253" spans="1:10">
      <c r="A253">
        <f t="shared" si="14"/>
        <v>1986.5833333333146</v>
      </c>
      <c r="B253">
        <v>0</v>
      </c>
      <c r="C253" s="48">
        <v>6.17</v>
      </c>
      <c r="D253" s="48">
        <f t="shared" si="17"/>
        <v>-0.60666666666666647</v>
      </c>
      <c r="E253">
        <v>1</v>
      </c>
      <c r="F253" s="27">
        <v>6.0712400483790896E-2</v>
      </c>
      <c r="G253" s="27">
        <f t="shared" si="15"/>
        <v>-1</v>
      </c>
      <c r="H253" s="27">
        <f t="shared" si="16"/>
        <v>-6.0712400483790896E-2</v>
      </c>
      <c r="I253">
        <f t="shared" si="18"/>
        <v>-0.18294444444444435</v>
      </c>
      <c r="J253" s="1">
        <v>-3.4710000000000001</v>
      </c>
    </row>
    <row r="254" spans="1:10">
      <c r="A254">
        <f t="shared" si="14"/>
        <v>1986.6666666666479</v>
      </c>
      <c r="B254">
        <v>0</v>
      </c>
      <c r="C254" s="48">
        <v>5.89</v>
      </c>
      <c r="D254" s="48">
        <f t="shared" si="17"/>
        <v>-0.66000000000000014</v>
      </c>
      <c r="E254">
        <v>1</v>
      </c>
      <c r="F254" s="27">
        <v>6.2861394971496537E-2</v>
      </c>
      <c r="G254" s="27">
        <f t="shared" si="15"/>
        <v>-1</v>
      </c>
      <c r="H254" s="27">
        <f t="shared" si="16"/>
        <v>-6.2861394971496537E-2</v>
      </c>
      <c r="I254">
        <f t="shared" si="18"/>
        <v>-0.18969444444444461</v>
      </c>
      <c r="J254" s="1">
        <v>-3.47</v>
      </c>
    </row>
    <row r="255" spans="1:10">
      <c r="A255">
        <f t="shared" si="14"/>
        <v>1986.7499999999811</v>
      </c>
      <c r="B255">
        <v>0</v>
      </c>
      <c r="C255" s="48">
        <v>5.85</v>
      </c>
      <c r="D255" s="48">
        <f t="shared" si="17"/>
        <v>-0.35666666666666735</v>
      </c>
      <c r="E255">
        <v>1</v>
      </c>
      <c r="F255" s="27">
        <v>6.2852175986562064E-2</v>
      </c>
      <c r="G255" s="27">
        <f t="shared" si="15"/>
        <v>-1</v>
      </c>
      <c r="H255" s="27">
        <f t="shared" si="16"/>
        <v>-6.2852175986562064E-2</v>
      </c>
      <c r="I255">
        <f t="shared" si="18"/>
        <v>-0.19747222222222227</v>
      </c>
      <c r="J255" s="1">
        <v>-3.47</v>
      </c>
    </row>
    <row r="256" spans="1:10">
      <c r="A256">
        <f t="shared" ref="A256:A319" si="19">A255+1/12</f>
        <v>1986.8333333333144</v>
      </c>
      <c r="B256">
        <v>0</v>
      </c>
      <c r="C256" s="48">
        <v>6.04</v>
      </c>
      <c r="D256" s="48">
        <f t="shared" si="17"/>
        <v>7.0000000000001172E-2</v>
      </c>
      <c r="E256">
        <v>1</v>
      </c>
      <c r="F256" s="27">
        <v>6.0526637240423883E-2</v>
      </c>
      <c r="G256" s="27">
        <f t="shared" si="15"/>
        <v>-1</v>
      </c>
      <c r="H256" s="27">
        <f t="shared" si="16"/>
        <v>-6.0526637240423883E-2</v>
      </c>
      <c r="I256">
        <f t="shared" si="18"/>
        <v>-0.17641666666666644</v>
      </c>
      <c r="J256" s="1">
        <v>-3.4489999999999998</v>
      </c>
    </row>
    <row r="257" spans="1:10">
      <c r="A257">
        <f t="shared" si="19"/>
        <v>1986.9166666666476</v>
      </c>
      <c r="B257">
        <v>0</v>
      </c>
      <c r="C257" s="48">
        <v>6.91</v>
      </c>
      <c r="D257" s="48">
        <f t="shared" si="17"/>
        <v>0.98333333333333428</v>
      </c>
      <c r="E257">
        <v>1</v>
      </c>
      <c r="F257" s="27">
        <v>4.9717276190745757E-2</v>
      </c>
      <c r="G257" s="27">
        <f t="shared" si="15"/>
        <v>-1</v>
      </c>
      <c r="H257" s="27">
        <f t="shared" si="16"/>
        <v>-4.9717276190745757E-2</v>
      </c>
      <c r="I257">
        <f t="shared" si="18"/>
        <v>-0.26372222222222241</v>
      </c>
      <c r="J257" s="1">
        <v>-3.5310000000000001</v>
      </c>
    </row>
    <row r="258" spans="1:10">
      <c r="A258">
        <f t="shared" si="19"/>
        <v>1986.9999999999809</v>
      </c>
      <c r="B258">
        <v>0</v>
      </c>
      <c r="C258" s="48">
        <v>6.43</v>
      </c>
      <c r="D258" s="48">
        <f t="shared" si="17"/>
        <v>0.16333333333333311</v>
      </c>
      <c r="E258">
        <v>1</v>
      </c>
      <c r="F258" s="27">
        <v>5.6163528530622148E-2</v>
      </c>
      <c r="G258" s="27">
        <f t="shared" si="15"/>
        <v>-1</v>
      </c>
      <c r="H258" s="27">
        <f t="shared" si="16"/>
        <v>-5.6163528530622148E-2</v>
      </c>
      <c r="I258">
        <f t="shared" si="18"/>
        <v>-0.2607222222222223</v>
      </c>
      <c r="J258" s="1">
        <v>-3.5310000000000001</v>
      </c>
    </row>
    <row r="259" spans="1:10">
      <c r="A259">
        <f t="shared" si="19"/>
        <v>1987.0833333333142</v>
      </c>
      <c r="B259">
        <v>0</v>
      </c>
      <c r="C259" s="48">
        <v>6.1</v>
      </c>
      <c r="D259" s="48">
        <f t="shared" si="17"/>
        <v>-0.36000000000000032</v>
      </c>
      <c r="E259">
        <v>1</v>
      </c>
      <c r="F259" s="27">
        <v>5.5555396583712904E-2</v>
      </c>
      <c r="G259" s="27">
        <f t="shared" si="15"/>
        <v>-1</v>
      </c>
      <c r="H259" s="27">
        <f t="shared" si="16"/>
        <v>-5.5555396583712904E-2</v>
      </c>
      <c r="I259">
        <f t="shared" si="18"/>
        <v>-7.4583333333333002E-2</v>
      </c>
      <c r="J259" s="1">
        <v>-3.355</v>
      </c>
    </row>
    <row r="260" spans="1:10">
      <c r="A260">
        <f t="shared" si="19"/>
        <v>1987.1666666666474</v>
      </c>
      <c r="B260">
        <v>0</v>
      </c>
      <c r="C260" s="48">
        <v>6.13</v>
      </c>
      <c r="D260" s="48">
        <f t="shared" si="17"/>
        <v>-0.34999999999999964</v>
      </c>
      <c r="E260">
        <v>0</v>
      </c>
      <c r="F260" s="27">
        <v>4.9805100370816272E-2</v>
      </c>
      <c r="G260" s="27">
        <f t="shared" si="15"/>
        <v>0</v>
      </c>
      <c r="H260" s="27">
        <f t="shared" si="16"/>
        <v>-4.9805100370816272E-2</v>
      </c>
      <c r="I260">
        <f t="shared" si="18"/>
        <v>0.12166666666666703</v>
      </c>
      <c r="J260" s="1">
        <v>-3.1640000000000001</v>
      </c>
    </row>
    <row r="261" spans="1:10">
      <c r="A261">
        <f t="shared" si="19"/>
        <v>1987.2499999999807</v>
      </c>
      <c r="B261">
        <v>0</v>
      </c>
      <c r="C261" s="48">
        <v>6.37</v>
      </c>
      <c r="D261" s="48">
        <f t="shared" si="17"/>
        <v>0.15000000000000036</v>
      </c>
      <c r="E261">
        <v>0</v>
      </c>
      <c r="F261" s="27">
        <v>4.2410909674135744E-2</v>
      </c>
      <c r="G261" s="27">
        <f t="shared" si="15"/>
        <v>0</v>
      </c>
      <c r="H261" s="27">
        <f t="shared" si="16"/>
        <v>-4.2410909674135744E-2</v>
      </c>
      <c r="I261">
        <f t="shared" si="18"/>
        <v>0.11880555555555627</v>
      </c>
      <c r="J261" s="1">
        <v>-3.1640000000000001</v>
      </c>
    </row>
    <row r="262" spans="1:10">
      <c r="A262">
        <f t="shared" si="19"/>
        <v>1987.3333333333139</v>
      </c>
      <c r="B262">
        <v>0</v>
      </c>
      <c r="C262" s="48">
        <v>6.85</v>
      </c>
      <c r="D262" s="48">
        <f t="shared" si="17"/>
        <v>0.64999999999999947</v>
      </c>
      <c r="E262">
        <v>-1</v>
      </c>
      <c r="F262" s="27">
        <v>3.1559830058915148E-2</v>
      </c>
      <c r="G262" s="27">
        <f t="shared" si="15"/>
        <v>1</v>
      </c>
      <c r="H262" s="27">
        <f t="shared" si="16"/>
        <v>-3.1559830058915148E-2</v>
      </c>
      <c r="I262">
        <f t="shared" si="18"/>
        <v>0.35394444444444506</v>
      </c>
      <c r="J262" s="1">
        <v>-2.9260000000000002</v>
      </c>
    </row>
    <row r="263" spans="1:10">
      <c r="A263">
        <f t="shared" si="19"/>
        <v>1987.4166666666472</v>
      </c>
      <c r="B263">
        <v>0</v>
      </c>
      <c r="C263" s="48">
        <v>6.73</v>
      </c>
      <c r="D263" s="48">
        <f t="shared" si="17"/>
        <v>0.28000000000000025</v>
      </c>
      <c r="E263">
        <v>-1</v>
      </c>
      <c r="F263" s="27">
        <v>2.9329801554430115E-2</v>
      </c>
      <c r="G263" s="27">
        <f t="shared" ref="G263:G317" si="20">-1*E263</f>
        <v>1</v>
      </c>
      <c r="H263" s="27">
        <f t="shared" ref="H263:H326" si="21">-1*F263</f>
        <v>-2.9329801554430115E-2</v>
      </c>
      <c r="I263">
        <f t="shared" si="18"/>
        <v>0.34927777777777846</v>
      </c>
      <c r="J263" s="1">
        <v>-2.9260000000000002</v>
      </c>
    </row>
    <row r="264" spans="1:10">
      <c r="A264">
        <f t="shared" si="19"/>
        <v>1987.4999999999804</v>
      </c>
      <c r="B264">
        <v>0</v>
      </c>
      <c r="C264" s="48">
        <v>6.58</v>
      </c>
      <c r="D264" s="48">
        <f t="shared" si="17"/>
        <v>-6.9999999999999396E-2</v>
      </c>
      <c r="E264">
        <v>-1</v>
      </c>
      <c r="F264" s="27">
        <v>2.5229233299886814E-2</v>
      </c>
      <c r="G264" s="27">
        <f t="shared" si="20"/>
        <v>1</v>
      </c>
      <c r="H264" s="27">
        <f t="shared" si="21"/>
        <v>-2.5229233299886814E-2</v>
      </c>
      <c r="I264">
        <f t="shared" si="18"/>
        <v>0.3036111111111115</v>
      </c>
      <c r="J264" s="1">
        <v>-2.9670000000000001</v>
      </c>
    </row>
    <row r="265" spans="1:10">
      <c r="A265">
        <f t="shared" si="19"/>
        <v>1987.5833333333137</v>
      </c>
      <c r="B265">
        <v>0</v>
      </c>
      <c r="C265" s="48">
        <v>6.73</v>
      </c>
      <c r="D265" s="48">
        <f t="shared" si="17"/>
        <v>1.0000000000000675E-2</v>
      </c>
      <c r="E265">
        <v>-1</v>
      </c>
      <c r="F265" s="27">
        <v>1.9038879493763705E-2</v>
      </c>
      <c r="G265" s="27">
        <f t="shared" si="20"/>
        <v>1</v>
      </c>
      <c r="H265" s="27">
        <f t="shared" si="21"/>
        <v>-1.9038879493763705E-2</v>
      </c>
      <c r="I265">
        <f t="shared" si="18"/>
        <v>0.28816666666666713</v>
      </c>
      <c r="J265" s="1">
        <v>-2.988</v>
      </c>
    </row>
    <row r="266" spans="1:10">
      <c r="A266">
        <f t="shared" si="19"/>
        <v>1987.666666666647</v>
      </c>
      <c r="B266">
        <v>0</v>
      </c>
      <c r="C266" s="48">
        <v>7.22</v>
      </c>
      <c r="D266" s="48">
        <f t="shared" ref="D266:D329" si="22">C266-AVERAGE(C263:C265)</f>
        <v>0.54</v>
      </c>
      <c r="E266">
        <v>-1</v>
      </c>
      <c r="F266" s="27">
        <v>6.2720457298524185E-3</v>
      </c>
      <c r="G266" s="27">
        <f t="shared" si="20"/>
        <v>1</v>
      </c>
      <c r="H266" s="27">
        <f t="shared" si="21"/>
        <v>-6.2720457298524185E-3</v>
      </c>
      <c r="I266">
        <f t="shared" si="18"/>
        <v>0.14561111111111202</v>
      </c>
      <c r="J266" s="1">
        <v>-3.1349999999999998</v>
      </c>
    </row>
    <row r="267" spans="1:10">
      <c r="A267">
        <f t="shared" si="19"/>
        <v>1987.7499999999802</v>
      </c>
      <c r="B267">
        <v>0</v>
      </c>
      <c r="C267" s="48">
        <v>7.29</v>
      </c>
      <c r="D267" s="48">
        <f t="shared" si="22"/>
        <v>0.44666666666666632</v>
      </c>
      <c r="E267">
        <v>1</v>
      </c>
      <c r="F267" s="27">
        <v>3.6901467047108366E-3</v>
      </c>
      <c r="G267" s="27">
        <f t="shared" si="20"/>
        <v>-1</v>
      </c>
      <c r="H267" s="27">
        <f t="shared" si="21"/>
        <v>-3.6901467047108366E-3</v>
      </c>
      <c r="I267">
        <f t="shared" si="18"/>
        <v>0.15413888888888971</v>
      </c>
      <c r="J267" s="1">
        <v>-3.1349999999999998</v>
      </c>
    </row>
    <row r="268" spans="1:10">
      <c r="A268">
        <f t="shared" si="19"/>
        <v>1987.8333333333135</v>
      </c>
      <c r="B268">
        <v>0</v>
      </c>
      <c r="C268" s="48">
        <v>6.69</v>
      </c>
      <c r="D268" s="48">
        <f t="shared" si="22"/>
        <v>-0.38999999999999879</v>
      </c>
      <c r="E268">
        <v>1</v>
      </c>
      <c r="F268" s="27">
        <v>8.3486888874138299E-3</v>
      </c>
      <c r="G268" s="27">
        <f t="shared" si="20"/>
        <v>-1</v>
      </c>
      <c r="H268" s="27">
        <f t="shared" si="21"/>
        <v>-8.3486888874138299E-3</v>
      </c>
      <c r="I268">
        <f t="shared" si="18"/>
        <v>7.8638888888889813E-2</v>
      </c>
      <c r="J268" s="1">
        <v>-3.22</v>
      </c>
    </row>
    <row r="269" spans="1:10">
      <c r="A269">
        <f t="shared" si="19"/>
        <v>1987.9166666666467</v>
      </c>
      <c r="B269">
        <v>0</v>
      </c>
      <c r="C269" s="48">
        <v>6.77</v>
      </c>
      <c r="D269" s="48">
        <f t="shared" si="22"/>
        <v>-0.29666666666666686</v>
      </c>
      <c r="E269">
        <v>1</v>
      </c>
      <c r="F269" s="27">
        <v>1.5938688394632472E-3</v>
      </c>
      <c r="G269" s="27">
        <f t="shared" si="20"/>
        <v>-1</v>
      </c>
      <c r="H269" s="27">
        <f t="shared" si="21"/>
        <v>-1.5938688394632472E-3</v>
      </c>
      <c r="I269">
        <f t="shared" si="18"/>
        <v>-0.1046666666666658</v>
      </c>
      <c r="J269" s="1">
        <v>-3.4</v>
      </c>
    </row>
    <row r="270" spans="1:10">
      <c r="A270">
        <f t="shared" si="19"/>
        <v>1987.99999999998</v>
      </c>
      <c r="B270">
        <v>0</v>
      </c>
      <c r="C270" s="48">
        <v>6.83</v>
      </c>
      <c r="D270" s="48">
        <f t="shared" si="22"/>
        <v>-8.6666666666666892E-2</v>
      </c>
      <c r="E270">
        <v>1</v>
      </c>
      <c r="F270" s="27">
        <v>-2.0014521080085057E-3</v>
      </c>
      <c r="G270" s="27">
        <f t="shared" si="20"/>
        <v>-1</v>
      </c>
      <c r="H270" s="27">
        <f t="shared" si="21"/>
        <v>2.0014521080085057E-3</v>
      </c>
      <c r="I270">
        <f t="shared" si="18"/>
        <v>-0.10697222222222136</v>
      </c>
      <c r="J270" s="1">
        <v>-3.4</v>
      </c>
    </row>
    <row r="271" spans="1:10">
      <c r="A271">
        <f t="shared" si="19"/>
        <v>1988.0833333333132</v>
      </c>
      <c r="B271">
        <v>0</v>
      </c>
      <c r="C271" s="48">
        <v>6.58</v>
      </c>
      <c r="D271" s="48">
        <f t="shared" si="22"/>
        <v>-0.18333333333333268</v>
      </c>
      <c r="E271">
        <v>0</v>
      </c>
      <c r="F271" s="27">
        <v>1.7174414967128515E-3</v>
      </c>
      <c r="G271" s="27">
        <f t="shared" si="20"/>
        <v>0</v>
      </c>
      <c r="H271" s="27">
        <f t="shared" si="21"/>
        <v>-1.7174414967128515E-3</v>
      </c>
      <c r="I271">
        <f t="shared" ref="I271:I334" si="23">J271-AVERAGE(J235:J270)</f>
        <v>-0.33327777777777667</v>
      </c>
      <c r="J271" s="1">
        <v>-3.6240000000000001</v>
      </c>
    </row>
    <row r="272" spans="1:10">
      <c r="A272">
        <f t="shared" si="19"/>
        <v>1988.1666666666465</v>
      </c>
      <c r="B272">
        <v>0</v>
      </c>
      <c r="C272" s="48">
        <v>6.58</v>
      </c>
      <c r="D272" s="48">
        <f t="shared" si="22"/>
        <v>-0.1466666666666665</v>
      </c>
      <c r="E272">
        <v>0</v>
      </c>
      <c r="F272" s="27">
        <v>-1.7942848897789382E-3</v>
      </c>
      <c r="G272" s="27">
        <f t="shared" si="20"/>
        <v>0</v>
      </c>
      <c r="H272" s="27">
        <f t="shared" si="21"/>
        <v>1.7942848897789382E-3</v>
      </c>
      <c r="I272">
        <f t="shared" si="23"/>
        <v>-0.31574999999999909</v>
      </c>
      <c r="J272" s="1">
        <v>-3.6059999999999999</v>
      </c>
    </row>
    <row r="273" spans="1:10">
      <c r="A273">
        <f t="shared" si="19"/>
        <v>1988.2499999999798</v>
      </c>
      <c r="B273">
        <v>0</v>
      </c>
      <c r="C273" s="48">
        <v>6.87</v>
      </c>
      <c r="D273" s="48">
        <f t="shared" si="22"/>
        <v>0.20666666666666611</v>
      </c>
      <c r="E273">
        <v>0</v>
      </c>
      <c r="F273" s="27">
        <v>-6.9114251725362619E-3</v>
      </c>
      <c r="G273" s="27">
        <f t="shared" si="20"/>
        <v>0</v>
      </c>
      <c r="H273" s="27">
        <f t="shared" si="21"/>
        <v>6.9114251725362619E-3</v>
      </c>
      <c r="I273">
        <f t="shared" si="23"/>
        <v>-0.31113888888888752</v>
      </c>
      <c r="J273" s="1">
        <v>-3.6059999999999999</v>
      </c>
    </row>
    <row r="274" spans="1:10">
      <c r="A274">
        <f t="shared" si="19"/>
        <v>1988.333333333313</v>
      </c>
      <c r="B274">
        <v>0</v>
      </c>
      <c r="C274" s="48">
        <v>7.09</v>
      </c>
      <c r="D274" s="48">
        <f t="shared" si="22"/>
        <v>0.41333333333333311</v>
      </c>
      <c r="E274">
        <v>0</v>
      </c>
      <c r="F274" s="27">
        <v>-1.2391986878631675E-2</v>
      </c>
      <c r="G274" s="27">
        <f t="shared" si="20"/>
        <v>0</v>
      </c>
      <c r="H274" s="27">
        <f t="shared" si="21"/>
        <v>1.2391986878631675E-2</v>
      </c>
      <c r="I274">
        <f t="shared" si="23"/>
        <v>-0.11852777777777757</v>
      </c>
      <c r="J274" s="1">
        <v>-3.4180000000000001</v>
      </c>
    </row>
    <row r="275" spans="1:10">
      <c r="A275">
        <f t="shared" si="19"/>
        <v>1988.4166666666463</v>
      </c>
      <c r="B275">
        <v>0</v>
      </c>
      <c r="C275" s="48">
        <v>7.51</v>
      </c>
      <c r="D275" s="48">
        <f t="shared" si="22"/>
        <v>0.66333333333333311</v>
      </c>
      <c r="E275">
        <v>-1</v>
      </c>
      <c r="F275" s="27">
        <v>-1.9975307465508116E-2</v>
      </c>
      <c r="G275" s="27">
        <f t="shared" si="20"/>
        <v>1</v>
      </c>
      <c r="H275" s="27">
        <f t="shared" si="21"/>
        <v>1.9975307465508116E-2</v>
      </c>
      <c r="I275">
        <f t="shared" si="23"/>
        <v>0.18597222222222332</v>
      </c>
      <c r="J275" s="1">
        <v>-3.11</v>
      </c>
    </row>
    <row r="276" spans="1:10">
      <c r="A276">
        <f t="shared" si="19"/>
        <v>1988.4999999999795</v>
      </c>
      <c r="B276">
        <v>0</v>
      </c>
      <c r="C276" s="48">
        <v>7.75</v>
      </c>
      <c r="D276" s="48">
        <f t="shared" si="22"/>
        <v>0.59333333333333371</v>
      </c>
      <c r="E276">
        <v>-1</v>
      </c>
      <c r="F276" s="27">
        <v>-2.5984496960217512E-2</v>
      </c>
      <c r="G276" s="27">
        <f t="shared" si="20"/>
        <v>1</v>
      </c>
      <c r="H276" s="27">
        <f t="shared" si="21"/>
        <v>2.5984496960217512E-2</v>
      </c>
      <c r="I276">
        <f t="shared" si="23"/>
        <v>0.17391666666666783</v>
      </c>
      <c r="J276" s="1">
        <v>-3.11</v>
      </c>
    </row>
    <row r="277" spans="1:10">
      <c r="A277">
        <f t="shared" si="19"/>
        <v>1988.5833333333128</v>
      </c>
      <c r="B277">
        <v>0</v>
      </c>
      <c r="C277" s="48">
        <v>8.01</v>
      </c>
      <c r="D277" s="48">
        <f t="shared" si="22"/>
        <v>0.55999999999999961</v>
      </c>
      <c r="E277">
        <v>-1</v>
      </c>
      <c r="F277" s="27">
        <v>-3.0007676629017307E-2</v>
      </c>
      <c r="G277" s="27">
        <f t="shared" si="20"/>
        <v>1</v>
      </c>
      <c r="H277" s="27">
        <f t="shared" si="21"/>
        <v>3.0007676629017307E-2</v>
      </c>
      <c r="I277">
        <f t="shared" si="23"/>
        <v>-1.8472222222222001E-2</v>
      </c>
      <c r="J277" s="1">
        <v>-3.2919999999999998</v>
      </c>
    </row>
    <row r="278" spans="1:10">
      <c r="A278">
        <f t="shared" si="19"/>
        <v>1988.6666666666461</v>
      </c>
      <c r="B278">
        <v>0</v>
      </c>
      <c r="C278" s="48">
        <v>8.19</v>
      </c>
      <c r="D278" s="48">
        <f t="shared" si="22"/>
        <v>0.43333333333333268</v>
      </c>
      <c r="E278">
        <v>-1</v>
      </c>
      <c r="F278" s="27">
        <v>-3.5806244201110352E-2</v>
      </c>
      <c r="G278" s="27">
        <f t="shared" si="20"/>
        <v>1</v>
      </c>
      <c r="H278" s="27">
        <f t="shared" si="21"/>
        <v>3.5806244201110352E-2</v>
      </c>
      <c r="I278">
        <f t="shared" si="23"/>
        <v>-8.5638888888888598E-2</v>
      </c>
      <c r="J278" s="1">
        <v>-3.359</v>
      </c>
    </row>
    <row r="279" spans="1:10">
      <c r="A279">
        <f t="shared" si="19"/>
        <v>1988.7499999999793</v>
      </c>
      <c r="B279">
        <v>0</v>
      </c>
      <c r="C279" s="48">
        <v>8.3000000000000007</v>
      </c>
      <c r="D279" s="48">
        <f t="shared" si="22"/>
        <v>0.31666666666666732</v>
      </c>
      <c r="E279">
        <v>-1</v>
      </c>
      <c r="F279" s="27">
        <v>-3.6943813769859488E-2</v>
      </c>
      <c r="G279" s="27">
        <f t="shared" si="20"/>
        <v>1</v>
      </c>
      <c r="H279" s="27">
        <f t="shared" si="21"/>
        <v>3.6943813769859488E-2</v>
      </c>
      <c r="I279">
        <f t="shared" si="23"/>
        <v>-8.3944444444444599E-2</v>
      </c>
      <c r="J279" s="1">
        <v>-3.359</v>
      </c>
    </row>
    <row r="280" spans="1:10">
      <c r="A280">
        <f t="shared" si="19"/>
        <v>1988.8333333333126</v>
      </c>
      <c r="B280">
        <v>0</v>
      </c>
      <c r="C280" s="48">
        <v>8.35</v>
      </c>
      <c r="D280" s="48">
        <f t="shared" si="22"/>
        <v>0.18333333333333357</v>
      </c>
      <c r="E280">
        <v>-1</v>
      </c>
      <c r="F280" s="27">
        <v>-3.7938980047755741E-2</v>
      </c>
      <c r="G280" s="27">
        <f t="shared" si="20"/>
        <v>1</v>
      </c>
      <c r="H280" s="27">
        <f t="shared" si="21"/>
        <v>3.7938980047755741E-2</v>
      </c>
      <c r="I280">
        <f t="shared" si="23"/>
        <v>-8.8361111111111335E-2</v>
      </c>
      <c r="J280" s="1">
        <v>-3.3679999999999999</v>
      </c>
    </row>
    <row r="281" spans="1:10">
      <c r="A281">
        <f t="shared" si="19"/>
        <v>1988.9166666666458</v>
      </c>
      <c r="B281">
        <v>0</v>
      </c>
      <c r="C281" s="48">
        <v>8.76</v>
      </c>
      <c r="D281" s="48">
        <f t="shared" si="22"/>
        <v>0.47999999999999865</v>
      </c>
      <c r="E281">
        <v>-1</v>
      </c>
      <c r="F281" s="27">
        <v>-4.4688026711780252E-2</v>
      </c>
      <c r="G281" s="27">
        <f t="shared" si="20"/>
        <v>1</v>
      </c>
      <c r="H281" s="27">
        <f t="shared" si="21"/>
        <v>4.4688026711780252E-2</v>
      </c>
      <c r="I281">
        <f t="shared" si="23"/>
        <v>0.36305555555555546</v>
      </c>
      <c r="J281" s="1">
        <v>-2.9220000000000002</v>
      </c>
    </row>
    <row r="282" spans="1:10">
      <c r="A282">
        <f t="shared" si="19"/>
        <v>1988.9999999999791</v>
      </c>
      <c r="B282">
        <v>0</v>
      </c>
      <c r="C282" s="48">
        <v>9.1199999999999992</v>
      </c>
      <c r="D282" s="48">
        <f t="shared" si="22"/>
        <v>0.65000000000000036</v>
      </c>
      <c r="E282">
        <v>-1</v>
      </c>
      <c r="F282" s="27">
        <v>-5.128453594434966E-2</v>
      </c>
      <c r="G282" s="27">
        <f t="shared" si="20"/>
        <v>1</v>
      </c>
      <c r="H282" s="27">
        <f t="shared" si="21"/>
        <v>5.128453594434966E-2</v>
      </c>
      <c r="I282">
        <f t="shared" si="23"/>
        <v>0.35416666666666652</v>
      </c>
      <c r="J282" s="1">
        <v>-2.9220000000000002</v>
      </c>
    </row>
    <row r="283" spans="1:10">
      <c r="A283">
        <f t="shared" si="19"/>
        <v>1989.0833333333123</v>
      </c>
      <c r="B283">
        <v>0</v>
      </c>
      <c r="C283" s="48">
        <v>9.36</v>
      </c>
      <c r="D283" s="48">
        <f t="shared" si="22"/>
        <v>0.61666666666666714</v>
      </c>
      <c r="E283">
        <v>-2</v>
      </c>
      <c r="F283" s="27">
        <v>-5.513314957304867E-2</v>
      </c>
      <c r="G283" s="27">
        <f t="shared" si="20"/>
        <v>2</v>
      </c>
      <c r="H283" s="27">
        <f t="shared" si="21"/>
        <v>5.513314957304867E-2</v>
      </c>
      <c r="I283">
        <f t="shared" si="23"/>
        <v>0.64227777777777728</v>
      </c>
      <c r="J283" s="1">
        <v>-2.625</v>
      </c>
    </row>
    <row r="284" spans="1:10">
      <c r="A284">
        <f t="shared" si="19"/>
        <v>1989.1666666666456</v>
      </c>
      <c r="B284">
        <v>0</v>
      </c>
      <c r="C284" s="48">
        <v>9.85</v>
      </c>
      <c r="D284" s="48">
        <f t="shared" si="22"/>
        <v>0.76999999999999957</v>
      </c>
      <c r="E284">
        <v>-2</v>
      </c>
      <c r="F284" s="27">
        <v>-6.4184415377129295E-2</v>
      </c>
      <c r="G284" s="27">
        <f t="shared" si="20"/>
        <v>2</v>
      </c>
      <c r="H284" s="27">
        <f t="shared" si="21"/>
        <v>6.4184415377129295E-2</v>
      </c>
      <c r="I284">
        <f t="shared" si="23"/>
        <v>0.68308333333333238</v>
      </c>
      <c r="J284" s="1">
        <v>-2.5640000000000001</v>
      </c>
    </row>
    <row r="285" spans="1:10">
      <c r="A285">
        <f t="shared" si="19"/>
        <v>1989.2499999999789</v>
      </c>
      <c r="B285">
        <v>0</v>
      </c>
      <c r="C285" s="48">
        <v>9.84</v>
      </c>
      <c r="D285" s="48">
        <f t="shared" si="22"/>
        <v>0.3966666666666665</v>
      </c>
      <c r="E285">
        <v>-2</v>
      </c>
      <c r="F285" s="27">
        <v>-6.4493650077815309E-2</v>
      </c>
      <c r="G285" s="27">
        <f t="shared" si="20"/>
        <v>2</v>
      </c>
      <c r="H285" s="27">
        <f t="shared" si="21"/>
        <v>6.4493650077815309E-2</v>
      </c>
      <c r="I285">
        <f t="shared" si="23"/>
        <v>0.66119444444444353</v>
      </c>
      <c r="J285" s="1">
        <v>-2.5640000000000001</v>
      </c>
    </row>
    <row r="286" spans="1:10">
      <c r="A286">
        <f t="shared" si="19"/>
        <v>1989.3333333333121</v>
      </c>
      <c r="B286">
        <v>0</v>
      </c>
      <c r="C286" s="48">
        <v>9.81</v>
      </c>
      <c r="D286" s="48">
        <f t="shared" si="22"/>
        <v>0.12666666666666693</v>
      </c>
      <c r="E286">
        <v>-2</v>
      </c>
      <c r="F286" s="27">
        <v>-6.400169874677851E-2</v>
      </c>
      <c r="G286" s="27">
        <f t="shared" si="20"/>
        <v>2</v>
      </c>
      <c r="H286" s="27">
        <f t="shared" si="21"/>
        <v>6.400169874677851E-2</v>
      </c>
      <c r="I286">
        <f t="shared" si="23"/>
        <v>0.79805555555555419</v>
      </c>
      <c r="J286" s="1">
        <v>-2.411</v>
      </c>
    </row>
    <row r="287" spans="1:10">
      <c r="A287">
        <f t="shared" si="19"/>
        <v>1989.4166666666454</v>
      </c>
      <c r="B287">
        <v>0</v>
      </c>
      <c r="C287" s="48">
        <v>9.5299999999999994</v>
      </c>
      <c r="D287" s="48">
        <f t="shared" si="22"/>
        <v>-0.30333333333333456</v>
      </c>
      <c r="E287">
        <v>-1</v>
      </c>
      <c r="F287" s="27">
        <v>-5.9373948154658532E-2</v>
      </c>
      <c r="G287" s="27">
        <f t="shared" si="20"/>
        <v>1</v>
      </c>
      <c r="H287" s="27">
        <f t="shared" si="21"/>
        <v>5.9373948154658532E-2</v>
      </c>
      <c r="I287">
        <f t="shared" si="23"/>
        <v>0.77977777777777701</v>
      </c>
      <c r="J287" s="1">
        <v>-2.411</v>
      </c>
    </row>
    <row r="288" spans="1:10">
      <c r="A288">
        <f t="shared" si="19"/>
        <v>1989.4999999999786</v>
      </c>
      <c r="B288">
        <v>0</v>
      </c>
      <c r="C288" s="48">
        <v>9.24</v>
      </c>
      <c r="D288" s="48">
        <f t="shared" si="22"/>
        <v>-0.48666666666666636</v>
      </c>
      <c r="E288">
        <v>-1</v>
      </c>
      <c r="F288" s="27">
        <v>-5.2080205917334893E-2</v>
      </c>
      <c r="G288" s="27">
        <f t="shared" si="20"/>
        <v>1</v>
      </c>
      <c r="H288" s="27">
        <f t="shared" si="21"/>
        <v>5.2080205917334893E-2</v>
      </c>
      <c r="I288">
        <f t="shared" si="23"/>
        <v>0.83649999999999869</v>
      </c>
      <c r="J288" s="1">
        <v>-2.3359999999999999</v>
      </c>
    </row>
    <row r="289" spans="1:10">
      <c r="A289">
        <f t="shared" si="19"/>
        <v>1989.5833333333119</v>
      </c>
      <c r="B289">
        <v>0</v>
      </c>
      <c r="C289" s="48">
        <v>8.99</v>
      </c>
      <c r="D289" s="48">
        <f t="shared" si="22"/>
        <v>-0.53666666666666529</v>
      </c>
      <c r="E289">
        <v>-1</v>
      </c>
      <c r="F289" s="27">
        <v>-4.7500633893122063E-2</v>
      </c>
      <c r="G289" s="27">
        <f t="shared" si="20"/>
        <v>1</v>
      </c>
      <c r="H289" s="27">
        <f t="shared" si="21"/>
        <v>4.7500633893122063E-2</v>
      </c>
      <c r="I289">
        <f t="shared" si="23"/>
        <v>0.67247222222222147</v>
      </c>
      <c r="J289" s="1">
        <v>-2.4750000000000001</v>
      </c>
    </row>
    <row r="290" spans="1:10">
      <c r="A290">
        <f t="shared" si="19"/>
        <v>1989.6666666666451</v>
      </c>
      <c r="B290">
        <v>0</v>
      </c>
      <c r="C290" s="48">
        <v>9.02</v>
      </c>
      <c r="D290" s="48">
        <f t="shared" si="22"/>
        <v>-0.2333333333333325</v>
      </c>
      <c r="E290">
        <v>-1</v>
      </c>
      <c r="F290" s="27">
        <v>-4.5700922262510046E-2</v>
      </c>
      <c r="G290" s="27">
        <f t="shared" si="20"/>
        <v>1</v>
      </c>
      <c r="H290" s="27">
        <f t="shared" si="21"/>
        <v>4.5700922262510046E-2</v>
      </c>
      <c r="I290">
        <f t="shared" si="23"/>
        <v>0.64480555555555474</v>
      </c>
      <c r="J290" s="1">
        <v>-2.4750000000000001</v>
      </c>
    </row>
    <row r="291" spans="1:10">
      <c r="A291">
        <f t="shared" si="19"/>
        <v>1989.7499999999784</v>
      </c>
      <c r="B291">
        <v>0</v>
      </c>
      <c r="C291" s="48">
        <v>8.84</v>
      </c>
      <c r="D291" s="48">
        <f t="shared" si="22"/>
        <v>-0.24333333333333407</v>
      </c>
      <c r="E291">
        <v>0</v>
      </c>
      <c r="F291" s="27">
        <v>-3.9204215343696988E-2</v>
      </c>
      <c r="G291" s="27">
        <f t="shared" si="20"/>
        <v>0</v>
      </c>
      <c r="H291" s="27">
        <f t="shared" si="21"/>
        <v>3.9204215343696988E-2</v>
      </c>
      <c r="I291">
        <f t="shared" si="23"/>
        <v>0.53016666666666579</v>
      </c>
      <c r="J291" s="1">
        <v>-2.5619999999999998</v>
      </c>
    </row>
    <row r="292" spans="1:10">
      <c r="A292">
        <f t="shared" si="19"/>
        <v>1989.8333333333117</v>
      </c>
      <c r="B292">
        <v>0</v>
      </c>
      <c r="C292" s="48">
        <v>8.5500000000000007</v>
      </c>
      <c r="D292" s="48">
        <f t="shared" si="22"/>
        <v>-0.39999999999999858</v>
      </c>
      <c r="E292">
        <v>0</v>
      </c>
      <c r="F292" s="27">
        <v>-3.1199272615306375E-2</v>
      </c>
      <c r="G292" s="27">
        <f t="shared" si="20"/>
        <v>0</v>
      </c>
      <c r="H292" s="27">
        <f t="shared" si="21"/>
        <v>3.1199272615306375E-2</v>
      </c>
      <c r="I292">
        <f t="shared" si="23"/>
        <v>0.61294444444444318</v>
      </c>
      <c r="J292" s="1">
        <v>-2.4540000000000002</v>
      </c>
    </row>
    <row r="293" spans="1:10">
      <c r="A293">
        <f t="shared" si="19"/>
        <v>1989.9166666666449</v>
      </c>
      <c r="B293">
        <v>0</v>
      </c>
      <c r="C293" s="48">
        <v>8.4499999999999993</v>
      </c>
      <c r="D293" s="48">
        <f t="shared" si="22"/>
        <v>-0.3533333333333335</v>
      </c>
      <c r="E293">
        <v>0</v>
      </c>
      <c r="F293" s="27">
        <v>-2.6149257319880284E-2</v>
      </c>
      <c r="G293" s="27">
        <f t="shared" si="20"/>
        <v>0</v>
      </c>
      <c r="H293" s="27">
        <f t="shared" si="21"/>
        <v>2.6149257319880284E-2</v>
      </c>
      <c r="I293">
        <f t="shared" si="23"/>
        <v>0.51830555555555424</v>
      </c>
      <c r="J293" s="1">
        <v>-2.5209999999999999</v>
      </c>
    </row>
    <row r="294" spans="1:10">
      <c r="A294">
        <f t="shared" si="19"/>
        <v>1989.9999999999782</v>
      </c>
      <c r="B294">
        <v>0</v>
      </c>
      <c r="C294" s="48">
        <v>8.23</v>
      </c>
      <c r="D294" s="48">
        <f t="shared" si="22"/>
        <v>-0.38333333333333286</v>
      </c>
      <c r="E294">
        <v>0</v>
      </c>
      <c r="F294" s="27">
        <v>-2.1095349605907643E-2</v>
      </c>
      <c r="G294" s="27">
        <f t="shared" si="20"/>
        <v>0</v>
      </c>
      <c r="H294" s="27">
        <f t="shared" si="21"/>
        <v>2.1095349605907643E-2</v>
      </c>
      <c r="I294">
        <f t="shared" si="23"/>
        <v>0.49024999999999874</v>
      </c>
      <c r="J294" s="1">
        <v>-2.5209999999999999</v>
      </c>
    </row>
    <row r="295" spans="1:10">
      <c r="A295">
        <f t="shared" si="19"/>
        <v>1990.0833333333114</v>
      </c>
      <c r="B295">
        <v>0</v>
      </c>
      <c r="C295" s="48">
        <v>8.24</v>
      </c>
      <c r="D295" s="48">
        <f t="shared" si="22"/>
        <v>-0.16999999999999993</v>
      </c>
      <c r="E295">
        <v>0</v>
      </c>
      <c r="F295" s="27">
        <v>-2.2733393994893769E-2</v>
      </c>
      <c r="G295" s="27">
        <f t="shared" si="20"/>
        <v>0</v>
      </c>
      <c r="H295" s="27">
        <f t="shared" si="21"/>
        <v>2.2733393994893769E-2</v>
      </c>
      <c r="I295">
        <f t="shared" si="23"/>
        <v>0.77519444444444341</v>
      </c>
      <c r="J295" s="1">
        <v>-2.2080000000000002</v>
      </c>
    </row>
    <row r="296" spans="1:10">
      <c r="A296">
        <f t="shared" si="19"/>
        <v>1990.1666666666447</v>
      </c>
      <c r="B296">
        <v>0</v>
      </c>
      <c r="C296" s="48">
        <v>8.2799999999999994</v>
      </c>
      <c r="D296" s="48">
        <f t="shared" si="22"/>
        <v>-2.6666666666667282E-2</v>
      </c>
      <c r="E296">
        <v>0</v>
      </c>
      <c r="F296" s="27">
        <v>-1.7243774645242987E-2</v>
      </c>
      <c r="G296" s="27">
        <f t="shared" si="20"/>
        <v>0</v>
      </c>
      <c r="H296" s="27">
        <f t="shared" si="21"/>
        <v>1.7243774645242987E-2</v>
      </c>
      <c r="I296">
        <f t="shared" si="23"/>
        <v>0.64933333333333243</v>
      </c>
      <c r="J296" s="1">
        <v>-2.302</v>
      </c>
    </row>
    <row r="297" spans="1:10">
      <c r="A297">
        <f t="shared" si="19"/>
        <v>1990.2499999999779</v>
      </c>
      <c r="B297">
        <v>0</v>
      </c>
      <c r="C297" s="48">
        <v>8.26</v>
      </c>
      <c r="D297" s="48">
        <f t="shared" si="22"/>
        <v>9.9999999999997868E-3</v>
      </c>
      <c r="E297">
        <v>0</v>
      </c>
      <c r="F297" s="27">
        <v>-1.4476184470797571E-2</v>
      </c>
      <c r="G297" s="27">
        <f t="shared" si="20"/>
        <v>0</v>
      </c>
      <c r="H297" s="27">
        <f t="shared" si="21"/>
        <v>1.4476184470797571E-2</v>
      </c>
      <c r="I297">
        <f t="shared" si="23"/>
        <v>0.62538888888888788</v>
      </c>
      <c r="J297" s="1">
        <v>-2.302</v>
      </c>
    </row>
    <row r="298" spans="1:10">
      <c r="A298">
        <f t="shared" si="19"/>
        <v>1990.3333333333112</v>
      </c>
      <c r="B298">
        <v>0</v>
      </c>
      <c r="C298" s="48">
        <v>8.18</v>
      </c>
      <c r="D298" s="48">
        <f t="shared" si="22"/>
        <v>-8.0000000000000071E-2</v>
      </c>
      <c r="E298">
        <v>0</v>
      </c>
      <c r="F298" s="27">
        <v>-1.3891135337524757E-2</v>
      </c>
      <c r="G298" s="27">
        <f t="shared" si="20"/>
        <v>0</v>
      </c>
      <c r="H298" s="27">
        <f t="shared" si="21"/>
        <v>1.3891135337524757E-2</v>
      </c>
      <c r="I298">
        <f t="shared" si="23"/>
        <v>0.64544444444444427</v>
      </c>
      <c r="J298" s="1">
        <v>-2.258</v>
      </c>
    </row>
    <row r="299" spans="1:10">
      <c r="A299">
        <f t="shared" si="19"/>
        <v>1990.4166666666445</v>
      </c>
      <c r="B299">
        <v>0</v>
      </c>
      <c r="C299" s="48">
        <v>8.2899999999999991</v>
      </c>
      <c r="D299" s="48">
        <f t="shared" si="22"/>
        <v>4.9999999999998934E-2</v>
      </c>
      <c r="E299">
        <v>0</v>
      </c>
      <c r="F299" s="27">
        <v>-1.4388479095605505E-2</v>
      </c>
      <c r="G299" s="27">
        <f t="shared" si="20"/>
        <v>0</v>
      </c>
      <c r="H299" s="27">
        <f t="shared" si="21"/>
        <v>1.4388479095605505E-2</v>
      </c>
      <c r="I299">
        <f t="shared" si="23"/>
        <v>0.62688888888888883</v>
      </c>
      <c r="J299" s="1">
        <v>-2.258</v>
      </c>
    </row>
    <row r="300" spans="1:10">
      <c r="A300">
        <f t="shared" si="19"/>
        <v>1990.4999999999777</v>
      </c>
      <c r="B300">
        <v>0</v>
      </c>
      <c r="C300" s="48">
        <v>8.15</v>
      </c>
      <c r="D300" s="48">
        <f t="shared" si="22"/>
        <v>-9.3333333333331936E-2</v>
      </c>
      <c r="E300">
        <v>0</v>
      </c>
      <c r="F300" s="27">
        <v>-1.0658157889463143E-2</v>
      </c>
      <c r="G300" s="27">
        <f t="shared" si="20"/>
        <v>0</v>
      </c>
      <c r="H300" s="27">
        <f t="shared" si="21"/>
        <v>1.0658157889463143E-2</v>
      </c>
      <c r="I300">
        <f t="shared" si="23"/>
        <v>0.54233333333333267</v>
      </c>
      <c r="J300" s="1">
        <v>-2.3239999999999998</v>
      </c>
    </row>
    <row r="301" spans="1:10">
      <c r="A301">
        <f t="shared" si="19"/>
        <v>1990.583333333311</v>
      </c>
      <c r="B301">
        <v>0</v>
      </c>
      <c r="C301" s="48">
        <v>8.1300000000000008</v>
      </c>
      <c r="D301" s="48">
        <f t="shared" si="22"/>
        <v>-7.666666666666444E-2</v>
      </c>
      <c r="E301">
        <v>0</v>
      </c>
      <c r="F301" s="27">
        <v>-1.0144709457834078E-2</v>
      </c>
      <c r="G301" s="27">
        <f t="shared" si="20"/>
        <v>0</v>
      </c>
      <c r="H301" s="27">
        <f t="shared" si="21"/>
        <v>1.0144709457834078E-2</v>
      </c>
      <c r="I301">
        <f t="shared" si="23"/>
        <v>0.67447222222222214</v>
      </c>
      <c r="J301" s="1">
        <v>-2.1739999999999999</v>
      </c>
    </row>
    <row r="302" spans="1:10">
      <c r="A302">
        <f t="shared" si="19"/>
        <v>1990.6666666666442</v>
      </c>
      <c r="B302">
        <v>0</v>
      </c>
      <c r="C302" s="48">
        <v>8.1999999999999993</v>
      </c>
      <c r="D302" s="48">
        <f t="shared" si="22"/>
        <v>9.9999999999997868E-3</v>
      </c>
      <c r="E302">
        <v>0</v>
      </c>
      <c r="F302" s="27">
        <v>-8.2694565949539278E-3</v>
      </c>
      <c r="G302" s="27">
        <f t="shared" si="20"/>
        <v>0</v>
      </c>
      <c r="H302" s="27">
        <f t="shared" si="21"/>
        <v>8.2694565949539278E-3</v>
      </c>
      <c r="I302">
        <f t="shared" si="23"/>
        <v>0.65186111111111078</v>
      </c>
      <c r="J302" s="1">
        <v>-2.1739999999999999</v>
      </c>
    </row>
    <row r="303" spans="1:10">
      <c r="A303">
        <f t="shared" si="19"/>
        <v>1990.7499999999775</v>
      </c>
      <c r="B303">
        <v>0</v>
      </c>
      <c r="C303" s="48">
        <v>8.11</v>
      </c>
      <c r="D303" s="48">
        <f t="shared" si="22"/>
        <v>-5.0000000000000711E-2</v>
      </c>
      <c r="E303">
        <v>0</v>
      </c>
      <c r="F303" s="27">
        <v>-5.7806353260878296E-3</v>
      </c>
      <c r="G303" s="27">
        <f t="shared" si="20"/>
        <v>0</v>
      </c>
      <c r="H303" s="27">
        <f t="shared" si="21"/>
        <v>5.7806353260878296E-3</v>
      </c>
      <c r="I303">
        <f t="shared" si="23"/>
        <v>0.50616666666666621</v>
      </c>
      <c r="J303" s="1">
        <v>-2.2930000000000001</v>
      </c>
    </row>
    <row r="304" spans="1:10">
      <c r="A304">
        <f t="shared" si="19"/>
        <v>1990.8333333333107</v>
      </c>
      <c r="B304">
        <v>0</v>
      </c>
      <c r="C304" s="48">
        <v>7.81</v>
      </c>
      <c r="D304" s="48">
        <f t="shared" si="22"/>
        <v>-0.33666666666666689</v>
      </c>
      <c r="E304">
        <v>0</v>
      </c>
      <c r="F304" s="27">
        <v>1.7904403439751165E-3</v>
      </c>
      <c r="G304" s="27">
        <f t="shared" si="20"/>
        <v>0</v>
      </c>
      <c r="H304" s="27">
        <f t="shared" si="21"/>
        <v>-1.7904403439751165E-3</v>
      </c>
      <c r="I304">
        <f t="shared" si="23"/>
        <v>0.46477777777777796</v>
      </c>
      <c r="J304" s="1">
        <v>-2.3109999999999999</v>
      </c>
    </row>
    <row r="305" spans="1:10">
      <c r="A305">
        <f t="shared" si="19"/>
        <v>1990.916666666644</v>
      </c>
      <c r="B305">
        <v>0</v>
      </c>
      <c r="C305" s="48">
        <v>7.31</v>
      </c>
      <c r="D305" s="48">
        <f t="shared" si="22"/>
        <v>-0.72999999999999954</v>
      </c>
      <c r="E305">
        <v>1</v>
      </c>
      <c r="F305" s="27">
        <v>1.2711539124204529E-2</v>
      </c>
      <c r="G305" s="27">
        <f t="shared" si="20"/>
        <v>-1</v>
      </c>
      <c r="H305" s="27">
        <f t="shared" si="21"/>
        <v>-1.2711539124204529E-2</v>
      </c>
      <c r="I305">
        <f t="shared" si="23"/>
        <v>0.28052777777777793</v>
      </c>
      <c r="J305" s="1">
        <v>-2.4700000000000002</v>
      </c>
    </row>
    <row r="306" spans="1:10">
      <c r="A306">
        <f t="shared" si="19"/>
        <v>1990.9999999999773</v>
      </c>
      <c r="B306">
        <v>0</v>
      </c>
      <c r="C306" s="48">
        <v>6.91</v>
      </c>
      <c r="D306" s="48">
        <f t="shared" si="22"/>
        <v>-0.83333333333333215</v>
      </c>
      <c r="E306">
        <v>1</v>
      </c>
      <c r="F306" s="27">
        <v>2.0042086172459311E-2</v>
      </c>
      <c r="G306" s="27">
        <f t="shared" si="20"/>
        <v>-1</v>
      </c>
      <c r="H306" s="27">
        <f t="shared" si="21"/>
        <v>-2.0042086172459311E-2</v>
      </c>
      <c r="I306">
        <f t="shared" si="23"/>
        <v>0.254694444444445</v>
      </c>
      <c r="J306" s="1">
        <v>-2.4700000000000002</v>
      </c>
    </row>
    <row r="307" spans="1:10">
      <c r="A307">
        <f t="shared" si="19"/>
        <v>1991.0833333333105</v>
      </c>
      <c r="B307">
        <v>0</v>
      </c>
      <c r="C307" s="48">
        <v>6.25</v>
      </c>
      <c r="D307" s="48">
        <f t="shared" si="22"/>
        <v>-1.0933333333333337</v>
      </c>
      <c r="E307">
        <v>1</v>
      </c>
      <c r="F307" s="27">
        <v>3.1289271928479939E-2</v>
      </c>
      <c r="G307" s="27">
        <f t="shared" si="20"/>
        <v>-1</v>
      </c>
      <c r="H307" s="27">
        <f t="shared" si="21"/>
        <v>-3.1289271928479939E-2</v>
      </c>
      <c r="I307">
        <f t="shared" si="23"/>
        <v>-2.2138888888888264E-2</v>
      </c>
      <c r="J307" s="1">
        <v>-2.7210000000000001</v>
      </c>
    </row>
    <row r="308" spans="1:10">
      <c r="A308">
        <f t="shared" si="19"/>
        <v>1991.1666666666438</v>
      </c>
      <c r="B308">
        <v>0</v>
      </c>
      <c r="C308" s="48">
        <v>6.12</v>
      </c>
      <c r="D308" s="48">
        <f t="shared" si="22"/>
        <v>-0.70333333333333314</v>
      </c>
      <c r="E308">
        <v>1</v>
      </c>
      <c r="F308" s="27">
        <v>3.2805589018129758E-2</v>
      </c>
      <c r="G308" s="27">
        <f t="shared" si="20"/>
        <v>-1</v>
      </c>
      <c r="H308" s="27">
        <f t="shared" si="21"/>
        <v>-3.2805589018129758E-2</v>
      </c>
      <c r="I308">
        <f t="shared" si="23"/>
        <v>0.17977777777777826</v>
      </c>
      <c r="J308" s="1">
        <v>-2.4940000000000002</v>
      </c>
    </row>
    <row r="309" spans="1:10">
      <c r="A309">
        <f t="shared" si="19"/>
        <v>1991.249999999977</v>
      </c>
      <c r="B309">
        <v>0</v>
      </c>
      <c r="C309" s="48">
        <v>5.91</v>
      </c>
      <c r="D309" s="48">
        <f t="shared" si="22"/>
        <v>-0.51666666666666661</v>
      </c>
      <c r="E309">
        <v>1</v>
      </c>
      <c r="F309" s="27">
        <v>3.6419118062888167E-2</v>
      </c>
      <c r="G309" s="27">
        <f t="shared" si="20"/>
        <v>-1</v>
      </c>
      <c r="H309" s="27">
        <f t="shared" si="21"/>
        <v>-3.6419118062888167E-2</v>
      </c>
      <c r="I309">
        <f t="shared" si="23"/>
        <v>0.14888888888888951</v>
      </c>
      <c r="J309" s="1">
        <v>-2.4940000000000002</v>
      </c>
    </row>
    <row r="310" spans="1:10">
      <c r="A310">
        <f t="shared" si="19"/>
        <v>1991.3333333333103</v>
      </c>
      <c r="B310">
        <v>0</v>
      </c>
      <c r="C310" s="48">
        <v>5.78</v>
      </c>
      <c r="D310" s="48">
        <f t="shared" si="22"/>
        <v>-0.31333333333333346</v>
      </c>
      <c r="E310">
        <v>1</v>
      </c>
      <c r="F310" s="27">
        <v>3.9122207065251602E-2</v>
      </c>
      <c r="G310" s="27">
        <f t="shared" si="20"/>
        <v>-1</v>
      </c>
      <c r="H310" s="27">
        <f t="shared" si="21"/>
        <v>-3.9122207065251602E-2</v>
      </c>
      <c r="I310">
        <f t="shared" si="23"/>
        <v>0.37999999999999989</v>
      </c>
      <c r="J310" s="1">
        <v>-2.2320000000000002</v>
      </c>
    </row>
    <row r="311" spans="1:10">
      <c r="A311">
        <f t="shared" si="19"/>
        <v>1991.4166666666436</v>
      </c>
      <c r="B311">
        <v>0</v>
      </c>
      <c r="C311" s="48">
        <v>5.9</v>
      </c>
      <c r="D311" s="48">
        <f t="shared" si="22"/>
        <v>-3.6666666666667069E-2</v>
      </c>
      <c r="E311">
        <v>1</v>
      </c>
      <c r="F311" s="27">
        <v>3.7628526985455393E-2</v>
      </c>
      <c r="G311" s="27">
        <f t="shared" si="20"/>
        <v>-1</v>
      </c>
      <c r="H311" s="27">
        <f t="shared" si="21"/>
        <v>-3.7628526985455393E-2</v>
      </c>
      <c r="I311">
        <f t="shared" si="23"/>
        <v>0.34705555555555545</v>
      </c>
      <c r="J311" s="1">
        <v>-2.2320000000000002</v>
      </c>
    </row>
    <row r="312" spans="1:10">
      <c r="A312">
        <f t="shared" si="19"/>
        <v>1991.4999999999768</v>
      </c>
      <c r="B312">
        <v>0</v>
      </c>
      <c r="C312" s="48">
        <v>5.82</v>
      </c>
      <c r="D312" s="48">
        <f t="shared" si="22"/>
        <v>-4.333333333333389E-2</v>
      </c>
      <c r="E312">
        <v>1</v>
      </c>
      <c r="F312" s="27">
        <v>3.788605694808006E-2</v>
      </c>
      <c r="G312" s="27">
        <f t="shared" si="20"/>
        <v>-1</v>
      </c>
      <c r="H312" s="27">
        <f t="shared" si="21"/>
        <v>-3.788605694808006E-2</v>
      </c>
      <c r="I312">
        <f t="shared" si="23"/>
        <v>0.24566666666666714</v>
      </c>
      <c r="J312" s="1">
        <v>-2.3090000000000002</v>
      </c>
    </row>
    <row r="313" spans="1:10">
      <c r="A313">
        <f t="shared" si="19"/>
        <v>1991.5833333333101</v>
      </c>
      <c r="B313">
        <v>0</v>
      </c>
      <c r="C313" s="48">
        <v>5.66</v>
      </c>
      <c r="D313" s="48">
        <f t="shared" si="22"/>
        <v>-0.1733333333333329</v>
      </c>
      <c r="E313">
        <v>1</v>
      </c>
      <c r="F313" s="27">
        <v>4.1218201580525193E-2</v>
      </c>
      <c r="G313" s="27">
        <f t="shared" si="20"/>
        <v>-1</v>
      </c>
      <c r="H313" s="27">
        <f t="shared" si="21"/>
        <v>-4.1218201580525193E-2</v>
      </c>
      <c r="I313">
        <f t="shared" si="23"/>
        <v>0.36341666666666761</v>
      </c>
      <c r="J313" s="1">
        <v>-2.169</v>
      </c>
    </row>
    <row r="314" spans="1:10">
      <c r="A314">
        <f t="shared" si="19"/>
        <v>1991.6666666666433</v>
      </c>
      <c r="B314">
        <v>0</v>
      </c>
      <c r="C314" s="48">
        <v>5.45</v>
      </c>
      <c r="D314" s="48">
        <f t="shared" si="22"/>
        <v>-0.34333333333333371</v>
      </c>
      <c r="E314">
        <v>1</v>
      </c>
      <c r="F314" s="27">
        <v>4.4505167813610497E-2</v>
      </c>
      <c r="G314" s="27">
        <f t="shared" si="20"/>
        <v>-1</v>
      </c>
      <c r="H314" s="27">
        <f t="shared" si="21"/>
        <v>-4.4505167813610497E-2</v>
      </c>
      <c r="I314">
        <f t="shared" si="23"/>
        <v>0.3322222222222222</v>
      </c>
      <c r="J314" s="1">
        <v>-2.169</v>
      </c>
    </row>
    <row r="315" spans="1:10">
      <c r="A315">
        <f t="shared" si="19"/>
        <v>1991.7499999999766</v>
      </c>
      <c r="B315">
        <v>0</v>
      </c>
      <c r="C315" s="48">
        <v>5.21</v>
      </c>
      <c r="D315" s="48">
        <f t="shared" si="22"/>
        <v>-0.43333333333333357</v>
      </c>
      <c r="E315">
        <v>1</v>
      </c>
      <c r="F315" s="27">
        <v>4.9017045156104208E-2</v>
      </c>
      <c r="G315" s="27">
        <f t="shared" si="20"/>
        <v>-1</v>
      </c>
      <c r="H315" s="27">
        <f t="shared" si="21"/>
        <v>-4.9017045156104208E-2</v>
      </c>
      <c r="I315">
        <f t="shared" si="23"/>
        <v>0.26416666666666622</v>
      </c>
      <c r="J315" s="1">
        <v>-2.2040000000000002</v>
      </c>
    </row>
    <row r="316" spans="1:10">
      <c r="A316">
        <f t="shared" si="19"/>
        <v>1991.8333333333098</v>
      </c>
      <c r="B316">
        <v>0</v>
      </c>
      <c r="C316" s="48">
        <v>4.8099999999999996</v>
      </c>
      <c r="D316" s="48">
        <f t="shared" si="22"/>
        <v>-0.63000000000000078</v>
      </c>
      <c r="E316">
        <v>1</v>
      </c>
      <c r="F316" s="27">
        <v>5.6624849561052015E-2</v>
      </c>
      <c r="G316" s="27">
        <f t="shared" si="20"/>
        <v>-1</v>
      </c>
      <c r="H316" s="27">
        <f t="shared" si="21"/>
        <v>-5.6624849561052015E-2</v>
      </c>
      <c r="I316">
        <f t="shared" si="23"/>
        <v>0.1110833333333332</v>
      </c>
      <c r="J316" s="1">
        <v>-2.3250000000000002</v>
      </c>
    </row>
    <row r="317" spans="1:10">
      <c r="A317">
        <f t="shared" si="19"/>
        <v>1991.9166666666431</v>
      </c>
      <c r="B317">
        <v>0</v>
      </c>
      <c r="C317" s="48">
        <v>4.43</v>
      </c>
      <c r="D317" s="48">
        <f t="shared" si="22"/>
        <v>-0.72666666666666657</v>
      </c>
      <c r="E317">
        <v>2</v>
      </c>
      <c r="F317" s="27">
        <v>6.3323941189313213E-2</v>
      </c>
      <c r="G317" s="27">
        <f t="shared" si="20"/>
        <v>-2</v>
      </c>
      <c r="H317" s="27">
        <f t="shared" si="21"/>
        <v>-6.3323941189313213E-2</v>
      </c>
      <c r="I317">
        <f t="shared" si="23"/>
        <v>0.19511111111111079</v>
      </c>
      <c r="J317" s="1">
        <v>-2.2120000000000002</v>
      </c>
    </row>
    <row r="318" spans="1:10">
      <c r="A318">
        <f t="shared" si="19"/>
        <v>1991.9999999999764</v>
      </c>
      <c r="B318">
        <v>0</v>
      </c>
      <c r="C318" s="48">
        <v>4.03</v>
      </c>
      <c r="D318" s="48">
        <f t="shared" si="22"/>
        <v>-0.78666666666666618</v>
      </c>
      <c r="F318" s="27">
        <v>6.9474804310556582E-2</v>
      </c>
      <c r="G318" s="27"/>
      <c r="H318" s="27">
        <f t="shared" si="21"/>
        <v>-6.9474804310556582E-2</v>
      </c>
      <c r="I318">
        <f t="shared" si="23"/>
        <v>0.17538888888888815</v>
      </c>
      <c r="J318" s="1">
        <v>-2.2120000000000002</v>
      </c>
    </row>
    <row r="319" spans="1:10">
      <c r="A319">
        <f t="shared" si="19"/>
        <v>1992.0833333333096</v>
      </c>
      <c r="B319">
        <v>0</v>
      </c>
      <c r="C319" s="48">
        <v>4.0599999999999996</v>
      </c>
      <c r="D319" s="48">
        <f t="shared" si="22"/>
        <v>-0.36333333333333329</v>
      </c>
      <c r="F319" s="27">
        <v>7.1578719775713021E-2</v>
      </c>
      <c r="G319" s="27"/>
      <c r="H319" s="27">
        <f t="shared" si="21"/>
        <v>-7.1578719775713021E-2</v>
      </c>
      <c r="I319">
        <f t="shared" si="23"/>
        <v>0.15166666666666639</v>
      </c>
      <c r="J319" s="1">
        <v>-2.2160000000000002</v>
      </c>
    </row>
    <row r="320" spans="1:10">
      <c r="A320">
        <f>A319+1/12</f>
        <v>1992.1666666666429</v>
      </c>
      <c r="B320">
        <v>0</v>
      </c>
      <c r="C320" s="48">
        <v>3.98</v>
      </c>
      <c r="D320" s="48">
        <f t="shared" si="22"/>
        <v>-0.19333333333333291</v>
      </c>
      <c r="F320" s="27">
        <v>7.1806556615965828E-2</v>
      </c>
      <c r="G320" s="27"/>
      <c r="H320" s="27">
        <f t="shared" si="21"/>
        <v>-7.1806556615965828E-2</v>
      </c>
      <c r="I320">
        <f t="shared" si="23"/>
        <v>1.4305555555555127E-2</v>
      </c>
      <c r="J320" s="1">
        <v>-2.3420000000000001</v>
      </c>
    </row>
    <row r="321" spans="1:10">
      <c r="A321">
        <f t="shared" ref="A321:A377" si="24">A320+1/12</f>
        <v>1992.2499999999761</v>
      </c>
      <c r="B321">
        <v>0</v>
      </c>
      <c r="C321" s="48">
        <v>3.73</v>
      </c>
      <c r="D321" s="48">
        <f t="shared" si="22"/>
        <v>-0.29333333333333345</v>
      </c>
      <c r="F321" s="27">
        <v>7.4099722526483433E-2</v>
      </c>
      <c r="G321" s="27"/>
      <c r="H321" s="27">
        <f t="shared" si="21"/>
        <v>-7.4099722526483433E-2</v>
      </c>
      <c r="I321">
        <f t="shared" si="23"/>
        <v>8.1388888888884736E-3</v>
      </c>
      <c r="J321" s="1">
        <v>-2.3420000000000001</v>
      </c>
    </row>
    <row r="322" spans="1:10">
      <c r="A322">
        <f t="shared" si="24"/>
        <v>1992.3333333333094</v>
      </c>
      <c r="B322">
        <v>0</v>
      </c>
      <c r="C322" s="48">
        <v>3.82</v>
      </c>
      <c r="D322" s="48">
        <f t="shared" si="22"/>
        <v>-0.1033333333333335</v>
      </c>
      <c r="F322" s="27">
        <v>6.9056218896160593E-2</v>
      </c>
      <c r="G322" s="27"/>
      <c r="H322" s="27">
        <f t="shared" si="21"/>
        <v>-6.9056218896160593E-2</v>
      </c>
      <c r="I322">
        <f t="shared" si="23"/>
        <v>0.14997222222222195</v>
      </c>
      <c r="J322" s="1">
        <v>-2.194</v>
      </c>
    </row>
    <row r="323" spans="1:10">
      <c r="A323">
        <f t="shared" si="24"/>
        <v>1992.4166666666426</v>
      </c>
      <c r="B323">
        <v>0</v>
      </c>
      <c r="C323" s="48">
        <v>3.76</v>
      </c>
      <c r="D323" s="48">
        <f t="shared" si="22"/>
        <v>-8.3333333333333481E-2</v>
      </c>
      <c r="F323" s="27">
        <v>6.5062219696942133E-2</v>
      </c>
      <c r="G323" s="27"/>
      <c r="H323" s="27">
        <f t="shared" si="21"/>
        <v>-6.5062219696942133E-2</v>
      </c>
      <c r="I323">
        <f t="shared" si="23"/>
        <v>0.14394444444444421</v>
      </c>
      <c r="J323" s="1">
        <v>-2.194</v>
      </c>
    </row>
    <row r="324" spans="1:10">
      <c r="A324">
        <f t="shared" si="24"/>
        <v>1992.4999999999759</v>
      </c>
      <c r="B324">
        <v>0</v>
      </c>
      <c r="C324" s="48">
        <v>3.25</v>
      </c>
      <c r="D324" s="48">
        <f t="shared" si="22"/>
        <v>-0.51999999999999957</v>
      </c>
      <c r="F324" s="27">
        <v>6.9663965797941388E-2</v>
      </c>
      <c r="G324" s="27"/>
      <c r="H324" s="27">
        <f t="shared" si="21"/>
        <v>-6.9663965797941388E-2</v>
      </c>
      <c r="I324">
        <f t="shared" si="23"/>
        <v>4.9916666666666387E-2</v>
      </c>
      <c r="J324" s="1">
        <v>-2.282</v>
      </c>
    </row>
    <row r="325" spans="1:10">
      <c r="A325">
        <f t="shared" si="24"/>
        <v>1992.5833333333092</v>
      </c>
      <c r="B325">
        <v>0</v>
      </c>
      <c r="C325" s="48">
        <v>3.3</v>
      </c>
      <c r="D325" s="48">
        <f t="shared" si="22"/>
        <v>-0.31000000000000005</v>
      </c>
      <c r="F325" s="27">
        <v>6.6724833296311598E-2</v>
      </c>
      <c r="G325" s="27"/>
      <c r="H325" s="27">
        <f t="shared" si="21"/>
        <v>-6.6724833296311598E-2</v>
      </c>
      <c r="I325">
        <f t="shared" si="23"/>
        <v>4.5416666666666217E-2</v>
      </c>
      <c r="J325" s="1">
        <v>-2.2850000000000001</v>
      </c>
    </row>
    <row r="326" spans="1:10">
      <c r="A326">
        <f t="shared" si="24"/>
        <v>1992.6666666666424</v>
      </c>
      <c r="B326">
        <v>0</v>
      </c>
      <c r="C326" s="48">
        <v>3.22</v>
      </c>
      <c r="D326" s="48">
        <f t="shared" si="22"/>
        <v>-0.2166666666666659</v>
      </c>
      <c r="F326" s="27">
        <v>6.6331346326417004E-2</v>
      </c>
      <c r="G326" s="27"/>
      <c r="H326" s="27">
        <f t="shared" si="21"/>
        <v>-6.6331346326417004E-2</v>
      </c>
      <c r="I326">
        <f t="shared" si="23"/>
        <v>4.0138888888888502E-2</v>
      </c>
      <c r="J326" s="1">
        <v>-2.2850000000000001</v>
      </c>
    </row>
    <row r="327" spans="1:10">
      <c r="A327">
        <f t="shared" si="24"/>
        <v>1992.7499999999757</v>
      </c>
      <c r="B327">
        <v>0</v>
      </c>
      <c r="C327" s="48">
        <v>3.1</v>
      </c>
      <c r="D327" s="48">
        <f t="shared" si="22"/>
        <v>-0.15666666666666629</v>
      </c>
      <c r="F327" s="27">
        <v>6.9293502765772189E-2</v>
      </c>
      <c r="G327" s="27"/>
      <c r="H327" s="27">
        <f t="shared" ref="H327:H377" si="25">-1*F327</f>
        <v>-6.9293502765772189E-2</v>
      </c>
      <c r="I327">
        <f t="shared" si="23"/>
        <v>-0.14013888888888948</v>
      </c>
      <c r="J327" s="1">
        <v>-2.46</v>
      </c>
    </row>
    <row r="328" spans="1:10">
      <c r="A328">
        <f t="shared" si="24"/>
        <v>1992.8333333333089</v>
      </c>
      <c r="B328">
        <v>0</v>
      </c>
      <c r="C328" s="48">
        <v>3.09</v>
      </c>
      <c r="D328" s="48">
        <f t="shared" si="22"/>
        <v>-0.1166666666666667</v>
      </c>
      <c r="F328" s="27">
        <v>6.7824338422886737E-2</v>
      </c>
      <c r="G328" s="27"/>
      <c r="H328" s="27">
        <f t="shared" si="25"/>
        <v>-6.7824338422886737E-2</v>
      </c>
      <c r="I328">
        <f t="shared" si="23"/>
        <v>-0.17197222222222264</v>
      </c>
      <c r="J328" s="1">
        <v>-2.4889999999999999</v>
      </c>
    </row>
    <row r="329" spans="1:10">
      <c r="A329">
        <f t="shared" si="24"/>
        <v>1992.9166666666422</v>
      </c>
      <c r="B329">
        <v>0</v>
      </c>
      <c r="C329" s="48">
        <v>2.92</v>
      </c>
      <c r="D329" s="48">
        <f t="shared" si="22"/>
        <v>-0.21666666666666679</v>
      </c>
      <c r="F329" s="27">
        <v>6.7595319013986535E-2</v>
      </c>
      <c r="G329" s="27"/>
      <c r="H329" s="27">
        <f t="shared" si="25"/>
        <v>-6.7595319013986535E-2</v>
      </c>
      <c r="I329">
        <f t="shared" si="23"/>
        <v>-0.40800000000000036</v>
      </c>
      <c r="J329" s="1">
        <v>-2.726</v>
      </c>
    </row>
    <row r="330" spans="1:10">
      <c r="A330">
        <f t="shared" si="24"/>
        <v>1992.9999999999754</v>
      </c>
      <c r="B330">
        <v>0</v>
      </c>
      <c r="C330" s="48">
        <v>3.02</v>
      </c>
      <c r="D330" s="48">
        <f t="shared" ref="D330:D393" si="26">C330-AVERAGE(C327:C329)</f>
        <v>-1.6666666666666607E-2</v>
      </c>
      <c r="F330" s="27">
        <v>6.2359066881790964E-2</v>
      </c>
      <c r="G330" s="27"/>
      <c r="H330" s="27">
        <f t="shared" si="25"/>
        <v>-6.2359066881790964E-2</v>
      </c>
      <c r="I330">
        <f t="shared" si="23"/>
        <v>-0.40230555555555592</v>
      </c>
      <c r="J330" s="1">
        <v>-2.726</v>
      </c>
    </row>
    <row r="331" spans="1:10">
      <c r="A331">
        <f t="shared" si="24"/>
        <v>1993.0833333333087</v>
      </c>
      <c r="B331">
        <v>0</v>
      </c>
      <c r="C331" s="48">
        <v>3.03</v>
      </c>
      <c r="D331" s="48">
        <f t="shared" si="26"/>
        <v>2.0000000000000018E-2</v>
      </c>
      <c r="F331" s="27">
        <v>5.8377939760901026E-2</v>
      </c>
      <c r="G331" s="27"/>
      <c r="H331" s="27">
        <f t="shared" si="25"/>
        <v>-5.8377939760901026E-2</v>
      </c>
      <c r="I331">
        <f t="shared" si="23"/>
        <v>-0.30261111111111161</v>
      </c>
      <c r="J331" s="1">
        <v>-2.6320000000000001</v>
      </c>
    </row>
    <row r="332" spans="1:10">
      <c r="A332">
        <f t="shared" si="24"/>
        <v>1993.166666666642</v>
      </c>
      <c r="B332">
        <v>0</v>
      </c>
      <c r="C332" s="48">
        <v>3.07</v>
      </c>
      <c r="D332" s="48">
        <f t="shared" si="26"/>
        <v>8.0000000000000071E-2</v>
      </c>
      <c r="F332" s="27">
        <v>5.3912514155514762E-2</v>
      </c>
      <c r="G332" s="27"/>
      <c r="H332" s="27">
        <f t="shared" si="25"/>
        <v>-5.3912514155514762E-2</v>
      </c>
      <c r="I332">
        <f t="shared" si="23"/>
        <v>-0.35383333333333322</v>
      </c>
      <c r="J332" s="1">
        <v>-2.6949999999999998</v>
      </c>
    </row>
    <row r="333" spans="1:10">
      <c r="A333">
        <f t="shared" si="24"/>
        <v>1993.2499999999752</v>
      </c>
      <c r="B333">
        <v>0</v>
      </c>
      <c r="C333" s="48">
        <v>2.96</v>
      </c>
      <c r="D333" s="48">
        <f t="shared" si="26"/>
        <v>-7.9999999999999627E-2</v>
      </c>
      <c r="F333" s="27">
        <v>5.1774884321438938E-2</v>
      </c>
      <c r="G333" s="27"/>
      <c r="H333" s="27">
        <f t="shared" si="25"/>
        <v>-5.1774884321438938E-2</v>
      </c>
      <c r="I333">
        <f t="shared" si="23"/>
        <v>-0.34291666666666698</v>
      </c>
      <c r="J333" s="1">
        <v>-2.6949999999999998</v>
      </c>
    </row>
    <row r="334" spans="1:10">
      <c r="A334">
        <f t="shared" si="24"/>
        <v>1993.3333333333085</v>
      </c>
      <c r="B334">
        <v>0</v>
      </c>
      <c r="C334" s="48">
        <v>3</v>
      </c>
      <c r="D334" s="48">
        <f t="shared" si="26"/>
        <v>-1.9999999999999574E-2</v>
      </c>
      <c r="F334" s="27">
        <v>5.0580541626436826E-2</v>
      </c>
      <c r="G334" s="27"/>
      <c r="H334" s="27">
        <f t="shared" si="25"/>
        <v>-5.0580541626436826E-2</v>
      </c>
      <c r="I334">
        <f t="shared" si="23"/>
        <v>2.9999999999996696E-3</v>
      </c>
      <c r="J334" s="1">
        <v>-2.36</v>
      </c>
    </row>
    <row r="335" spans="1:10">
      <c r="A335">
        <f t="shared" si="24"/>
        <v>1993.4166666666417</v>
      </c>
      <c r="B335">
        <v>0</v>
      </c>
      <c r="C335" s="48">
        <v>3.04</v>
      </c>
      <c r="D335" s="48">
        <f t="shared" si="26"/>
        <v>3.0000000000000249E-2</v>
      </c>
      <c r="F335" s="27">
        <v>4.6191154163847434E-2</v>
      </c>
      <c r="G335" s="27"/>
      <c r="H335" s="27">
        <f t="shared" si="25"/>
        <v>-4.6191154163847434E-2</v>
      </c>
      <c r="I335">
        <f t="shared" ref="I335:I377" si="27">J335-AVERAGE(J299:J334)</f>
        <v>5.8333333333329129E-3</v>
      </c>
      <c r="J335" s="1">
        <v>-2.36</v>
      </c>
    </row>
    <row r="336" spans="1:10">
      <c r="A336">
        <f t="shared" si="24"/>
        <v>1993.499999999975</v>
      </c>
      <c r="B336">
        <v>0</v>
      </c>
      <c r="C336" s="48">
        <v>3.06</v>
      </c>
      <c r="D336" s="48">
        <f t="shared" si="26"/>
        <v>6.0000000000000053E-2</v>
      </c>
      <c r="F336" s="27">
        <v>4.2477353024011136E-2</v>
      </c>
      <c r="G336" s="27"/>
      <c r="H336" s="27">
        <f t="shared" si="25"/>
        <v>-4.2477353024011136E-2</v>
      </c>
      <c r="I336">
        <f t="shared" si="27"/>
        <v>1.7666666666666497E-2</v>
      </c>
      <c r="J336" s="1">
        <v>-2.351</v>
      </c>
    </row>
    <row r="337" spans="1:10">
      <c r="A337">
        <f t="shared" si="24"/>
        <v>1993.5833333333082</v>
      </c>
      <c r="B337">
        <v>0</v>
      </c>
      <c r="C337" s="48">
        <v>3.03</v>
      </c>
      <c r="D337" s="48">
        <f t="shared" si="26"/>
        <v>-3.3333333333334103E-3</v>
      </c>
      <c r="F337" s="27">
        <v>3.8862010776308145E-2</v>
      </c>
      <c r="G337" s="27"/>
      <c r="H337" s="27">
        <f t="shared" si="25"/>
        <v>-3.8862010776308145E-2</v>
      </c>
      <c r="I337">
        <f t="shared" si="27"/>
        <v>6.2416666666666565E-2</v>
      </c>
      <c r="J337" s="1">
        <v>-2.3069999999999999</v>
      </c>
    </row>
    <row r="338" spans="1:10">
      <c r="A338">
        <f t="shared" si="24"/>
        <v>1993.6666666666415</v>
      </c>
      <c r="B338">
        <v>0</v>
      </c>
      <c r="C338" s="48">
        <v>3.09</v>
      </c>
      <c r="D338" s="48">
        <f t="shared" si="26"/>
        <v>4.6666666666666856E-2</v>
      </c>
      <c r="F338" s="27">
        <v>3.513823240959589E-2</v>
      </c>
      <c r="G338" s="27"/>
      <c r="H338" s="27">
        <f t="shared" si="25"/>
        <v>-3.513823240959589E-2</v>
      </c>
      <c r="I338">
        <f t="shared" si="27"/>
        <v>0.22511111111111104</v>
      </c>
      <c r="J338" s="1">
        <v>-2.1480000000000001</v>
      </c>
    </row>
    <row r="339" spans="1:10">
      <c r="A339">
        <f t="shared" si="24"/>
        <v>1993.7499999999748</v>
      </c>
      <c r="B339">
        <v>0</v>
      </c>
      <c r="C339" s="48">
        <v>2.99</v>
      </c>
      <c r="D339" s="48">
        <f t="shared" si="26"/>
        <v>-6.999999999999984E-2</v>
      </c>
      <c r="F339" s="27">
        <v>3.5278733458976669E-2</v>
      </c>
      <c r="G339" s="27"/>
      <c r="H339" s="27">
        <f t="shared" si="25"/>
        <v>-3.5278733458976669E-2</v>
      </c>
      <c r="I339">
        <f t="shared" si="27"/>
        <v>0.22438888888888853</v>
      </c>
      <c r="J339" s="1">
        <v>-2.1480000000000001</v>
      </c>
    </row>
    <row r="340" spans="1:10">
      <c r="A340">
        <f t="shared" si="24"/>
        <v>1993.833333333308</v>
      </c>
      <c r="C340" s="48">
        <v>3.02</v>
      </c>
      <c r="D340" s="48">
        <f t="shared" si="26"/>
        <v>-1.6666666666666607E-2</v>
      </c>
      <c r="F340" s="27">
        <v>3.2497377027135857E-2</v>
      </c>
      <c r="G340" s="27"/>
      <c r="H340" s="27">
        <f t="shared" si="25"/>
        <v>-3.2497377027135857E-2</v>
      </c>
      <c r="I340">
        <f t="shared" si="27"/>
        <v>0.13336111111111082</v>
      </c>
      <c r="J340" s="1">
        <v>-2.2349999999999999</v>
      </c>
    </row>
    <row r="341" spans="1:10">
      <c r="A341">
        <f t="shared" si="24"/>
        <v>1993.9166666666413</v>
      </c>
      <c r="C341" s="48">
        <v>2.96</v>
      </c>
      <c r="D341" s="48">
        <f t="shared" si="26"/>
        <v>-7.333333333333325E-2</v>
      </c>
      <c r="F341" s="27">
        <v>2.9226120973380149E-2</v>
      </c>
      <c r="G341" s="27"/>
      <c r="H341" s="27">
        <f t="shared" si="25"/>
        <v>-2.9226120973380149E-2</v>
      </c>
      <c r="I341">
        <f t="shared" si="27"/>
        <v>-3.1750000000001055E-2</v>
      </c>
      <c r="J341" s="1">
        <v>-2.3980000000000001</v>
      </c>
    </row>
    <row r="342" spans="1:10">
      <c r="A342">
        <f t="shared" si="24"/>
        <v>1993.9999999999745</v>
      </c>
      <c r="C342" s="48">
        <v>3.05</v>
      </c>
      <c r="D342" s="48">
        <f t="shared" si="26"/>
        <v>6.0000000000000053E-2</v>
      </c>
      <c r="F342" s="27">
        <v>2.3748037119328533E-2</v>
      </c>
      <c r="G342" s="27"/>
      <c r="H342" s="27">
        <f t="shared" si="25"/>
        <v>-2.3748037119328533E-2</v>
      </c>
      <c r="I342">
        <f t="shared" si="27"/>
        <v>-3.3750000000000835E-2</v>
      </c>
      <c r="J342" s="1">
        <v>-2.3980000000000001</v>
      </c>
    </row>
    <row r="343" spans="1:10">
      <c r="A343">
        <f t="shared" si="24"/>
        <v>1994.0833333333078</v>
      </c>
      <c r="C343" s="48">
        <v>3.25</v>
      </c>
      <c r="D343" s="48">
        <f t="shared" si="26"/>
        <v>0.23999999999999977</v>
      </c>
      <c r="F343" s="27">
        <v>1.6444464399877401E-2</v>
      </c>
      <c r="G343" s="27"/>
      <c r="H343" s="27">
        <f t="shared" si="25"/>
        <v>-1.6444464399877401E-2</v>
      </c>
      <c r="I343">
        <f t="shared" si="27"/>
        <v>0.18824999999999914</v>
      </c>
      <c r="J343" s="1">
        <v>-2.1739999999999999</v>
      </c>
    </row>
    <row r="344" spans="1:10">
      <c r="A344">
        <f t="shared" si="24"/>
        <v>1994.166666666641</v>
      </c>
      <c r="C344" s="48">
        <v>3.34</v>
      </c>
      <c r="D344" s="48">
        <f t="shared" si="26"/>
        <v>0.25333333333333341</v>
      </c>
      <c r="F344" s="27">
        <v>1.0674131556879768E-2</v>
      </c>
      <c r="G344" s="27"/>
      <c r="H344" s="27">
        <f t="shared" si="25"/>
        <v>-1.0674131556879768E-2</v>
      </c>
      <c r="I344">
        <f t="shared" si="27"/>
        <v>0.48605555555555502</v>
      </c>
      <c r="J344" s="1">
        <v>-1.861</v>
      </c>
    </row>
    <row r="345" spans="1:10">
      <c r="A345">
        <f t="shared" si="24"/>
        <v>1994.2499999999743</v>
      </c>
      <c r="C345" s="48">
        <v>3.56</v>
      </c>
      <c r="D345" s="48">
        <f t="shared" si="26"/>
        <v>0.34666666666666668</v>
      </c>
      <c r="F345" s="27">
        <v>3.5703178026153665E-3</v>
      </c>
      <c r="G345" s="27"/>
      <c r="H345" s="27">
        <f t="shared" si="25"/>
        <v>-3.5703178026153665E-3</v>
      </c>
      <c r="I345">
        <f t="shared" si="27"/>
        <v>0.46847222222222196</v>
      </c>
      <c r="J345" s="1">
        <v>-1.861</v>
      </c>
    </row>
    <row r="346" spans="1:10">
      <c r="A346">
        <f t="shared" si="24"/>
        <v>1994.3333333333076</v>
      </c>
      <c r="C346" s="48">
        <v>4.01</v>
      </c>
      <c r="D346" s="48">
        <f t="shared" si="26"/>
        <v>0.62666666666666648</v>
      </c>
      <c r="F346" s="27">
        <v>-7.9914124577314949E-3</v>
      </c>
      <c r="G346" s="27"/>
      <c r="H346" s="27">
        <f t="shared" si="25"/>
        <v>7.9914124577314949E-3</v>
      </c>
      <c r="I346">
        <f t="shared" si="27"/>
        <v>0.73788888888888837</v>
      </c>
      <c r="J346" s="1">
        <v>-1.5740000000000001</v>
      </c>
    </row>
    <row r="347" spans="1:10">
      <c r="A347">
        <f t="shared" si="24"/>
        <v>1994.4166666666408</v>
      </c>
      <c r="C347" s="48">
        <v>4.25</v>
      </c>
      <c r="D347" s="48">
        <f t="shared" si="26"/>
        <v>0.61333333333333329</v>
      </c>
      <c r="F347" s="27">
        <v>-1.5192677866240886E-2</v>
      </c>
      <c r="G347" s="27"/>
      <c r="H347" s="27">
        <f t="shared" si="25"/>
        <v>1.5192677866240886E-2</v>
      </c>
      <c r="I347">
        <f t="shared" si="27"/>
        <v>0.71961111111111076</v>
      </c>
      <c r="J347" s="1">
        <v>-1.5740000000000001</v>
      </c>
    </row>
    <row r="348" spans="1:10">
      <c r="A348">
        <f t="shared" si="24"/>
        <v>1994.4999999999741</v>
      </c>
      <c r="C348" s="48">
        <v>4.26</v>
      </c>
      <c r="D348" s="48">
        <f t="shared" si="26"/>
        <v>0.31999999999999984</v>
      </c>
      <c r="F348" s="27">
        <v>-1.7882062457526909E-2</v>
      </c>
      <c r="G348" s="27"/>
      <c r="H348" s="27">
        <f t="shared" si="25"/>
        <v>1.7882062457526909E-2</v>
      </c>
      <c r="I348">
        <f t="shared" si="27"/>
        <v>0.7713333333333332</v>
      </c>
      <c r="J348" s="1">
        <v>-1.504</v>
      </c>
    </row>
    <row r="349" spans="1:10">
      <c r="A349">
        <f t="shared" si="24"/>
        <v>1994.5833333333073</v>
      </c>
      <c r="C349" s="48">
        <v>4.47</v>
      </c>
      <c r="D349" s="48">
        <f t="shared" si="26"/>
        <v>0.29666666666666686</v>
      </c>
      <c r="F349" s="27">
        <v>-2.4385559556974995E-2</v>
      </c>
      <c r="G349" s="27"/>
      <c r="H349" s="27">
        <f t="shared" si="25"/>
        <v>2.4385559556974995E-2</v>
      </c>
      <c r="I349">
        <f t="shared" si="27"/>
        <v>1.1659722222222226</v>
      </c>
      <c r="J349" s="1">
        <v>-1.087</v>
      </c>
    </row>
    <row r="350" spans="1:10">
      <c r="A350">
        <f t="shared" si="24"/>
        <v>1994.6666666666406</v>
      </c>
      <c r="C350" s="48">
        <v>4.7300000000000004</v>
      </c>
      <c r="D350" s="48">
        <f t="shared" si="26"/>
        <v>0.40333333333333332</v>
      </c>
      <c r="F350" s="27">
        <v>-3.0744822064356483E-2</v>
      </c>
      <c r="G350" s="27"/>
      <c r="H350" s="27">
        <f t="shared" si="25"/>
        <v>3.0744822064356483E-2</v>
      </c>
      <c r="I350">
        <f t="shared" si="27"/>
        <v>1.1769166666666673</v>
      </c>
      <c r="J350" s="1">
        <v>-1.046</v>
      </c>
    </row>
    <row r="351" spans="1:10">
      <c r="A351">
        <f t="shared" si="24"/>
        <v>1994.7499999999739</v>
      </c>
      <c r="C351" s="48">
        <v>4.76</v>
      </c>
      <c r="D351" s="48">
        <f t="shared" si="26"/>
        <v>0.27333333333333254</v>
      </c>
      <c r="F351" s="27">
        <v>-3.3169428402706286E-2</v>
      </c>
      <c r="G351" s="27"/>
      <c r="H351" s="27">
        <f t="shared" si="25"/>
        <v>3.3169428402706286E-2</v>
      </c>
      <c r="I351">
        <f t="shared" si="27"/>
        <v>1.1457222222222232</v>
      </c>
      <c r="J351" s="1">
        <v>-1.046</v>
      </c>
    </row>
    <row r="352" spans="1:10">
      <c r="A352">
        <f t="shared" si="24"/>
        <v>1994.8333333333071</v>
      </c>
      <c r="C352" s="48">
        <v>5.29</v>
      </c>
      <c r="D352" s="48">
        <f t="shared" si="26"/>
        <v>0.63666666666666671</v>
      </c>
      <c r="F352" s="27">
        <v>-4.2609232601124508E-2</v>
      </c>
      <c r="G352" s="27"/>
      <c r="H352" s="27">
        <f t="shared" si="25"/>
        <v>4.2609232601124508E-2</v>
      </c>
      <c r="I352">
        <f t="shared" si="27"/>
        <v>1.6625555555555538</v>
      </c>
      <c r="J352" s="1">
        <v>-0.49700000000000299</v>
      </c>
    </row>
    <row r="353" spans="1:10">
      <c r="A353">
        <f t="shared" si="24"/>
        <v>1994.9166666666404</v>
      </c>
      <c r="C353" s="48">
        <v>5.45</v>
      </c>
      <c r="D353" s="48">
        <f t="shared" si="26"/>
        <v>0.52333333333333343</v>
      </c>
      <c r="F353" s="27">
        <v>-4.6132461168882005E-2</v>
      </c>
      <c r="G353" s="27"/>
      <c r="H353" s="27">
        <f t="shared" si="25"/>
        <v>4.6132461168882005E-2</v>
      </c>
      <c r="I353">
        <f t="shared" si="27"/>
        <v>1.363777777777776</v>
      </c>
      <c r="J353" s="1">
        <v>-0.74500000000000299</v>
      </c>
    </row>
    <row r="354" spans="1:10">
      <c r="A354">
        <f t="shared" si="24"/>
        <v>1994.9999999999736</v>
      </c>
      <c r="C354" s="48">
        <v>5.53</v>
      </c>
      <c r="D354" s="48">
        <f t="shared" si="26"/>
        <v>0.36333333333333329</v>
      </c>
      <c r="F354" s="27">
        <v>-4.8207514681688629E-2</v>
      </c>
      <c r="G354" s="27"/>
      <c r="H354" s="27">
        <f t="shared" si="25"/>
        <v>4.8207514681688629E-2</v>
      </c>
      <c r="I354">
        <f t="shared" si="27"/>
        <v>1.3230277777777755</v>
      </c>
      <c r="J354" s="1">
        <v>-0.74500000000000299</v>
      </c>
    </row>
    <row r="355" spans="1:10">
      <c r="A355">
        <f t="shared" si="24"/>
        <v>1995.0833333333069</v>
      </c>
      <c r="C355" s="48">
        <v>5.92</v>
      </c>
      <c r="D355" s="48">
        <f t="shared" si="26"/>
        <v>0.49666666666666703</v>
      </c>
      <c r="F355" s="27">
        <v>-5.5145860574756664E-2</v>
      </c>
      <c r="G355" s="27"/>
      <c r="H355" s="27">
        <f t="shared" si="25"/>
        <v>5.5145860574756664E-2</v>
      </c>
      <c r="I355">
        <f t="shared" si="27"/>
        <v>1.783277777777776</v>
      </c>
      <c r="J355" s="1">
        <v>-0.24400000000000299</v>
      </c>
    </row>
    <row r="356" spans="1:10">
      <c r="A356">
        <f t="shared" si="24"/>
        <v>1995.1666666666401</v>
      </c>
      <c r="C356" s="48">
        <v>5.98</v>
      </c>
      <c r="D356" s="48">
        <f t="shared" si="26"/>
        <v>0.34666666666666757</v>
      </c>
      <c r="F356" s="27">
        <v>-5.6853769856861552E-2</v>
      </c>
      <c r="G356" s="27"/>
      <c r="H356" s="27">
        <f t="shared" si="25"/>
        <v>5.6853769856861552E-2</v>
      </c>
      <c r="I356">
        <f t="shared" si="27"/>
        <v>1.9694999999999983</v>
      </c>
      <c r="J356" s="1">
        <v>-3.0000000000026698E-3</v>
      </c>
    </row>
    <row r="357" spans="1:10">
      <c r="A357">
        <f t="shared" si="24"/>
        <v>1995.2499999999734</v>
      </c>
      <c r="C357" s="48">
        <v>6.05</v>
      </c>
      <c r="D357" s="48">
        <f t="shared" si="26"/>
        <v>0.24000000000000021</v>
      </c>
      <c r="F357" s="27">
        <v>-5.8536340472660209E-2</v>
      </c>
      <c r="G357" s="27"/>
      <c r="H357" s="27">
        <f t="shared" si="25"/>
        <v>5.8536340472660209E-2</v>
      </c>
      <c r="I357">
        <f t="shared" si="27"/>
        <v>1.9045277777777756</v>
      </c>
      <c r="J357" s="1">
        <v>-3.0000000000026698E-3</v>
      </c>
    </row>
    <row r="358" spans="1:10">
      <c r="A358">
        <f t="shared" si="24"/>
        <v>1995.3333333333067</v>
      </c>
      <c r="C358" s="48">
        <v>6.01</v>
      </c>
      <c r="D358" s="48">
        <f t="shared" si="26"/>
        <v>2.6666666666666394E-2</v>
      </c>
      <c r="F358" s="27">
        <v>-5.7721657739640039E-2</v>
      </c>
      <c r="G358" s="27"/>
      <c r="H358" s="27">
        <f t="shared" si="25"/>
        <v>5.7721657739640039E-2</v>
      </c>
      <c r="I358">
        <f t="shared" si="27"/>
        <v>2.048555555555553</v>
      </c>
      <c r="J358" s="1">
        <v>0.20599999999999699</v>
      </c>
    </row>
    <row r="359" spans="1:10">
      <c r="A359">
        <f t="shared" si="24"/>
        <v>1995.4166666666399</v>
      </c>
      <c r="C359" s="48">
        <v>6</v>
      </c>
      <c r="D359" s="48">
        <f t="shared" si="26"/>
        <v>-1.3333333333332753E-2</v>
      </c>
      <c r="F359" s="27">
        <v>-5.7950516451592549E-2</v>
      </c>
      <c r="G359" s="27"/>
      <c r="H359" s="27">
        <f t="shared" si="25"/>
        <v>5.7950516451592549E-2</v>
      </c>
      <c r="I359">
        <f t="shared" si="27"/>
        <v>1.9818888888888866</v>
      </c>
      <c r="J359" s="1">
        <v>0.20599999999999699</v>
      </c>
    </row>
    <row r="360" spans="1:10">
      <c r="A360">
        <f t="shared" si="24"/>
        <v>1995.4999999999732</v>
      </c>
      <c r="C360" s="48">
        <v>5.85</v>
      </c>
      <c r="D360" s="48">
        <f t="shared" si="26"/>
        <v>-0.16999999999999993</v>
      </c>
      <c r="F360" s="27">
        <v>-5.4123764228631702E-2</v>
      </c>
      <c r="G360" s="27"/>
      <c r="H360" s="27">
        <f t="shared" si="25"/>
        <v>5.4123764228631702E-2</v>
      </c>
      <c r="I360">
        <f t="shared" si="27"/>
        <v>1.9092222222222199</v>
      </c>
      <c r="J360" s="1">
        <v>0.19999999999999701</v>
      </c>
    </row>
    <row r="361" spans="1:10">
      <c r="A361">
        <f t="shared" si="24"/>
        <v>1995.5833333333064</v>
      </c>
      <c r="C361" s="48">
        <v>5.74</v>
      </c>
      <c r="D361" s="48">
        <f t="shared" si="26"/>
        <v>-0.21333333333333293</v>
      </c>
      <c r="F361" s="27">
        <v>-5.1666971230927311E-2</v>
      </c>
      <c r="G361" s="27"/>
      <c r="H361" s="27">
        <f t="shared" si="25"/>
        <v>5.1666971230927311E-2</v>
      </c>
      <c r="I361">
        <f t="shared" si="27"/>
        <v>1.7492777777777755</v>
      </c>
      <c r="J361" s="1">
        <v>0.108999999999997</v>
      </c>
    </row>
    <row r="362" spans="1:10">
      <c r="A362">
        <f t="shared" si="24"/>
        <v>1995.6666666666397</v>
      </c>
      <c r="C362" s="48">
        <v>5.8</v>
      </c>
      <c r="D362" s="48">
        <f t="shared" si="26"/>
        <v>-6.3333333333333464E-2</v>
      </c>
      <c r="F362" s="27">
        <v>-5.1702569525845926E-2</v>
      </c>
      <c r="G362" s="27"/>
      <c r="H362" s="27">
        <f t="shared" si="25"/>
        <v>5.1702569525845926E-2</v>
      </c>
      <c r="I362">
        <f t="shared" si="27"/>
        <v>1.7077777777777754</v>
      </c>
      <c r="J362" s="1">
        <v>0.13399999999999701</v>
      </c>
    </row>
    <row r="363" spans="1:10">
      <c r="A363">
        <f t="shared" si="24"/>
        <v>1995.7499999999729</v>
      </c>
      <c r="C363" s="48">
        <v>5.76</v>
      </c>
      <c r="D363" s="48">
        <f t="shared" si="26"/>
        <v>-3.6666666666667069E-2</v>
      </c>
      <c r="F363" s="27">
        <v>-5.0669802692170432E-2</v>
      </c>
      <c r="G363" s="27"/>
      <c r="H363" s="27">
        <f t="shared" si="25"/>
        <v>5.0669802692170432E-2</v>
      </c>
      <c r="I363">
        <f t="shared" si="27"/>
        <v>1.6405833333333308</v>
      </c>
      <c r="J363" s="1">
        <v>0.13399999999999701</v>
      </c>
    </row>
    <row r="364" spans="1:10">
      <c r="A364">
        <f t="shared" si="24"/>
        <v>1995.8333333333062</v>
      </c>
      <c r="C364" s="48">
        <v>5.8</v>
      </c>
      <c r="D364" s="48">
        <f t="shared" si="26"/>
        <v>3.3333333333334103E-2</v>
      </c>
      <c r="F364" s="27">
        <v>-5.0729532401543945E-2</v>
      </c>
      <c r="G364" s="27"/>
      <c r="H364" s="27">
        <f t="shared" si="25"/>
        <v>5.0729532401543945E-2</v>
      </c>
      <c r="I364">
        <f t="shared" si="27"/>
        <v>1.6205277777777753</v>
      </c>
      <c r="J364" s="1">
        <v>0.185999999999997</v>
      </c>
    </row>
    <row r="365" spans="1:10">
      <c r="A365">
        <f t="shared" si="24"/>
        <v>1995.9166666666395</v>
      </c>
      <c r="C365" s="48">
        <v>5.6</v>
      </c>
      <c r="D365" s="48">
        <f t="shared" si="26"/>
        <v>-0.18666666666666654</v>
      </c>
      <c r="F365" s="27">
        <v>-4.5799641543965416E-2</v>
      </c>
      <c r="G365" s="27"/>
      <c r="H365" s="27">
        <f t="shared" si="25"/>
        <v>4.5799641543965416E-2</v>
      </c>
      <c r="I365">
        <f t="shared" si="27"/>
        <v>1.3752222222222197</v>
      </c>
      <c r="J365" s="1">
        <v>1.49999999999973E-2</v>
      </c>
    </row>
    <row r="366" spans="1:10">
      <c r="A366">
        <f t="shared" si="24"/>
        <v>1995.9999999999727</v>
      </c>
      <c r="C366" s="48">
        <v>5.56</v>
      </c>
      <c r="D366" s="48">
        <f t="shared" si="26"/>
        <v>-0.15999999999999925</v>
      </c>
      <c r="F366" s="27">
        <v>-4.4031456425828563E-2</v>
      </c>
      <c r="G366" s="27"/>
      <c r="H366" s="27">
        <f t="shared" si="25"/>
        <v>4.4031456425828563E-2</v>
      </c>
      <c r="I366">
        <f t="shared" si="27"/>
        <v>1.3720833333333311</v>
      </c>
      <c r="J366" s="1">
        <v>8.7999999999997303E-2</v>
      </c>
    </row>
    <row r="367" spans="1:10">
      <c r="A367">
        <f t="shared" si="24"/>
        <v>1996.083333333306</v>
      </c>
      <c r="C367" s="48">
        <v>5.22</v>
      </c>
      <c r="D367" s="48">
        <f t="shared" si="26"/>
        <v>-0.43333333333333268</v>
      </c>
      <c r="F367" s="27">
        <v>-3.8692108605632977E-2</v>
      </c>
      <c r="G367" s="27"/>
      <c r="H367" s="27">
        <f t="shared" si="25"/>
        <v>3.8692108605632977E-2</v>
      </c>
      <c r="I367">
        <f t="shared" si="27"/>
        <v>1.2939166666666644</v>
      </c>
      <c r="J367" s="1">
        <v>8.7999999999997303E-2</v>
      </c>
    </row>
    <row r="368" spans="1:10">
      <c r="A368">
        <f t="shared" si="24"/>
        <v>1996.1666666666392</v>
      </c>
      <c r="C368" s="48">
        <v>5.31</v>
      </c>
      <c r="D368" s="48">
        <f t="shared" si="26"/>
        <v>-0.15000000000000036</v>
      </c>
      <c r="F368" s="27">
        <v>-3.6141396350194088E-2</v>
      </c>
      <c r="G368" s="27"/>
      <c r="H368" s="27">
        <f t="shared" si="25"/>
        <v>3.6141396350194088E-2</v>
      </c>
      <c r="I368">
        <f t="shared" si="27"/>
        <v>1.2743611111111091</v>
      </c>
      <c r="J368" s="1">
        <v>0.14399999999999699</v>
      </c>
    </row>
    <row r="369" spans="1:10">
      <c r="A369">
        <f t="shared" si="24"/>
        <v>1996.2499999999725</v>
      </c>
      <c r="C369" s="48">
        <v>5.22</v>
      </c>
      <c r="D369" s="48">
        <f t="shared" si="26"/>
        <v>-0.14333333333333353</v>
      </c>
      <c r="F369" s="27">
        <v>-3.4132233614077981E-2</v>
      </c>
      <c r="G369" s="27"/>
      <c r="H369" s="27">
        <f t="shared" si="25"/>
        <v>3.4132233614077981E-2</v>
      </c>
      <c r="I369">
        <f t="shared" si="27"/>
        <v>1.1954999999999982</v>
      </c>
      <c r="J369" s="1">
        <v>0.14399999999999699</v>
      </c>
    </row>
    <row r="370" spans="1:10">
      <c r="A370">
        <f t="shared" si="24"/>
        <v>1996.3333333333057</v>
      </c>
      <c r="C370" s="48">
        <v>5.24</v>
      </c>
      <c r="D370" s="48">
        <f t="shared" si="26"/>
        <v>-9.9999999999997868E-3</v>
      </c>
      <c r="F370" s="27">
        <v>-3.4945943140045399E-2</v>
      </c>
      <c r="G370" s="27"/>
      <c r="H370" s="27">
        <f t="shared" si="25"/>
        <v>3.4945943140045399E-2</v>
      </c>
      <c r="I370">
        <f t="shared" si="27"/>
        <v>1.089638888888887</v>
      </c>
      <c r="J370" s="1">
        <v>0.116999999999997</v>
      </c>
    </row>
    <row r="371" spans="1:10">
      <c r="A371">
        <f t="shared" si="24"/>
        <v>1996.416666666639</v>
      </c>
      <c r="C371" s="48">
        <v>5.27</v>
      </c>
      <c r="D371" s="48">
        <f t="shared" si="26"/>
        <v>1.3333333333332753E-2</v>
      </c>
      <c r="F371" s="27">
        <v>-3.4507682844757789E-2</v>
      </c>
      <c r="G371" s="27"/>
      <c r="H371" s="27">
        <f t="shared" si="25"/>
        <v>3.4507682844757789E-2</v>
      </c>
      <c r="I371">
        <f t="shared" si="27"/>
        <v>1.0208333333333317</v>
      </c>
      <c r="J371" s="1">
        <v>0.116999999999997</v>
      </c>
    </row>
    <row r="372" spans="1:10">
      <c r="A372">
        <f t="shared" si="24"/>
        <v>1996.4999999999723</v>
      </c>
      <c r="C372" s="48">
        <v>5.4</v>
      </c>
      <c r="D372" s="48">
        <f t="shared" si="26"/>
        <v>0.15666666666666718</v>
      </c>
      <c r="F372" s="27">
        <v>-3.6056594823909216E-2</v>
      </c>
      <c r="G372" s="27"/>
      <c r="H372" s="27">
        <f t="shared" si="25"/>
        <v>3.6056594823909216E-2</v>
      </c>
      <c r="I372">
        <f t="shared" si="27"/>
        <v>0.91202777777777699</v>
      </c>
      <c r="J372" s="1">
        <v>7.6999999999997307E-2</v>
      </c>
    </row>
    <row r="373" spans="1:10">
      <c r="A373">
        <f t="shared" si="24"/>
        <v>1996.5833333333055</v>
      </c>
      <c r="C373" s="48">
        <v>5.22</v>
      </c>
      <c r="D373" s="48">
        <f t="shared" si="26"/>
        <v>-8.3333333333333925E-2</v>
      </c>
      <c r="F373" s="27">
        <v>-3.312236871769357E-2</v>
      </c>
      <c r="G373" s="27"/>
      <c r="H373" s="27">
        <f t="shared" si="25"/>
        <v>3.312236871769357E-2</v>
      </c>
      <c r="I373">
        <f t="shared" si="27"/>
        <v>0.77958333333333252</v>
      </c>
      <c r="J373" s="1">
        <v>1.1999999999997299E-2</v>
      </c>
    </row>
    <row r="374" spans="1:10">
      <c r="A374">
        <f t="shared" si="24"/>
        <v>1996.6666666666388</v>
      </c>
      <c r="C374" s="48">
        <v>5.3</v>
      </c>
      <c r="D374" s="48">
        <f t="shared" si="26"/>
        <v>3.3333333333329662E-3</v>
      </c>
      <c r="F374" s="27">
        <v>-3.4137844541834855E-2</v>
      </c>
      <c r="G374" s="27"/>
      <c r="H374" s="27">
        <f t="shared" si="25"/>
        <v>3.4137844541834855E-2</v>
      </c>
      <c r="I374">
        <f t="shared" si="27"/>
        <v>0.67316666666666591</v>
      </c>
      <c r="J374" s="1">
        <v>-3.0000000000002702E-2</v>
      </c>
    </row>
    <row r="375" spans="1:10">
      <c r="A375">
        <f t="shared" si="24"/>
        <v>1996.749999999972</v>
      </c>
      <c r="C375" s="48">
        <v>5.24</v>
      </c>
      <c r="D375" s="48">
        <f t="shared" si="26"/>
        <v>-6.6666666666667318E-2</v>
      </c>
      <c r="F375" s="27">
        <v>-3.3151402714727163E-2</v>
      </c>
      <c r="G375" s="27"/>
      <c r="H375" s="27">
        <f t="shared" si="25"/>
        <v>3.3151402714727163E-2</v>
      </c>
      <c r="I375">
        <f t="shared" si="27"/>
        <v>0.61433333333333262</v>
      </c>
      <c r="J375" s="1">
        <v>-3.0000000000002702E-2</v>
      </c>
    </row>
    <row r="376" spans="1:10">
      <c r="A376">
        <f t="shared" si="24"/>
        <v>1996.8333333333053</v>
      </c>
      <c r="C376" s="48">
        <v>5.31</v>
      </c>
      <c r="D376" s="48">
        <f t="shared" si="26"/>
        <v>5.6666666666666643E-2</v>
      </c>
      <c r="F376" s="27">
        <v>-3.1896008819535429E-2</v>
      </c>
      <c r="G376" s="27"/>
      <c r="H376" s="27">
        <f t="shared" si="25"/>
        <v>3.1896008819535429E-2</v>
      </c>
      <c r="I376">
        <f t="shared" si="27"/>
        <v>0.60349999999999937</v>
      </c>
      <c r="J376" s="1">
        <v>1.7999999999997299E-2</v>
      </c>
    </row>
    <row r="377" spans="1:10">
      <c r="A377">
        <f t="shared" si="24"/>
        <v>1996.9166666666385</v>
      </c>
      <c r="C377" s="48">
        <v>5.29</v>
      </c>
      <c r="D377" s="48">
        <f t="shared" si="26"/>
        <v>6.6666666666677088E-3</v>
      </c>
      <c r="F377" s="27">
        <v>-2.7897040655911906E-2</v>
      </c>
      <c r="G377" s="27"/>
      <c r="H377" s="27">
        <f t="shared" si="25"/>
        <v>2.7897040655911906E-2</v>
      </c>
      <c r="I377">
        <f t="shared" si="27"/>
        <v>0.51191666666666602</v>
      </c>
      <c r="J377" s="1">
        <v>-1.10000000000027E-2</v>
      </c>
    </row>
    <row r="378" spans="1:10">
      <c r="C378" s="48">
        <v>5.25</v>
      </c>
      <c r="D378" s="48">
        <f t="shared" si="26"/>
        <v>-3.0000000000000249E-2</v>
      </c>
    </row>
    <row r="379" spans="1:10">
      <c r="C379" s="48">
        <v>5.19</v>
      </c>
      <c r="D379" s="48">
        <f t="shared" si="26"/>
        <v>-9.3333333333332824E-2</v>
      </c>
    </row>
    <row r="380" spans="1:10">
      <c r="C380" s="48">
        <v>5.39</v>
      </c>
      <c r="D380" s="48">
        <f t="shared" si="26"/>
        <v>0.1466666666666665</v>
      </c>
    </row>
    <row r="381" spans="1:10">
      <c r="C381" s="48">
        <v>5.51</v>
      </c>
      <c r="D381" s="48">
        <f t="shared" si="26"/>
        <v>0.2333333333333325</v>
      </c>
    </row>
    <row r="382" spans="1:10">
      <c r="C382" s="48">
        <v>5.5</v>
      </c>
      <c r="D382" s="48">
        <f t="shared" si="26"/>
        <v>0.13666666666666671</v>
      </c>
    </row>
    <row r="383" spans="1:10">
      <c r="C383" s="48">
        <v>5.56</v>
      </c>
      <c r="D383" s="48">
        <f t="shared" si="26"/>
        <v>9.3333333333333712E-2</v>
      </c>
    </row>
    <row r="384" spans="1:10">
      <c r="C384" s="48">
        <v>5.52</v>
      </c>
      <c r="D384" s="48">
        <f t="shared" si="26"/>
        <v>-3.3333333333338544E-3</v>
      </c>
    </row>
    <row r="385" spans="3:4">
      <c r="C385" s="48">
        <v>5.54</v>
      </c>
      <c r="D385" s="48">
        <f t="shared" si="26"/>
        <v>1.3333333333333641E-2</v>
      </c>
    </row>
    <row r="386" spans="3:4">
      <c r="C386" s="48">
        <v>5.54</v>
      </c>
      <c r="D386" s="48">
        <f t="shared" si="26"/>
        <v>0</v>
      </c>
    </row>
    <row r="387" spans="3:4">
      <c r="C387" s="48">
        <v>5.5</v>
      </c>
      <c r="D387" s="48">
        <f t="shared" si="26"/>
        <v>-3.3333333333332327E-2</v>
      </c>
    </row>
    <row r="388" spans="3:4">
      <c r="C388" s="48">
        <v>5.52</v>
      </c>
      <c r="D388" s="48">
        <f t="shared" si="26"/>
        <v>-6.6666666666668206E-3</v>
      </c>
    </row>
    <row r="389" spans="3:4">
      <c r="C389" s="48">
        <v>5.5</v>
      </c>
      <c r="D389" s="48">
        <f t="shared" si="26"/>
        <v>-1.9999999999999574E-2</v>
      </c>
    </row>
    <row r="390" spans="3:4">
      <c r="C390" s="48">
        <v>5.56</v>
      </c>
      <c r="D390" s="48">
        <f t="shared" si="26"/>
        <v>5.3333333333332789E-2</v>
      </c>
    </row>
    <row r="391" spans="3:4">
      <c r="C391" s="48">
        <v>5.51</v>
      </c>
      <c r="D391" s="48">
        <f t="shared" si="26"/>
        <v>-1.6666666666666607E-2</v>
      </c>
    </row>
    <row r="392" spans="3:4">
      <c r="C392" s="48">
        <v>5.49</v>
      </c>
      <c r="D392" s="48">
        <f t="shared" si="26"/>
        <v>-3.3333333333333215E-2</v>
      </c>
    </row>
    <row r="393" spans="3:4">
      <c r="C393" s="48">
        <v>5.45</v>
      </c>
      <c r="D393" s="48">
        <f t="shared" si="26"/>
        <v>-7.0000000000000284E-2</v>
      </c>
    </row>
    <row r="394" spans="3:4">
      <c r="C394" s="48">
        <v>5.49</v>
      </c>
      <c r="D394" s="48">
        <f t="shared" ref="D394:D457" si="28">C394-AVERAGE(C391:C393)</f>
        <v>6.6666666666668206E-3</v>
      </c>
    </row>
    <row r="395" spans="3:4">
      <c r="C395" s="48">
        <v>5.56</v>
      </c>
      <c r="D395" s="48">
        <f t="shared" si="28"/>
        <v>8.3333333333333037E-2</v>
      </c>
    </row>
    <row r="396" spans="3:4">
      <c r="C396" s="48">
        <v>5.54</v>
      </c>
      <c r="D396" s="48">
        <f t="shared" si="28"/>
        <v>4.0000000000000036E-2</v>
      </c>
    </row>
    <row r="397" spans="3:4">
      <c r="C397" s="48">
        <v>5.55</v>
      </c>
      <c r="D397" s="48">
        <f t="shared" si="28"/>
        <v>1.9999999999999574E-2</v>
      </c>
    </row>
    <row r="398" spans="3:4">
      <c r="C398" s="48">
        <v>5.51</v>
      </c>
      <c r="D398" s="48">
        <f t="shared" si="28"/>
        <v>-4.0000000000000036E-2</v>
      </c>
    </row>
    <row r="399" spans="3:4">
      <c r="C399" s="48">
        <v>5.07</v>
      </c>
      <c r="D399" s="48">
        <f t="shared" si="28"/>
        <v>-0.46333333333333382</v>
      </c>
    </row>
    <row r="400" spans="3:4">
      <c r="C400" s="48">
        <v>4.83</v>
      </c>
      <c r="D400" s="48">
        <f t="shared" si="28"/>
        <v>-0.54666666666666597</v>
      </c>
    </row>
    <row r="401" spans="3:4">
      <c r="C401" s="48">
        <v>4.68</v>
      </c>
      <c r="D401" s="48">
        <f t="shared" si="28"/>
        <v>-0.456666666666667</v>
      </c>
    </row>
    <row r="402" spans="3:4">
      <c r="C402" s="48">
        <v>4.63</v>
      </c>
      <c r="D402" s="48">
        <f t="shared" si="28"/>
        <v>-0.23000000000000043</v>
      </c>
    </row>
    <row r="403" spans="3:4">
      <c r="C403" s="48">
        <v>4.76</v>
      </c>
      <c r="D403" s="48">
        <f t="shared" si="28"/>
        <v>4.6666666666665968E-2</v>
      </c>
    </row>
    <row r="404" spans="3:4">
      <c r="C404" s="48">
        <v>4.8099999999999996</v>
      </c>
      <c r="D404" s="48">
        <f t="shared" si="28"/>
        <v>0.12000000000000011</v>
      </c>
    </row>
    <row r="405" spans="3:4">
      <c r="C405" s="48">
        <v>4.74</v>
      </c>
      <c r="D405" s="48">
        <f t="shared" si="28"/>
        <v>6.6666666666668206E-3</v>
      </c>
    </row>
    <row r="406" spans="3:4">
      <c r="C406" s="48">
        <v>4.74</v>
      </c>
      <c r="D406" s="48">
        <f t="shared" si="28"/>
        <v>-3.0000000000000249E-2</v>
      </c>
    </row>
    <row r="407" spans="3:4">
      <c r="C407" s="48">
        <v>4.76</v>
      </c>
      <c r="D407" s="48">
        <f t="shared" si="28"/>
        <v>-3.3333333333338544E-3</v>
      </c>
    </row>
    <row r="408" spans="3:4">
      <c r="C408" s="48">
        <v>4.99</v>
      </c>
      <c r="D408" s="48">
        <f t="shared" si="28"/>
        <v>0.24333333333333318</v>
      </c>
    </row>
    <row r="409" spans="3:4">
      <c r="C409" s="48">
        <v>5.07</v>
      </c>
      <c r="D409" s="48">
        <f t="shared" si="28"/>
        <v>0.24000000000000021</v>
      </c>
    </row>
    <row r="410" spans="3:4">
      <c r="C410" s="48">
        <v>5.22</v>
      </c>
      <c r="D410" s="48">
        <f t="shared" si="28"/>
        <v>0.27999999999999936</v>
      </c>
    </row>
    <row r="411" spans="3:4">
      <c r="C411" s="48">
        <v>5.2</v>
      </c>
      <c r="D411" s="48">
        <f t="shared" si="28"/>
        <v>0.10666666666666647</v>
      </c>
    </row>
    <row r="412" spans="3:4">
      <c r="C412" s="48">
        <v>5.42</v>
      </c>
      <c r="D412" s="48">
        <f t="shared" si="28"/>
        <v>0.25666666666666682</v>
      </c>
    </row>
    <row r="413" spans="3:4">
      <c r="C413" s="48">
        <v>5.3</v>
      </c>
      <c r="D413" s="48">
        <f t="shared" si="28"/>
        <v>1.9999999999999574E-2</v>
      </c>
    </row>
    <row r="414" spans="3:4">
      <c r="C414" s="48">
        <v>5.45</v>
      </c>
      <c r="D414" s="48">
        <f t="shared" si="28"/>
        <v>0.14333333333333265</v>
      </c>
    </row>
    <row r="415" spans="3:4">
      <c r="C415" s="48">
        <v>5.73</v>
      </c>
      <c r="D415" s="48">
        <f t="shared" si="28"/>
        <v>0.34000000000000075</v>
      </c>
    </row>
    <row r="416" spans="3:4">
      <c r="C416" s="48">
        <v>5.85</v>
      </c>
      <c r="D416" s="48">
        <f t="shared" si="28"/>
        <v>0.35666666666666647</v>
      </c>
    </row>
    <row r="417" spans="3:4">
      <c r="C417" s="48">
        <v>6.02</v>
      </c>
      <c r="D417" s="48">
        <f t="shared" si="28"/>
        <v>0.34333333333333282</v>
      </c>
    </row>
    <row r="418" spans="3:4">
      <c r="C418" s="48">
        <v>6.27</v>
      </c>
      <c r="D418" s="48">
        <f t="shared" si="28"/>
        <v>0.40333333333333243</v>
      </c>
    </row>
    <row r="419" spans="3:4">
      <c r="C419" s="48">
        <v>6.53</v>
      </c>
      <c r="D419" s="48">
        <f t="shared" si="28"/>
        <v>0.48333333333333339</v>
      </c>
    </row>
    <row r="420" spans="3:4">
      <c r="C420" s="48">
        <v>6.54</v>
      </c>
      <c r="D420" s="48">
        <f t="shared" si="28"/>
        <v>0.26666666666666661</v>
      </c>
    </row>
    <row r="421" spans="3:4">
      <c r="C421" s="48">
        <v>6.5</v>
      </c>
      <c r="D421" s="48">
        <f t="shared" si="28"/>
        <v>5.3333333333333677E-2</v>
      </c>
    </row>
    <row r="422" spans="3:4">
      <c r="C422" s="48">
        <v>6.52</v>
      </c>
      <c r="D422" s="48">
        <f t="shared" si="28"/>
        <v>-3.3333333333338544E-3</v>
      </c>
    </row>
    <row r="423" spans="3:4">
      <c r="C423" s="48">
        <v>6.51</v>
      </c>
      <c r="D423" s="48">
        <f t="shared" si="28"/>
        <v>-9.9999999999997868E-3</v>
      </c>
    </row>
    <row r="424" spans="3:4">
      <c r="C424" s="48">
        <v>6.51</v>
      </c>
      <c r="D424" s="48">
        <f t="shared" si="28"/>
        <v>0</v>
      </c>
    </row>
    <row r="425" spans="3:4">
      <c r="C425" s="48">
        <v>6.4</v>
      </c>
      <c r="D425" s="48">
        <f t="shared" si="28"/>
        <v>-0.1133333333333324</v>
      </c>
    </row>
    <row r="426" spans="3:4">
      <c r="C426" s="48">
        <v>5.98</v>
      </c>
      <c r="D426" s="48">
        <f t="shared" si="28"/>
        <v>-0.49333333333333318</v>
      </c>
    </row>
    <row r="427" spans="3:4">
      <c r="C427" s="48">
        <v>5.49</v>
      </c>
      <c r="D427" s="48">
        <f t="shared" si="28"/>
        <v>-0.80666666666666664</v>
      </c>
    </row>
    <row r="428" spans="3:4">
      <c r="C428" s="48">
        <v>5.31</v>
      </c>
      <c r="D428" s="48">
        <f t="shared" si="28"/>
        <v>-0.64666666666666739</v>
      </c>
    </row>
    <row r="429" spans="3:4">
      <c r="C429" s="48">
        <v>4.8</v>
      </c>
      <c r="D429" s="48">
        <f t="shared" si="28"/>
        <v>-0.79333333333333389</v>
      </c>
    </row>
    <row r="430" spans="3:4">
      <c r="C430" s="48">
        <v>4.21</v>
      </c>
      <c r="D430" s="48">
        <f t="shared" si="28"/>
        <v>-0.99000000000000021</v>
      </c>
    </row>
    <row r="431" spans="3:4">
      <c r="C431" s="48">
        <v>3.97</v>
      </c>
      <c r="D431" s="48">
        <f t="shared" si="28"/>
        <v>-0.80333333333333323</v>
      </c>
    </row>
    <row r="432" spans="3:4">
      <c r="C432" s="48">
        <v>3.77</v>
      </c>
      <c r="D432" s="48">
        <f t="shared" si="28"/>
        <v>-0.55666666666666709</v>
      </c>
    </row>
    <row r="433" spans="3:4">
      <c r="C433" s="48">
        <v>3.65</v>
      </c>
      <c r="D433" s="48">
        <f t="shared" si="28"/>
        <v>-0.33333333333333304</v>
      </c>
    </row>
    <row r="434" spans="3:4">
      <c r="C434" s="48">
        <v>3.07</v>
      </c>
      <c r="D434" s="48">
        <f t="shared" si="28"/>
        <v>-0.72666666666666702</v>
      </c>
    </row>
    <row r="435" spans="3:4">
      <c r="C435" s="48">
        <v>2.4900000000000002</v>
      </c>
      <c r="D435" s="48">
        <f t="shared" si="28"/>
        <v>-1.0066666666666664</v>
      </c>
    </row>
    <row r="436" spans="3:4">
      <c r="C436" s="48">
        <v>2.09</v>
      </c>
      <c r="D436" s="48">
        <f t="shared" si="28"/>
        <v>-0.98000000000000043</v>
      </c>
    </row>
    <row r="437" spans="3:4">
      <c r="C437" s="48">
        <v>1.82</v>
      </c>
      <c r="D437" s="48">
        <f t="shared" si="28"/>
        <v>-0.7300000000000002</v>
      </c>
    </row>
    <row r="438" spans="3:4">
      <c r="C438" s="48">
        <v>1.73</v>
      </c>
      <c r="D438" s="48">
        <f t="shared" si="28"/>
        <v>-0.40333333333333332</v>
      </c>
    </row>
    <row r="439" spans="3:4">
      <c r="C439" s="48">
        <v>1.74</v>
      </c>
      <c r="D439" s="48">
        <f t="shared" si="28"/>
        <v>-0.14000000000000012</v>
      </c>
    </row>
    <row r="440" spans="3:4">
      <c r="C440" s="48">
        <v>1.73</v>
      </c>
      <c r="D440" s="48">
        <f t="shared" si="28"/>
        <v>-3.3333333333333437E-2</v>
      </c>
    </row>
    <row r="441" spans="3:4">
      <c r="C441" s="48">
        <v>1.75</v>
      </c>
      <c r="D441" s="48">
        <f t="shared" si="28"/>
        <v>1.6666666666666829E-2</v>
      </c>
    </row>
    <row r="442" spans="3:4">
      <c r="C442" s="48">
        <v>1.75</v>
      </c>
      <c r="D442" s="48">
        <f t="shared" si="28"/>
        <v>1.0000000000000009E-2</v>
      </c>
    </row>
    <row r="443" spans="3:4">
      <c r="C443" s="48">
        <v>1.75</v>
      </c>
      <c r="D443" s="48">
        <f t="shared" si="28"/>
        <v>6.6666666666665986E-3</v>
      </c>
    </row>
    <row r="444" spans="3:4">
      <c r="C444" s="48">
        <v>1.73</v>
      </c>
      <c r="D444" s="48">
        <f t="shared" si="28"/>
        <v>-2.0000000000000018E-2</v>
      </c>
    </row>
    <row r="445" spans="3:4">
      <c r="C445" s="48">
        <v>1.74</v>
      </c>
      <c r="D445" s="48">
        <f t="shared" si="28"/>
        <v>-3.3333333333334103E-3</v>
      </c>
    </row>
    <row r="446" spans="3:4">
      <c r="C446" s="48">
        <v>1.75</v>
      </c>
      <c r="D446" s="48">
        <f t="shared" si="28"/>
        <v>1.0000000000000009E-2</v>
      </c>
    </row>
    <row r="447" spans="3:4">
      <c r="C447" s="48">
        <v>1.75</v>
      </c>
      <c r="D447" s="48">
        <f t="shared" si="28"/>
        <v>1.0000000000000009E-2</v>
      </c>
    </row>
    <row r="448" spans="3:4">
      <c r="C448" s="48">
        <v>1.34</v>
      </c>
      <c r="D448" s="48">
        <f t="shared" si="28"/>
        <v>-0.40666666666666673</v>
      </c>
    </row>
    <row r="449" spans="3:4">
      <c r="C449" s="48">
        <v>1.24</v>
      </c>
      <c r="D449" s="48">
        <f t="shared" si="28"/>
        <v>-0.37333333333333329</v>
      </c>
    </row>
    <row r="450" spans="3:4">
      <c r="C450" s="48">
        <v>1.24</v>
      </c>
      <c r="D450" s="48">
        <f t="shared" si="28"/>
        <v>-0.20333333333333337</v>
      </c>
    </row>
    <row r="451" spans="3:4">
      <c r="C451" s="48">
        <v>1.26</v>
      </c>
      <c r="D451" s="48">
        <f t="shared" si="28"/>
        <v>-1.3333333333333419E-2</v>
      </c>
    </row>
    <row r="452" spans="3:4">
      <c r="C452" s="48">
        <v>1.25</v>
      </c>
      <c r="D452" s="48">
        <f t="shared" si="28"/>
        <v>3.3333333333331883E-3</v>
      </c>
    </row>
    <row r="453" spans="3:4">
      <c r="C453" s="48">
        <v>1.26</v>
      </c>
      <c r="D453" s="48">
        <f t="shared" si="28"/>
        <v>1.0000000000000009E-2</v>
      </c>
    </row>
    <row r="454" spans="3:4">
      <c r="C454" s="48">
        <v>1.26</v>
      </c>
      <c r="D454" s="48">
        <f t="shared" si="28"/>
        <v>3.3333333333334103E-3</v>
      </c>
    </row>
    <row r="455" spans="3:4">
      <c r="C455" s="48">
        <v>1.22</v>
      </c>
      <c r="D455" s="48">
        <f t="shared" si="28"/>
        <v>-3.6666666666666625E-2</v>
      </c>
    </row>
    <row r="456" spans="3:4">
      <c r="C456" s="48">
        <v>1.01</v>
      </c>
      <c r="D456" s="48">
        <f t="shared" si="28"/>
        <v>-0.2366666666666668</v>
      </c>
    </row>
    <row r="457" spans="3:4">
      <c r="C457" s="48">
        <v>1.03</v>
      </c>
      <c r="D457" s="48">
        <f t="shared" si="28"/>
        <v>-0.1333333333333333</v>
      </c>
    </row>
    <row r="458" spans="3:4">
      <c r="C458" s="48">
        <v>1.01</v>
      </c>
      <c r="D458" s="48">
        <f t="shared" ref="D458:D521" si="29">C458-AVERAGE(C455:C457)</f>
        <v>-7.6666666666666661E-2</v>
      </c>
    </row>
    <row r="459" spans="3:4">
      <c r="C459" s="48">
        <v>1.01</v>
      </c>
      <c r="D459" s="48">
        <f t="shared" si="29"/>
        <v>-6.6666666666665986E-3</v>
      </c>
    </row>
    <row r="460" spans="3:4">
      <c r="C460" s="48">
        <v>1</v>
      </c>
      <c r="D460" s="48">
        <f t="shared" si="29"/>
        <v>-1.6666666666666607E-2</v>
      </c>
    </row>
    <row r="461" spans="3:4">
      <c r="C461" s="48">
        <v>0.98</v>
      </c>
      <c r="D461" s="48">
        <f t="shared" si="29"/>
        <v>-2.6666666666666616E-2</v>
      </c>
    </row>
    <row r="462" spans="3:4">
      <c r="C462" s="48">
        <v>1</v>
      </c>
      <c r="D462" s="48">
        <f t="shared" si="29"/>
        <v>3.3333333333334103E-3</v>
      </c>
    </row>
    <row r="463" spans="3:4">
      <c r="C463" s="48">
        <v>1.01</v>
      </c>
      <c r="D463" s="48">
        <f t="shared" si="29"/>
        <v>1.6666666666666718E-2</v>
      </c>
    </row>
    <row r="464" spans="3:4">
      <c r="C464" s="48">
        <v>1</v>
      </c>
      <c r="D464" s="48">
        <f t="shared" si="29"/>
        <v>3.3333333333332993E-3</v>
      </c>
    </row>
    <row r="465" spans="3:4">
      <c r="C465" s="48">
        <v>1</v>
      </c>
      <c r="D465" s="48">
        <f t="shared" si="29"/>
        <v>-3.3333333333331883E-3</v>
      </c>
    </row>
    <row r="466" spans="3:4">
      <c r="C466" s="48">
        <v>1</v>
      </c>
      <c r="D466" s="48">
        <f t="shared" si="29"/>
        <v>-3.3333333333331883E-3</v>
      </c>
    </row>
    <row r="467" spans="3:4">
      <c r="C467" s="48">
        <v>1.03</v>
      </c>
      <c r="D467" s="48">
        <f t="shared" si="29"/>
        <v>3.0000000000000027E-2</v>
      </c>
    </row>
    <row r="468" spans="3:4">
      <c r="C468" s="48">
        <v>1.26</v>
      </c>
      <c r="D468" s="48">
        <f t="shared" si="29"/>
        <v>0.25</v>
      </c>
    </row>
    <row r="469" spans="3:4">
      <c r="C469" s="48">
        <v>1.43</v>
      </c>
      <c r="D469" s="48">
        <f t="shared" si="29"/>
        <v>0.33333333333333326</v>
      </c>
    </row>
    <row r="470" spans="3:4">
      <c r="C470" s="48">
        <v>1.61</v>
      </c>
      <c r="D470" s="48">
        <f t="shared" si="29"/>
        <v>0.37000000000000011</v>
      </c>
    </row>
    <row r="471" spans="3:4">
      <c r="C471" s="48">
        <v>1.76</v>
      </c>
      <c r="D471" s="48">
        <f t="shared" si="29"/>
        <v>0.32666666666666666</v>
      </c>
    </row>
    <row r="472" spans="3:4">
      <c r="C472" s="48">
        <v>1.93</v>
      </c>
      <c r="D472" s="48">
        <f t="shared" si="29"/>
        <v>0.33000000000000007</v>
      </c>
    </row>
    <row r="473" spans="3:4">
      <c r="C473" s="48">
        <v>2.16</v>
      </c>
      <c r="D473" s="48">
        <f t="shared" si="29"/>
        <v>0.39333333333333353</v>
      </c>
    </row>
    <row r="474" spans="3:4">
      <c r="C474" s="48">
        <v>2.2799999999999998</v>
      </c>
      <c r="D474" s="48">
        <f t="shared" si="29"/>
        <v>0.32999999999999985</v>
      </c>
    </row>
    <row r="475" spans="3:4">
      <c r="C475" s="48">
        <v>2.5</v>
      </c>
      <c r="D475" s="48">
        <f t="shared" si="29"/>
        <v>0.37666666666666693</v>
      </c>
    </row>
    <row r="476" spans="3:4">
      <c r="C476" s="48">
        <v>2.63</v>
      </c>
      <c r="D476" s="48">
        <f t="shared" si="29"/>
        <v>0.31666666666666687</v>
      </c>
    </row>
    <row r="477" spans="3:4">
      <c r="C477" s="48">
        <v>2.79</v>
      </c>
      <c r="D477" s="48">
        <f t="shared" si="29"/>
        <v>0.32000000000000028</v>
      </c>
    </row>
    <row r="478" spans="3:4">
      <c r="C478" s="48">
        <v>3</v>
      </c>
      <c r="D478" s="48">
        <f t="shared" si="29"/>
        <v>0.35999999999999988</v>
      </c>
    </row>
    <row r="479" spans="3:4">
      <c r="C479" s="48">
        <v>3.04</v>
      </c>
      <c r="D479" s="48">
        <f t="shared" si="29"/>
        <v>0.23333333333333339</v>
      </c>
    </row>
    <row r="480" spans="3:4">
      <c r="C480" s="48">
        <v>3.26</v>
      </c>
      <c r="D480" s="48">
        <f t="shared" si="29"/>
        <v>0.31666666666666643</v>
      </c>
    </row>
    <row r="481" spans="3:4">
      <c r="C481" s="48">
        <v>3.5</v>
      </c>
      <c r="D481" s="48">
        <f t="shared" si="29"/>
        <v>0.39999999999999991</v>
      </c>
    </row>
    <row r="482" spans="3:4">
      <c r="C482" s="48">
        <v>3.62</v>
      </c>
      <c r="D482" s="48">
        <f t="shared" si="29"/>
        <v>0.35333333333333306</v>
      </c>
    </row>
    <row r="483" spans="3:4">
      <c r="C483" s="48">
        <v>3.78</v>
      </c>
      <c r="D483" s="48">
        <f t="shared" si="29"/>
        <v>0.32000000000000028</v>
      </c>
    </row>
    <row r="484" spans="3:4">
      <c r="C484" s="48">
        <v>4</v>
      </c>
      <c r="D484" s="48">
        <f t="shared" si="29"/>
        <v>0.3666666666666667</v>
      </c>
    </row>
    <row r="485" spans="3:4">
      <c r="C485" s="48">
        <v>4.16</v>
      </c>
      <c r="D485" s="48">
        <f t="shared" si="29"/>
        <v>0.35999999999999988</v>
      </c>
    </row>
    <row r="486" spans="3:4">
      <c r="C486" s="48">
        <v>4.29</v>
      </c>
      <c r="D486" s="48">
        <f t="shared" si="29"/>
        <v>0.31000000000000005</v>
      </c>
    </row>
    <row r="487" spans="3:4">
      <c r="C487" s="48">
        <v>4.49</v>
      </c>
      <c r="D487" s="48">
        <f t="shared" si="29"/>
        <v>0.34000000000000075</v>
      </c>
    </row>
    <row r="488" spans="3:4">
      <c r="C488" s="48">
        <v>4.59</v>
      </c>
      <c r="D488" s="48">
        <f t="shared" si="29"/>
        <v>0.27666666666666639</v>
      </c>
    </row>
    <row r="489" spans="3:4">
      <c r="C489" s="48">
        <v>4.79</v>
      </c>
      <c r="D489" s="48">
        <f t="shared" si="29"/>
        <v>0.33333333333333304</v>
      </c>
    </row>
    <row r="490" spans="3:4">
      <c r="C490" s="48">
        <v>4.9400000000000004</v>
      </c>
      <c r="D490" s="48">
        <f t="shared" si="29"/>
        <v>0.31666666666666643</v>
      </c>
    </row>
    <row r="491" spans="3:4">
      <c r="C491" s="48">
        <v>4.99</v>
      </c>
      <c r="D491" s="48">
        <f t="shared" si="29"/>
        <v>0.21666666666666679</v>
      </c>
    </row>
    <row r="492" spans="3:4">
      <c r="C492" s="48">
        <v>5.24</v>
      </c>
      <c r="D492" s="48">
        <f t="shared" si="29"/>
        <v>0.33333333333333304</v>
      </c>
    </row>
    <row r="493" spans="3:4">
      <c r="C493" s="48">
        <v>5.25</v>
      </c>
      <c r="D493" s="48">
        <f t="shared" si="29"/>
        <v>0.19333333333333336</v>
      </c>
    </row>
    <row r="494" spans="3:4">
      <c r="C494" s="48">
        <v>5.25</v>
      </c>
      <c r="D494" s="48">
        <f t="shared" si="29"/>
        <v>8.9999999999999858E-2</v>
      </c>
    </row>
    <row r="495" spans="3:4">
      <c r="C495" s="48">
        <v>5.25</v>
      </c>
      <c r="D495" s="48">
        <f t="shared" si="29"/>
        <v>3.3333333333329662E-3</v>
      </c>
    </row>
    <row r="496" spans="3:4">
      <c r="C496" s="48">
        <v>5.25</v>
      </c>
      <c r="D496" s="48">
        <f t="shared" si="29"/>
        <v>0</v>
      </c>
    </row>
    <row r="497" spans="3:4">
      <c r="C497" s="48">
        <v>5.24</v>
      </c>
      <c r="D497" s="48">
        <f t="shared" si="29"/>
        <v>-9.9999999999997868E-3</v>
      </c>
    </row>
    <row r="498" spans="3:4">
      <c r="C498" s="48">
        <v>5.25</v>
      </c>
      <c r="D498" s="48">
        <f t="shared" si="29"/>
        <v>3.3333333333329662E-3</v>
      </c>
    </row>
    <row r="499" spans="3:4">
      <c r="C499" s="48">
        <v>5.26</v>
      </c>
      <c r="D499" s="48">
        <f t="shared" si="29"/>
        <v>1.3333333333332753E-2</v>
      </c>
    </row>
    <row r="500" spans="3:4">
      <c r="C500" s="48">
        <v>5.26</v>
      </c>
      <c r="D500" s="48">
        <f t="shared" si="29"/>
        <v>9.9999999999997868E-3</v>
      </c>
    </row>
    <row r="501" spans="3:4">
      <c r="C501" s="48">
        <v>5.25</v>
      </c>
      <c r="D501" s="48">
        <f t="shared" si="29"/>
        <v>-6.6666666666668206E-3</v>
      </c>
    </row>
    <row r="502" spans="3:4">
      <c r="C502" s="48">
        <v>5.25</v>
      </c>
      <c r="D502" s="48">
        <f t="shared" si="29"/>
        <v>-6.6666666666668206E-3</v>
      </c>
    </row>
    <row r="503" spans="3:4">
      <c r="C503" s="48">
        <v>5.25</v>
      </c>
      <c r="D503" s="48">
        <f t="shared" si="29"/>
        <v>-3.3333333333329662E-3</v>
      </c>
    </row>
    <row r="504" spans="3:4">
      <c r="C504" s="48">
        <v>5.26</v>
      </c>
      <c r="D504" s="48">
        <f t="shared" si="29"/>
        <v>9.9999999999997868E-3</v>
      </c>
    </row>
    <row r="505" spans="3:4">
      <c r="C505" s="48">
        <v>5.0199999999999996</v>
      </c>
      <c r="D505" s="48">
        <f t="shared" si="29"/>
        <v>-0.23333333333333339</v>
      </c>
    </row>
    <row r="506" spans="3:4">
      <c r="C506" s="48">
        <v>4.9400000000000004</v>
      </c>
      <c r="D506" s="48">
        <f t="shared" si="29"/>
        <v>-0.23666666666666636</v>
      </c>
    </row>
    <row r="507" spans="3:4">
      <c r="C507" s="48">
        <v>4.76</v>
      </c>
      <c r="D507" s="48">
        <f t="shared" si="29"/>
        <v>-0.31333333333333346</v>
      </c>
    </row>
    <row r="508" spans="3:4">
      <c r="C508" s="48">
        <v>4.49</v>
      </c>
      <c r="D508" s="48">
        <f t="shared" si="29"/>
        <v>-0.41666666666666696</v>
      </c>
    </row>
    <row r="509" spans="3:4">
      <c r="C509" s="48">
        <v>4.24</v>
      </c>
      <c r="D509" s="48">
        <f t="shared" si="29"/>
        <v>-0.48999999999999932</v>
      </c>
    </row>
    <row r="510" spans="3:4">
      <c r="C510" s="48">
        <v>3.94</v>
      </c>
      <c r="D510" s="48">
        <f t="shared" si="29"/>
        <v>-0.55666666666666709</v>
      </c>
    </row>
    <row r="511" spans="3:4">
      <c r="C511" s="48">
        <v>2.98</v>
      </c>
      <c r="D511" s="48">
        <f t="shared" si="29"/>
        <v>-1.2433333333333336</v>
      </c>
    </row>
    <row r="512" spans="3:4">
      <c r="C512" s="48">
        <v>2.61</v>
      </c>
      <c r="D512" s="48">
        <f t="shared" si="29"/>
        <v>-1.1100000000000003</v>
      </c>
    </row>
    <row r="513" spans="3:4">
      <c r="C513" s="48">
        <v>2.2799999999999998</v>
      </c>
      <c r="D513" s="48">
        <f t="shared" si="29"/>
        <v>-0.8966666666666665</v>
      </c>
    </row>
    <row r="514" spans="3:4">
      <c r="C514" s="48">
        <v>1.98</v>
      </c>
      <c r="D514" s="48">
        <f t="shared" si="29"/>
        <v>-0.64333333333333309</v>
      </c>
    </row>
    <row r="515" spans="3:4">
      <c r="C515" s="48">
        <v>2</v>
      </c>
      <c r="D515" s="48">
        <f t="shared" si="29"/>
        <v>-0.28999999999999959</v>
      </c>
    </row>
    <row r="516" spans="3:4">
      <c r="C516" s="48">
        <v>2.0099999999999998</v>
      </c>
      <c r="D516" s="48">
        <f t="shared" si="29"/>
        <v>-7.6666666666666661E-2</v>
      </c>
    </row>
    <row r="517" spans="3:4">
      <c r="C517" s="48">
        <v>2</v>
      </c>
      <c r="D517" s="48">
        <f t="shared" si="29"/>
        <v>3.3333333333331883E-3</v>
      </c>
    </row>
    <row r="518" spans="3:4">
      <c r="C518" s="48">
        <v>1.81</v>
      </c>
      <c r="D518" s="48">
        <f t="shared" si="29"/>
        <v>-0.19333333333333336</v>
      </c>
    </row>
    <row r="519" spans="3:4">
      <c r="C519" s="48">
        <v>0.97</v>
      </c>
      <c r="D519" s="48">
        <f t="shared" si="29"/>
        <v>-0.9700000000000002</v>
      </c>
    </row>
    <row r="520" spans="3:4">
      <c r="C520" s="48">
        <v>0.39</v>
      </c>
      <c r="D520" s="48">
        <f t="shared" si="29"/>
        <v>-1.2033333333333336</v>
      </c>
    </row>
    <row r="521" spans="3:4">
      <c r="C521" s="48">
        <v>0.16</v>
      </c>
      <c r="D521" s="48">
        <f t="shared" si="29"/>
        <v>-0.89666666666666683</v>
      </c>
    </row>
    <row r="522" spans="3:4">
      <c r="C522" s="48">
        <v>0.15</v>
      </c>
      <c r="D522" s="48">
        <f t="shared" ref="D522:D545" si="30">C522-AVERAGE(C519:C521)</f>
        <v>-0.35666666666666658</v>
      </c>
    </row>
    <row r="523" spans="3:4">
      <c r="C523" s="48">
        <v>0.22</v>
      </c>
      <c r="D523" s="48">
        <f t="shared" si="30"/>
        <v>-1.3333333333333364E-2</v>
      </c>
    </row>
    <row r="524" spans="3:4">
      <c r="C524" s="48">
        <v>0.18</v>
      </c>
      <c r="D524" s="48">
        <f t="shared" si="30"/>
        <v>3.333333333333327E-3</v>
      </c>
    </row>
    <row r="525" spans="3:4">
      <c r="C525" s="48">
        <v>0.15</v>
      </c>
      <c r="D525" s="48">
        <f t="shared" si="30"/>
        <v>-3.3333333333333354E-2</v>
      </c>
    </row>
    <row r="526" spans="3:4">
      <c r="C526" s="48">
        <v>0.18</v>
      </c>
      <c r="D526" s="48">
        <f t="shared" si="30"/>
        <v>-3.3333333333333548E-3</v>
      </c>
    </row>
    <row r="527" spans="3:4">
      <c r="C527" s="48">
        <v>0.21</v>
      </c>
      <c r="D527" s="48">
        <f t="shared" si="30"/>
        <v>3.999999999999998E-2</v>
      </c>
    </row>
    <row r="528" spans="3:4">
      <c r="C528" s="48">
        <v>0.16</v>
      </c>
      <c r="D528" s="48">
        <f t="shared" si="30"/>
        <v>-1.9999999999999962E-2</v>
      </c>
    </row>
    <row r="529" spans="3:4">
      <c r="C529" s="48">
        <v>0.16</v>
      </c>
      <c r="D529" s="48">
        <f t="shared" si="30"/>
        <v>-2.3333333333333345E-2</v>
      </c>
    </row>
    <row r="530" spans="3:4">
      <c r="C530" s="48">
        <v>0.15</v>
      </c>
      <c r="D530" s="48">
        <f t="shared" si="30"/>
        <v>-2.6666666666666672E-2</v>
      </c>
    </row>
    <row r="531" spans="3:4">
      <c r="C531" s="48">
        <v>0.12</v>
      </c>
      <c r="D531" s="48">
        <f t="shared" si="30"/>
        <v>-3.6666666666666653E-2</v>
      </c>
    </row>
    <row r="532" spans="3:4">
      <c r="C532" s="48">
        <v>0.12</v>
      </c>
      <c r="D532" s="48">
        <f t="shared" si="30"/>
        <v>-2.3333333333333345E-2</v>
      </c>
    </row>
    <row r="533" spans="3:4">
      <c r="C533" s="48">
        <v>0.12</v>
      </c>
      <c r="D533" s="48">
        <f t="shared" si="30"/>
        <v>-1.0000000000000009E-2</v>
      </c>
    </row>
    <row r="534" spans="3:4">
      <c r="C534" s="48">
        <v>0.11</v>
      </c>
      <c r="D534" s="48">
        <f t="shared" si="30"/>
        <v>-9.999999999999995E-3</v>
      </c>
    </row>
    <row r="535" spans="3:4">
      <c r="C535" s="48">
        <v>0.13</v>
      </c>
      <c r="D535" s="48">
        <f t="shared" si="30"/>
        <v>1.333333333333335E-2</v>
      </c>
    </row>
    <row r="536" spans="3:4">
      <c r="C536" s="48">
        <v>0.16</v>
      </c>
      <c r="D536" s="48">
        <f t="shared" si="30"/>
        <v>4.0000000000000008E-2</v>
      </c>
    </row>
    <row r="537" spans="3:4">
      <c r="C537" s="48">
        <v>0.2</v>
      </c>
      <c r="D537" s="48">
        <f t="shared" si="30"/>
        <v>6.666666666666668E-2</v>
      </c>
    </row>
    <row r="538" spans="3:4">
      <c r="C538" s="48">
        <v>0.2</v>
      </c>
      <c r="D538" s="48">
        <f t="shared" si="30"/>
        <v>3.6666666666666653E-2</v>
      </c>
    </row>
    <row r="539" spans="3:4">
      <c r="C539" s="48">
        <v>0.18</v>
      </c>
      <c r="D539" s="48">
        <f t="shared" si="30"/>
        <v>-6.6666666666666818E-3</v>
      </c>
    </row>
    <row r="540" spans="3:4">
      <c r="C540" s="48">
        <v>0.18</v>
      </c>
      <c r="D540" s="48">
        <f t="shared" si="30"/>
        <v>-1.3333333333333364E-2</v>
      </c>
    </row>
    <row r="541" spans="3:4">
      <c r="C541" s="48">
        <v>0.19</v>
      </c>
      <c r="D541" s="48">
        <f t="shared" si="30"/>
        <v>3.333333333333327E-3</v>
      </c>
    </row>
    <row r="542" spans="3:4">
      <c r="C542" s="48">
        <v>0.19</v>
      </c>
      <c r="D542" s="48">
        <f t="shared" si="30"/>
        <v>6.6666666666666541E-3</v>
      </c>
    </row>
    <row r="543" spans="3:4">
      <c r="C543" s="48">
        <v>0.19</v>
      </c>
      <c r="D543" s="48">
        <f t="shared" si="30"/>
        <v>3.333333333333327E-3</v>
      </c>
    </row>
    <row r="544" spans="3:4">
      <c r="C544" s="48">
        <v>0.19</v>
      </c>
      <c r="D544" s="48">
        <f t="shared" si="30"/>
        <v>0</v>
      </c>
    </row>
    <row r="545" spans="3:4">
      <c r="C545" s="48">
        <v>0.18</v>
      </c>
      <c r="D545" s="48">
        <f t="shared" si="30"/>
        <v>-1.0000000000000037E-2</v>
      </c>
    </row>
  </sheetData>
  <mergeCells count="1">
    <mergeCell ref="E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344"/>
  <sheetViews>
    <sheetView workbookViewId="0">
      <selection activeCell="AY46" sqref="AY46"/>
    </sheetView>
  </sheetViews>
  <sheetFormatPr defaultRowHeight="15"/>
  <cols>
    <col min="1" max="1" width="10.7109375" style="1" customWidth="1"/>
    <col min="2" max="2" width="19" style="31" customWidth="1"/>
    <col min="3" max="3" width="10.7109375" style="31" customWidth="1"/>
    <col min="4" max="20" width="10.7109375" style="29" customWidth="1"/>
    <col min="21" max="21" width="10.7109375" style="42" customWidth="1"/>
    <col min="22" max="22" width="9.140625" style="1"/>
    <col min="23" max="23" width="23.7109375" style="1" customWidth="1"/>
    <col min="24" max="24" width="9.140625" style="1"/>
    <col min="25" max="27" width="11.42578125" style="1" customWidth="1"/>
    <col min="28" max="16384" width="9.140625" style="1"/>
  </cols>
  <sheetData>
    <row r="1" spans="1:39">
      <c r="B1" s="33" t="s">
        <v>101</v>
      </c>
      <c r="X1" s="34" t="s">
        <v>39</v>
      </c>
      <c r="Y1" s="42"/>
      <c r="Z1" s="42"/>
      <c r="AD1" s="1" t="s">
        <v>94</v>
      </c>
      <c r="AE1" s="1">
        <f>STDEV(AE11:AE344)</f>
        <v>0.33845341964308029</v>
      </c>
      <c r="AF1" s="1">
        <f t="shared" ref="AF1:AH1" si="0">STDEV(AF11:AF344)</f>
        <v>0.36266795358522419</v>
      </c>
      <c r="AG1" s="1">
        <f t="shared" si="0"/>
        <v>0.30231711028877689</v>
      </c>
      <c r="AH1" s="1">
        <f t="shared" si="0"/>
        <v>0.33674366342325485</v>
      </c>
    </row>
    <row r="2" spans="1:39">
      <c r="B2" s="33"/>
      <c r="C2" s="35" t="s">
        <v>40</v>
      </c>
      <c r="D2" s="35" t="s">
        <v>41</v>
      </c>
      <c r="E2" s="36" t="s">
        <v>42</v>
      </c>
      <c r="F2" s="36" t="s">
        <v>43</v>
      </c>
      <c r="G2" s="36" t="s">
        <v>44</v>
      </c>
      <c r="H2" s="36" t="s">
        <v>45</v>
      </c>
      <c r="I2" s="36" t="s">
        <v>46</v>
      </c>
      <c r="J2" s="36" t="s">
        <v>47</v>
      </c>
      <c r="K2" s="36" t="s">
        <v>48</v>
      </c>
      <c r="L2" s="36" t="s">
        <v>49</v>
      </c>
      <c r="M2" s="36" t="s">
        <v>50</v>
      </c>
      <c r="N2" s="36" t="s">
        <v>51</v>
      </c>
      <c r="O2" s="36" t="s">
        <v>52</v>
      </c>
      <c r="P2" s="36" t="s">
        <v>53</v>
      </c>
      <c r="Q2" s="36" t="s">
        <v>54</v>
      </c>
      <c r="R2" s="36" t="s">
        <v>55</v>
      </c>
      <c r="S2" s="36" t="s">
        <v>56</v>
      </c>
      <c r="T2" s="36" t="s">
        <v>57</v>
      </c>
      <c r="U2" s="36" t="s">
        <v>58</v>
      </c>
      <c r="V2" s="42"/>
      <c r="X2" s="36" t="s">
        <v>59</v>
      </c>
      <c r="Y2" s="1">
        <f>CORREL(X57:X277,U57:U277)</f>
        <v>0.9953699867695841</v>
      </c>
    </row>
    <row r="3" spans="1:39">
      <c r="B3" s="35" t="s">
        <v>60</v>
      </c>
      <c r="C3" s="1">
        <v>0.31650899999999998</v>
      </c>
      <c r="D3" s="1">
        <v>-5.9389999999999998E-3</v>
      </c>
      <c r="E3" s="1">
        <v>2.3217999999999999E-2</v>
      </c>
      <c r="F3" s="1">
        <v>3.287E-3</v>
      </c>
      <c r="G3" s="1">
        <v>-1.4826000000000001E-2</v>
      </c>
      <c r="H3" s="1">
        <v>-2.2889E-2</v>
      </c>
      <c r="I3" s="1">
        <v>2.6332999999999999E-2</v>
      </c>
      <c r="J3" s="1">
        <v>-1.1900000000000001E-4</v>
      </c>
      <c r="K3" s="1">
        <v>4.1682999999999998E-2</v>
      </c>
      <c r="L3" s="1">
        <v>6.2909000000000007E-2</v>
      </c>
      <c r="M3" s="1">
        <v>1.173E-3</v>
      </c>
      <c r="N3" s="1">
        <v>1.8450000000000001E-2</v>
      </c>
      <c r="O3" s="1">
        <v>1.8058999999999999E-2</v>
      </c>
      <c r="P3" s="1">
        <v>2.1021000000000001E-2</v>
      </c>
      <c r="Q3" s="1">
        <v>1.8058000000000001E-2</v>
      </c>
      <c r="R3" s="1">
        <v>6.1921999999999998E-2</v>
      </c>
      <c r="S3" s="1">
        <v>2.6596000000000002E-2</v>
      </c>
      <c r="T3" s="1">
        <v>-1.7149000000000001E-2</v>
      </c>
      <c r="U3" s="1">
        <v>-6.4542000000000002E-2</v>
      </c>
      <c r="AD3" s="34" t="s">
        <v>71</v>
      </c>
    </row>
    <row r="4" spans="1:39">
      <c r="B4" s="35" t="s">
        <v>61</v>
      </c>
      <c r="C4" s="1">
        <v>0.27160400000000001</v>
      </c>
      <c r="D4" s="1">
        <v>-1.7624999999999998E-2</v>
      </c>
      <c r="E4" s="1">
        <v>2.4867E-2</v>
      </c>
      <c r="F4" s="1">
        <v>-5.7139000000000002E-2</v>
      </c>
      <c r="G4" s="1">
        <v>3.7775000000000003E-2</v>
      </c>
      <c r="H4" s="1">
        <v>2.7258000000000001E-2</v>
      </c>
      <c r="I4" s="1">
        <v>4.2452999999999998E-2</v>
      </c>
      <c r="J4" s="1">
        <v>1.1951E-2</v>
      </c>
      <c r="K4" s="1">
        <v>2.395E-3</v>
      </c>
      <c r="L4" s="1">
        <v>-3.4021999999999997E-2</v>
      </c>
      <c r="M4" s="1">
        <v>2.5079999999999998E-3</v>
      </c>
      <c r="N4" s="1">
        <v>2.1900000000000001E-3</v>
      </c>
      <c r="O4" s="1">
        <v>7.3369999999999998E-3</v>
      </c>
      <c r="P4" s="1">
        <v>4.4214000000000003E-2</v>
      </c>
      <c r="Q4" s="1">
        <v>5.5452000000000001E-2</v>
      </c>
      <c r="R4" s="1">
        <v>0.15095</v>
      </c>
      <c r="S4" s="1">
        <v>3.2555000000000001E-2</v>
      </c>
      <c r="T4" s="1">
        <v>-9.1959999999999993E-3</v>
      </c>
      <c r="U4" s="1">
        <v>-6.6463999999999995E-2</v>
      </c>
      <c r="X4" s="37" t="s">
        <v>62</v>
      </c>
      <c r="AB4" s="1">
        <f>CORREL(X57:X278,Y57:Y278)</f>
        <v>0.93335778031882988</v>
      </c>
      <c r="AD4" s="34" t="s">
        <v>72</v>
      </c>
    </row>
    <row r="5" spans="1:39">
      <c r="C5" s="33"/>
      <c r="U5" s="38" t="s">
        <v>63</v>
      </c>
      <c r="X5" s="39" t="s">
        <v>64</v>
      </c>
      <c r="Y5" s="30"/>
      <c r="Z5" s="25"/>
      <c r="AA5" s="25"/>
      <c r="AD5" s="34" t="s">
        <v>73</v>
      </c>
    </row>
    <row r="6" spans="1:39">
      <c r="A6" s="1" t="s">
        <v>65</v>
      </c>
      <c r="B6" s="31" t="s">
        <v>66</v>
      </c>
      <c r="C6" s="31" t="s">
        <v>41</v>
      </c>
      <c r="D6" s="29" t="s">
        <v>42</v>
      </c>
      <c r="E6" s="29" t="s">
        <v>43</v>
      </c>
      <c r="F6" s="29" t="s">
        <v>44</v>
      </c>
      <c r="G6" s="29" t="s">
        <v>45</v>
      </c>
      <c r="H6" s="29" t="s">
        <v>46</v>
      </c>
      <c r="I6" s="29" t="s">
        <v>47</v>
      </c>
      <c r="J6" s="29" t="s">
        <v>48</v>
      </c>
      <c r="K6" s="29" t="s">
        <v>49</v>
      </c>
      <c r="L6" s="29" t="s">
        <v>50</v>
      </c>
      <c r="M6" s="29" t="s">
        <v>51</v>
      </c>
      <c r="N6" s="29" t="s">
        <v>52</v>
      </c>
      <c r="O6" s="29" t="s">
        <v>53</v>
      </c>
      <c r="P6" s="29" t="s">
        <v>54</v>
      </c>
      <c r="Q6" s="29" t="s">
        <v>55</v>
      </c>
      <c r="R6" s="29" t="s">
        <v>56</v>
      </c>
      <c r="S6" s="29" t="s">
        <v>57</v>
      </c>
      <c r="T6" s="29" t="s">
        <v>58</v>
      </c>
      <c r="U6" s="38" t="s">
        <v>67</v>
      </c>
      <c r="X6" s="37" t="s">
        <v>26</v>
      </c>
      <c r="Y6" s="37" t="s">
        <v>68</v>
      </c>
      <c r="Z6" s="37" t="s">
        <v>93</v>
      </c>
      <c r="AA6" s="37"/>
      <c r="AB6" s="37" t="s">
        <v>69</v>
      </c>
      <c r="AD6" s="1">
        <f>CORREL(X9:X52,U9:U52)</f>
        <v>0.98868681984509654</v>
      </c>
      <c r="AG6" s="1">
        <f>CORREL(AG11:AG344,AH11:AH344)</f>
        <v>0.82431046223802684</v>
      </c>
    </row>
    <row r="7" spans="1:39">
      <c r="A7" s="1">
        <v>11469</v>
      </c>
      <c r="B7" s="31">
        <v>0</v>
      </c>
      <c r="C7" s="31">
        <v>6.4375</v>
      </c>
      <c r="D7" s="29">
        <v>3.9</v>
      </c>
      <c r="E7" s="29">
        <v>3.7</v>
      </c>
      <c r="F7" s="29">
        <v>3.4</v>
      </c>
      <c r="G7" s="43" t="s">
        <v>70</v>
      </c>
      <c r="H7" s="43" t="s">
        <v>70</v>
      </c>
      <c r="I7" s="43" t="s">
        <v>70</v>
      </c>
      <c r="J7" s="43" t="s">
        <v>70</v>
      </c>
      <c r="K7" s="43" t="s">
        <v>70</v>
      </c>
      <c r="L7" s="29">
        <v>4.8</v>
      </c>
      <c r="M7" s="29">
        <v>2.6</v>
      </c>
      <c r="N7" s="29">
        <v>1.5</v>
      </c>
      <c r="O7" s="43" t="s">
        <v>70</v>
      </c>
      <c r="P7" s="43" t="s">
        <v>70</v>
      </c>
      <c r="Q7" s="43" t="s">
        <v>70</v>
      </c>
      <c r="R7" s="43" t="s">
        <v>70</v>
      </c>
      <c r="S7" s="43" t="s">
        <v>70</v>
      </c>
      <c r="T7" s="29">
        <v>3.6</v>
      </c>
      <c r="U7" s="44" t="s">
        <v>70</v>
      </c>
      <c r="V7" s="1">
        <f>1</f>
        <v>1</v>
      </c>
      <c r="W7" s="1">
        <v>11469</v>
      </c>
      <c r="AE7" s="1" t="s">
        <v>74</v>
      </c>
      <c r="AH7" s="1" t="s">
        <v>92</v>
      </c>
      <c r="AJ7" s="31" t="s">
        <v>79</v>
      </c>
      <c r="AK7" s="31"/>
    </row>
    <row r="8" spans="1:39">
      <c r="A8" s="1">
        <v>20469</v>
      </c>
      <c r="B8" s="31">
        <v>0</v>
      </c>
      <c r="C8" s="31">
        <v>6.4375</v>
      </c>
      <c r="D8" s="29">
        <v>3.9</v>
      </c>
      <c r="E8" s="29">
        <v>3.7</v>
      </c>
      <c r="F8" s="29">
        <v>3.4</v>
      </c>
      <c r="G8" s="29">
        <v>4.2</v>
      </c>
      <c r="H8" s="29">
        <v>0</v>
      </c>
      <c r="I8" s="29">
        <v>0</v>
      </c>
      <c r="J8" s="29">
        <v>0</v>
      </c>
      <c r="K8" s="43" t="s">
        <v>70</v>
      </c>
      <c r="L8" s="29">
        <v>3.8</v>
      </c>
      <c r="M8" s="29">
        <v>2.2999999999999998</v>
      </c>
      <c r="N8" s="29">
        <v>1.5</v>
      </c>
      <c r="O8" s="29">
        <v>1.4</v>
      </c>
      <c r="P8" s="29">
        <v>-1</v>
      </c>
      <c r="Q8" s="29">
        <v>-0.3</v>
      </c>
      <c r="R8" s="29">
        <v>0</v>
      </c>
      <c r="S8" s="43" t="s">
        <v>70</v>
      </c>
      <c r="T8" s="29">
        <v>3.6</v>
      </c>
      <c r="U8" s="44" t="s">
        <v>70</v>
      </c>
      <c r="V8" s="1">
        <f>V7+1</f>
        <v>2</v>
      </c>
      <c r="W8" s="1">
        <v>20469</v>
      </c>
      <c r="AD8" s="30"/>
      <c r="AE8" s="39" t="s">
        <v>26</v>
      </c>
      <c r="AF8" s="39" t="s">
        <v>68</v>
      </c>
      <c r="AG8" s="39" t="s">
        <v>93</v>
      </c>
      <c r="AH8" s="30" t="s">
        <v>26</v>
      </c>
      <c r="AK8" s="30" t="s">
        <v>91</v>
      </c>
      <c r="AL8" s="39" t="s">
        <v>68</v>
      </c>
    </row>
    <row r="9" spans="1:39">
      <c r="A9" s="1">
        <v>30469</v>
      </c>
      <c r="B9" s="31">
        <v>-0.125</v>
      </c>
      <c r="C9" s="31">
        <v>6.75</v>
      </c>
      <c r="D9" s="29">
        <v>4.0999999999999996</v>
      </c>
      <c r="E9" s="29">
        <v>3.7</v>
      </c>
      <c r="F9" s="29">
        <v>3.4</v>
      </c>
      <c r="G9" s="29">
        <v>4.3</v>
      </c>
      <c r="H9" s="29">
        <v>0.2</v>
      </c>
      <c r="I9" s="29">
        <v>0</v>
      </c>
      <c r="J9" s="29">
        <v>0</v>
      </c>
      <c r="K9" s="29">
        <v>0.1</v>
      </c>
      <c r="L9" s="29">
        <v>3.4</v>
      </c>
      <c r="M9" s="29">
        <v>2.4</v>
      </c>
      <c r="N9" s="29">
        <v>1.8</v>
      </c>
      <c r="O9" s="29">
        <v>1.2</v>
      </c>
      <c r="P9" s="29">
        <v>-0.4</v>
      </c>
      <c r="Q9" s="29">
        <v>0.1</v>
      </c>
      <c r="R9" s="29">
        <v>0.3</v>
      </c>
      <c r="S9" s="29">
        <v>-0.2</v>
      </c>
      <c r="T9" s="29">
        <v>3.5</v>
      </c>
      <c r="U9" s="42">
        <v>-0.24526549171100001</v>
      </c>
      <c r="V9" s="1">
        <f t="shared" ref="V9:V72" si="1">V8+1</f>
        <v>3</v>
      </c>
      <c r="W9" s="1">
        <v>30469</v>
      </c>
      <c r="X9" s="45">
        <f t="shared" ref="X9:X52" si="2">B9-(C$4+D$4*C9+E$4*D9+F$4*E9+G$4*F9+H$4*G9+I$4*H9+J$4*I9+K$4*J9+L$4*K9+M$4*L9+N$4*M9+O$4*N9+P$4*O9+Q$4*P9+R$4*Q9+S$4*R9+T$4*S9+U$4*T9)</f>
        <v>-0.27085095000000003</v>
      </c>
      <c r="Y9" s="45">
        <f t="shared" ref="Y9:Y52" si="3">B9-(C$3+D$3*C9+E$3*D9+F$3*E9+G$3*F9+H$3*G9+I$3*H9+J$3*I9+K$3*J9+L$3*K9+M$3*L9+N$3*M9+O$3*N9+P$3*O9+Q$3*P9+R$3*Q9+S$3*R9+T$3*S9+U$3*T9)</f>
        <v>-0.26198304999999994</v>
      </c>
      <c r="Z9" s="45">
        <v>-0.30321200126270453</v>
      </c>
      <c r="AA9" s="42">
        <v>-0.24526549171100001</v>
      </c>
      <c r="AB9" s="1">
        <f t="shared" ref="AB9:AB52" si="4">X9-Y9</f>
        <v>-8.8679000000000952E-3</v>
      </c>
      <c r="AD9" s="25">
        <v>1969</v>
      </c>
      <c r="AE9" s="46"/>
      <c r="AF9" s="46"/>
      <c r="AG9" s="46"/>
      <c r="AJ9" s="25">
        <v>1969</v>
      </c>
      <c r="AK9" s="25"/>
      <c r="AL9" s="46"/>
    </row>
    <row r="10" spans="1:39">
      <c r="A10" s="1">
        <v>40169</v>
      </c>
      <c r="B10" s="31">
        <v>0.5</v>
      </c>
      <c r="C10" s="31">
        <v>6.75</v>
      </c>
      <c r="D10" s="29">
        <v>4.0999999999999996</v>
      </c>
      <c r="E10" s="29">
        <v>4.0999999999999996</v>
      </c>
      <c r="F10" s="29">
        <v>3.9</v>
      </c>
      <c r="G10" s="29">
        <v>4.8</v>
      </c>
      <c r="H10" s="29">
        <v>0</v>
      </c>
      <c r="I10" s="29">
        <v>0.4</v>
      </c>
      <c r="J10" s="29">
        <v>0.5</v>
      </c>
      <c r="K10" s="29">
        <v>0.5</v>
      </c>
      <c r="L10" s="29">
        <v>3.4</v>
      </c>
      <c r="M10" s="29">
        <v>2.7</v>
      </c>
      <c r="N10" s="29">
        <v>2.6</v>
      </c>
      <c r="O10" s="29">
        <v>1.9</v>
      </c>
      <c r="P10" s="29">
        <v>0</v>
      </c>
      <c r="Q10" s="29">
        <v>0.3</v>
      </c>
      <c r="R10" s="29">
        <v>0.8</v>
      </c>
      <c r="S10" s="29">
        <v>0.7</v>
      </c>
      <c r="T10" s="29">
        <v>3.3</v>
      </c>
      <c r="U10" s="42">
        <v>0.27241090104600002</v>
      </c>
      <c r="V10" s="1">
        <f t="shared" si="1"/>
        <v>4</v>
      </c>
      <c r="W10" s="1">
        <v>40169</v>
      </c>
      <c r="X10" s="45">
        <f t="shared" si="2"/>
        <v>0.2494685499999999</v>
      </c>
      <c r="Y10" s="45">
        <f t="shared" si="3"/>
        <v>0.27479195000000012</v>
      </c>
      <c r="Z10" s="45">
        <v>0.35277639474764927</v>
      </c>
      <c r="AA10" s="42">
        <v>0.27241090104600002</v>
      </c>
      <c r="AB10" s="1">
        <f t="shared" si="4"/>
        <v>-2.5323400000000218E-2</v>
      </c>
      <c r="AD10" s="1">
        <f>1969+1/12</f>
        <v>1969.0833333333333</v>
      </c>
      <c r="AE10" s="46"/>
      <c r="AF10" s="46"/>
      <c r="AG10" s="46"/>
      <c r="AJ10" s="1">
        <f>1969+1/12</f>
        <v>1969.0833333333333</v>
      </c>
      <c r="AK10" s="25"/>
      <c r="AL10" s="46"/>
    </row>
    <row r="11" spans="1:39">
      <c r="A11" s="1">
        <v>42969</v>
      </c>
      <c r="B11" s="31">
        <v>0.25</v>
      </c>
      <c r="C11" s="31">
        <v>7.6875</v>
      </c>
      <c r="D11" s="29">
        <v>4.2</v>
      </c>
      <c r="E11" s="29">
        <v>3.9</v>
      </c>
      <c r="F11" s="29">
        <v>4.8</v>
      </c>
      <c r="G11" s="29">
        <v>3.5</v>
      </c>
      <c r="H11" s="29">
        <v>0.1</v>
      </c>
      <c r="I11" s="29">
        <v>0</v>
      </c>
      <c r="J11" s="29">
        <v>0</v>
      </c>
      <c r="K11" s="29">
        <v>0</v>
      </c>
      <c r="L11" s="29">
        <v>2.9</v>
      </c>
      <c r="M11" s="29">
        <v>3</v>
      </c>
      <c r="N11" s="29">
        <v>1.5</v>
      </c>
      <c r="O11" s="29">
        <v>1.6</v>
      </c>
      <c r="P11" s="29">
        <v>0.2</v>
      </c>
      <c r="Q11" s="29">
        <v>0.4</v>
      </c>
      <c r="R11" s="29">
        <v>-0.4</v>
      </c>
      <c r="S11" s="29">
        <v>-1.1000000000000001</v>
      </c>
      <c r="T11" s="29">
        <v>3.4</v>
      </c>
      <c r="U11" s="42">
        <v>0.13237068877300001</v>
      </c>
      <c r="V11" s="1">
        <f t="shared" si="1"/>
        <v>5</v>
      </c>
      <c r="W11" s="1">
        <v>42969</v>
      </c>
      <c r="X11" s="45">
        <f t="shared" si="2"/>
        <v>1.3143087499999956E-2</v>
      </c>
      <c r="Y11" s="45">
        <f t="shared" si="3"/>
        <v>8.0818262500000071E-2</v>
      </c>
      <c r="Z11" s="45">
        <v>-7.2298328261252987E-2</v>
      </c>
      <c r="AA11" s="42">
        <v>0.13237068877300001</v>
      </c>
      <c r="AB11" s="1">
        <f t="shared" si="4"/>
        <v>-6.7675175000000115E-2</v>
      </c>
      <c r="AD11" s="1">
        <f>1969+2/12</f>
        <v>1969.1666666666667</v>
      </c>
      <c r="AE11" s="1">
        <f>X9</f>
        <v>-0.27085095000000003</v>
      </c>
      <c r="AF11" s="1">
        <f>Y9</f>
        <v>-0.26198304999999994</v>
      </c>
      <c r="AG11" s="1">
        <f>Z9</f>
        <v>-0.30321200126270453</v>
      </c>
      <c r="AH11" s="1">
        <f>AA9</f>
        <v>-0.24526549171100001</v>
      </c>
      <c r="AJ11" s="1">
        <f>AD11</f>
        <v>1969.1666666666667</v>
      </c>
      <c r="AK11" s="1">
        <f>AH11</f>
        <v>-0.24526549171100001</v>
      </c>
      <c r="AL11" s="1">
        <f>AF11</f>
        <v>-0.26198304999999994</v>
      </c>
      <c r="AM11" s="1">
        <f>AG11</f>
        <v>-0.30321200126270453</v>
      </c>
    </row>
    <row r="12" spans="1:39">
      <c r="A12" s="1">
        <v>52769</v>
      </c>
      <c r="B12" s="31">
        <v>0.125</v>
      </c>
      <c r="C12" s="31">
        <v>8.5</v>
      </c>
      <c r="D12" s="29">
        <v>4.3</v>
      </c>
      <c r="E12" s="29">
        <v>4</v>
      </c>
      <c r="F12" s="29">
        <v>4.8</v>
      </c>
      <c r="G12" s="29">
        <v>3.5</v>
      </c>
      <c r="H12" s="29">
        <v>0.1</v>
      </c>
      <c r="I12" s="29">
        <v>0.1</v>
      </c>
      <c r="J12" s="29">
        <v>0</v>
      </c>
      <c r="K12" s="29">
        <v>0</v>
      </c>
      <c r="L12" s="29">
        <v>2.8</v>
      </c>
      <c r="M12" s="29">
        <v>2.2000000000000002</v>
      </c>
      <c r="N12" s="29">
        <v>1.4</v>
      </c>
      <c r="O12" s="29">
        <v>1.6</v>
      </c>
      <c r="P12" s="29">
        <v>-0.1</v>
      </c>
      <c r="Q12" s="29">
        <v>-0.8</v>
      </c>
      <c r="R12" s="29">
        <v>-0.1</v>
      </c>
      <c r="S12" s="29">
        <v>0</v>
      </c>
      <c r="T12" s="29">
        <v>3.5</v>
      </c>
      <c r="U12" s="42">
        <v>0.203939724169</v>
      </c>
      <c r="V12" s="1">
        <f t="shared" si="1"/>
        <v>6</v>
      </c>
      <c r="W12" s="1">
        <v>52769</v>
      </c>
      <c r="X12" s="45">
        <f t="shared" si="2"/>
        <v>0.11200310000000002</v>
      </c>
      <c r="Y12" s="45">
        <f t="shared" si="3"/>
        <v>7.1751400000000132E-2</v>
      </c>
      <c r="Z12" s="45">
        <v>-0.10416797410919471</v>
      </c>
      <c r="AA12" s="42">
        <v>0.203939724169</v>
      </c>
      <c r="AB12" s="1">
        <f t="shared" si="4"/>
        <v>4.025169999999989E-2</v>
      </c>
      <c r="AD12" s="1">
        <f>AD11+1/12</f>
        <v>1969.25</v>
      </c>
      <c r="AE12" s="1">
        <f>X10+X11</f>
        <v>0.26261163749999983</v>
      </c>
      <c r="AF12" s="1">
        <f>Y10+Y11</f>
        <v>0.35561021250000019</v>
      </c>
      <c r="AG12" s="1">
        <f>Z10+Z11</f>
        <v>0.28047806648639628</v>
      </c>
      <c r="AH12" s="1">
        <f>AA10+AA11</f>
        <v>0.40478158981900003</v>
      </c>
      <c r="AJ12" s="1">
        <f t="shared" ref="AJ12:AJ75" si="5">AD12</f>
        <v>1969.25</v>
      </c>
      <c r="AK12" s="1">
        <f>AK11+AH12</f>
        <v>0.15951609810800002</v>
      </c>
      <c r="AL12" s="1">
        <f>AL11+AF12</f>
        <v>9.3627162500000249E-2</v>
      </c>
      <c r="AM12" s="1">
        <f>AM11+AG12</f>
        <v>-2.2733934776308251E-2</v>
      </c>
    </row>
    <row r="13" spans="1:39">
      <c r="A13" s="1">
        <v>62469</v>
      </c>
      <c r="B13" s="31">
        <v>0</v>
      </c>
      <c r="C13" s="31">
        <v>9</v>
      </c>
      <c r="D13" s="29">
        <v>4.3</v>
      </c>
      <c r="E13" s="29">
        <v>4.3</v>
      </c>
      <c r="F13" s="29">
        <v>5</v>
      </c>
      <c r="G13" s="29">
        <v>3.7</v>
      </c>
      <c r="H13" s="29">
        <v>0</v>
      </c>
      <c r="I13" s="29">
        <v>0.3</v>
      </c>
      <c r="J13" s="29">
        <v>0.2</v>
      </c>
      <c r="K13" s="29">
        <v>0.2</v>
      </c>
      <c r="L13" s="29">
        <v>2.8</v>
      </c>
      <c r="M13" s="29">
        <v>2.2999999999999998</v>
      </c>
      <c r="N13" s="29">
        <v>1.5</v>
      </c>
      <c r="O13" s="29">
        <v>1</v>
      </c>
      <c r="P13" s="29">
        <v>0</v>
      </c>
      <c r="Q13" s="29">
        <v>0.1</v>
      </c>
      <c r="R13" s="29">
        <v>0.1</v>
      </c>
      <c r="S13" s="29">
        <v>-0.6</v>
      </c>
      <c r="T13" s="29">
        <v>3.5</v>
      </c>
      <c r="U13" s="42">
        <v>-2.0204748722E-2</v>
      </c>
      <c r="V13" s="1">
        <f t="shared" si="1"/>
        <v>7</v>
      </c>
      <c r="W13" s="1">
        <v>62469</v>
      </c>
      <c r="X13" s="45">
        <f t="shared" si="2"/>
        <v>-0.1197219000000001</v>
      </c>
      <c r="Y13" s="45">
        <f t="shared" si="3"/>
        <v>-0.12616599999999994</v>
      </c>
      <c r="Z13" s="45">
        <v>-0.15462518766225342</v>
      </c>
      <c r="AA13" s="42">
        <v>-2.0204748722E-2</v>
      </c>
      <c r="AB13" s="1">
        <f t="shared" si="4"/>
        <v>6.4440999999998416E-3</v>
      </c>
      <c r="AD13" s="1">
        <f t="shared" ref="AD13:AD76" si="6">AD12+1/12</f>
        <v>1969.3333333333333</v>
      </c>
      <c r="AE13" s="1">
        <f>X12</f>
        <v>0.11200310000000002</v>
      </c>
      <c r="AF13" s="1">
        <f>Y12</f>
        <v>7.1751400000000132E-2</v>
      </c>
      <c r="AG13" s="1">
        <f>Z12</f>
        <v>-0.10416797410919471</v>
      </c>
      <c r="AH13" s="1">
        <f>AA12</f>
        <v>0.203939724169</v>
      </c>
      <c r="AJ13" s="1">
        <f t="shared" si="5"/>
        <v>1969.3333333333333</v>
      </c>
      <c r="AK13" s="1">
        <f t="shared" ref="AK13:AK76" si="7">AK12+AH13</f>
        <v>0.36345582227700002</v>
      </c>
      <c r="AL13" s="1">
        <f t="shared" ref="AL13:AL76" si="8">AL12+AF13</f>
        <v>0.16537856250000038</v>
      </c>
      <c r="AM13" s="1">
        <f t="shared" ref="AM13:AM76" si="9">AM12+AG13</f>
        <v>-0.12690190888550296</v>
      </c>
    </row>
    <row r="14" spans="1:39">
      <c r="A14" s="1">
        <v>71569</v>
      </c>
      <c r="B14" s="31">
        <v>0.125</v>
      </c>
      <c r="C14" s="31">
        <v>9</v>
      </c>
      <c r="D14" s="29">
        <v>4.3</v>
      </c>
      <c r="E14" s="29">
        <v>5</v>
      </c>
      <c r="F14" s="29">
        <v>3.7</v>
      </c>
      <c r="G14" s="29">
        <v>3.5</v>
      </c>
      <c r="H14" s="29">
        <v>0</v>
      </c>
      <c r="I14" s="29">
        <v>0</v>
      </c>
      <c r="J14" s="29">
        <v>0</v>
      </c>
      <c r="K14" s="29">
        <v>0</v>
      </c>
      <c r="L14" s="29">
        <v>2.6</v>
      </c>
      <c r="M14" s="29">
        <v>1.5</v>
      </c>
      <c r="N14" s="29">
        <v>1</v>
      </c>
      <c r="O14" s="29">
        <v>-0.1</v>
      </c>
      <c r="P14" s="29">
        <v>0.3</v>
      </c>
      <c r="Q14" s="29">
        <v>0</v>
      </c>
      <c r="R14" s="29">
        <v>0</v>
      </c>
      <c r="S14" s="29">
        <v>0</v>
      </c>
      <c r="T14" s="29">
        <v>3.6</v>
      </c>
      <c r="U14" s="42">
        <v>0.18070654813600001</v>
      </c>
      <c r="V14" s="1">
        <f t="shared" si="1"/>
        <v>8</v>
      </c>
      <c r="W14" s="1">
        <v>71569</v>
      </c>
      <c r="X14" s="45">
        <f t="shared" si="2"/>
        <v>0.16553079999999998</v>
      </c>
      <c r="Y14" s="45">
        <f t="shared" si="3"/>
        <v>6.0889400000000066E-2</v>
      </c>
      <c r="Z14" s="45">
        <v>0.14186422439371899</v>
      </c>
      <c r="AA14" s="42">
        <v>0.18070654813600001</v>
      </c>
      <c r="AB14" s="1">
        <f t="shared" si="4"/>
        <v>0.10464139999999991</v>
      </c>
      <c r="AD14" s="1">
        <f t="shared" si="6"/>
        <v>1969.4166666666665</v>
      </c>
      <c r="AE14" s="1">
        <f t="shared" ref="AE14:AG17" si="10">X13</f>
        <v>-0.1197219000000001</v>
      </c>
      <c r="AF14" s="1">
        <f t="shared" si="10"/>
        <v>-0.12616599999999994</v>
      </c>
      <c r="AG14" s="1">
        <f t="shared" si="10"/>
        <v>-0.15462518766225342</v>
      </c>
      <c r="AH14" s="1">
        <f t="shared" ref="AH14:AH17" si="11">AA13</f>
        <v>-2.0204748722E-2</v>
      </c>
      <c r="AJ14" s="1">
        <f t="shared" si="5"/>
        <v>1969.4166666666665</v>
      </c>
      <c r="AK14" s="1">
        <f t="shared" si="7"/>
        <v>0.34325107355500001</v>
      </c>
      <c r="AL14" s="1">
        <f t="shared" si="8"/>
        <v>3.9212562500000436E-2</v>
      </c>
      <c r="AM14" s="1">
        <f t="shared" si="9"/>
        <v>-0.28152709654775637</v>
      </c>
    </row>
    <row r="15" spans="1:39">
      <c r="A15" s="1">
        <v>81269</v>
      </c>
      <c r="B15" s="31">
        <v>0.25</v>
      </c>
      <c r="C15" s="31">
        <v>9.5</v>
      </c>
      <c r="D15" s="29">
        <v>4.8</v>
      </c>
      <c r="E15" s="29">
        <v>5.0999999999999996</v>
      </c>
      <c r="F15" s="29">
        <v>3.8</v>
      </c>
      <c r="G15" s="29">
        <v>3.5</v>
      </c>
      <c r="H15" s="29">
        <v>0.5</v>
      </c>
      <c r="I15" s="29">
        <v>0.1</v>
      </c>
      <c r="J15" s="29">
        <v>0.1</v>
      </c>
      <c r="K15" s="29">
        <v>0</v>
      </c>
      <c r="L15" s="29">
        <v>2.4</v>
      </c>
      <c r="M15" s="29">
        <v>1.5</v>
      </c>
      <c r="N15" s="29">
        <v>1.1000000000000001</v>
      </c>
      <c r="O15" s="29">
        <v>-0.2</v>
      </c>
      <c r="P15" s="29">
        <v>-0.2</v>
      </c>
      <c r="Q15" s="29">
        <v>0</v>
      </c>
      <c r="R15" s="29">
        <v>0.1</v>
      </c>
      <c r="S15" s="29">
        <v>-0.1</v>
      </c>
      <c r="T15" s="29">
        <v>3.7</v>
      </c>
      <c r="U15" s="42">
        <v>0.30942411088400001</v>
      </c>
      <c r="V15" s="1">
        <f t="shared" si="1"/>
        <v>9</v>
      </c>
      <c r="W15" s="1">
        <v>81269</v>
      </c>
      <c r="X15" s="45">
        <f t="shared" si="2"/>
        <v>0.3005717</v>
      </c>
      <c r="Y15" s="45">
        <f t="shared" si="3"/>
        <v>0.17272039999999997</v>
      </c>
      <c r="Z15" s="45">
        <v>0.16742578684049086</v>
      </c>
      <c r="AA15" s="42">
        <v>0.30942411088400001</v>
      </c>
      <c r="AB15" s="1">
        <f t="shared" si="4"/>
        <v>0.12785130000000003</v>
      </c>
      <c r="AD15" s="1">
        <f t="shared" si="6"/>
        <v>1969.4999999999998</v>
      </c>
      <c r="AE15" s="1">
        <f t="shared" si="10"/>
        <v>0.16553079999999998</v>
      </c>
      <c r="AF15" s="1">
        <f t="shared" si="10"/>
        <v>6.0889400000000066E-2</v>
      </c>
      <c r="AG15" s="1">
        <f t="shared" si="10"/>
        <v>0.14186422439371899</v>
      </c>
      <c r="AH15" s="1">
        <f t="shared" si="11"/>
        <v>0.18070654813600001</v>
      </c>
      <c r="AJ15" s="1">
        <f t="shared" si="5"/>
        <v>1969.4999999999998</v>
      </c>
      <c r="AK15" s="1">
        <f t="shared" si="7"/>
        <v>0.52395762169100002</v>
      </c>
      <c r="AL15" s="1">
        <f t="shared" si="8"/>
        <v>0.1001019625000005</v>
      </c>
      <c r="AM15" s="1">
        <f t="shared" si="9"/>
        <v>-0.13966287215403739</v>
      </c>
    </row>
    <row r="16" spans="1:39">
      <c r="A16" s="1">
        <v>90969</v>
      </c>
      <c r="B16" s="31">
        <v>0</v>
      </c>
      <c r="C16" s="31">
        <v>9</v>
      </c>
      <c r="D16" s="29">
        <v>5.0999999999999996</v>
      </c>
      <c r="E16" s="29">
        <v>5.0999999999999996</v>
      </c>
      <c r="F16" s="29">
        <v>3.8</v>
      </c>
      <c r="G16" s="29">
        <v>3.5</v>
      </c>
      <c r="H16" s="29">
        <v>0.3</v>
      </c>
      <c r="I16" s="29">
        <v>0</v>
      </c>
      <c r="J16" s="29">
        <v>0</v>
      </c>
      <c r="K16" s="29">
        <v>0</v>
      </c>
      <c r="L16" s="29">
        <v>2</v>
      </c>
      <c r="M16" s="29">
        <v>1.8</v>
      </c>
      <c r="N16" s="29">
        <v>1.2</v>
      </c>
      <c r="O16" s="29">
        <v>-0.4</v>
      </c>
      <c r="P16" s="29">
        <v>-0.4</v>
      </c>
      <c r="Q16" s="29">
        <v>0.3</v>
      </c>
      <c r="R16" s="29">
        <v>0.1</v>
      </c>
      <c r="S16" s="29">
        <v>-0.2</v>
      </c>
      <c r="T16" s="29">
        <v>3.7</v>
      </c>
      <c r="U16" s="42">
        <v>2.9007548687E-2</v>
      </c>
      <c r="V16" s="1">
        <f t="shared" si="1"/>
        <v>10</v>
      </c>
      <c r="W16" s="1">
        <v>90969</v>
      </c>
      <c r="X16" s="45">
        <f t="shared" si="2"/>
        <v>1.7565399999999953E-2</v>
      </c>
      <c r="Y16" s="45">
        <f t="shared" si="3"/>
        <v>-9.7138899999999945E-2</v>
      </c>
      <c r="Z16" s="45">
        <v>0.13258117484756532</v>
      </c>
      <c r="AA16" s="42">
        <v>2.9007548687E-2</v>
      </c>
      <c r="AB16" s="1">
        <f t="shared" si="4"/>
        <v>0.1147042999999999</v>
      </c>
      <c r="AD16" s="1">
        <f t="shared" si="6"/>
        <v>1969.583333333333</v>
      </c>
      <c r="AE16" s="1">
        <f t="shared" si="10"/>
        <v>0.3005717</v>
      </c>
      <c r="AF16" s="1">
        <f t="shared" si="10"/>
        <v>0.17272039999999997</v>
      </c>
      <c r="AG16" s="1">
        <f t="shared" si="10"/>
        <v>0.16742578684049086</v>
      </c>
      <c r="AH16" s="1">
        <f t="shared" si="11"/>
        <v>0.30942411088400001</v>
      </c>
      <c r="AJ16" s="1">
        <f t="shared" si="5"/>
        <v>1969.583333333333</v>
      </c>
      <c r="AK16" s="1">
        <f t="shared" si="7"/>
        <v>0.83338173257500003</v>
      </c>
      <c r="AL16" s="1">
        <f t="shared" si="8"/>
        <v>0.27282236250000047</v>
      </c>
      <c r="AM16" s="1">
        <f t="shared" si="9"/>
        <v>2.7762914686453477E-2</v>
      </c>
    </row>
    <row r="17" spans="1:39">
      <c r="A17" s="1">
        <v>100769</v>
      </c>
      <c r="B17" s="31">
        <v>0</v>
      </c>
      <c r="C17" s="31">
        <v>9.125</v>
      </c>
      <c r="D17" s="29">
        <v>5.2</v>
      </c>
      <c r="E17" s="29">
        <v>3.8</v>
      </c>
      <c r="F17" s="29">
        <v>3.5</v>
      </c>
      <c r="G17" s="29">
        <v>3.2</v>
      </c>
      <c r="H17" s="29">
        <v>0.1</v>
      </c>
      <c r="I17" s="29">
        <v>0</v>
      </c>
      <c r="J17" s="29">
        <v>0</v>
      </c>
      <c r="K17" s="29">
        <v>0</v>
      </c>
      <c r="L17" s="29">
        <v>2.1</v>
      </c>
      <c r="M17" s="29">
        <v>1.3</v>
      </c>
      <c r="N17" s="29">
        <v>-0.1</v>
      </c>
      <c r="O17" s="29">
        <v>-0.3</v>
      </c>
      <c r="P17" s="29">
        <v>0.3</v>
      </c>
      <c r="Q17" s="29">
        <v>0.1</v>
      </c>
      <c r="R17" s="29">
        <v>0.3</v>
      </c>
      <c r="S17" s="29">
        <v>-0.2</v>
      </c>
      <c r="T17" s="29">
        <v>3.9</v>
      </c>
      <c r="U17" s="42">
        <v>1.479669131E-2</v>
      </c>
      <c r="V17" s="1">
        <f t="shared" si="1"/>
        <v>11</v>
      </c>
      <c r="W17" s="1">
        <v>100769</v>
      </c>
      <c r="X17" s="45">
        <f t="shared" si="2"/>
        <v>-2.4882075000000115E-2</v>
      </c>
      <c r="Y17" s="45">
        <f t="shared" si="3"/>
        <v>-6.2677824999999965E-2</v>
      </c>
      <c r="Z17" s="45">
        <v>2.3779920924979853E-2</v>
      </c>
      <c r="AA17" s="42">
        <v>1.479669131E-2</v>
      </c>
      <c r="AB17" s="1">
        <f t="shared" si="4"/>
        <v>3.779574999999985E-2</v>
      </c>
      <c r="AD17" s="1">
        <f t="shared" si="6"/>
        <v>1969.6666666666663</v>
      </c>
      <c r="AE17" s="1">
        <f t="shared" si="10"/>
        <v>1.7565399999999953E-2</v>
      </c>
      <c r="AF17" s="1">
        <f t="shared" si="10"/>
        <v>-9.7138899999999945E-2</v>
      </c>
      <c r="AG17" s="1">
        <f t="shared" si="10"/>
        <v>0.13258117484756532</v>
      </c>
      <c r="AH17" s="1">
        <f t="shared" si="11"/>
        <v>2.9007548687E-2</v>
      </c>
      <c r="AJ17" s="1">
        <f t="shared" si="5"/>
        <v>1969.6666666666663</v>
      </c>
      <c r="AK17" s="1">
        <f t="shared" si="7"/>
        <v>0.86238928126199998</v>
      </c>
      <c r="AL17" s="1">
        <f t="shared" si="8"/>
        <v>0.17568346250000053</v>
      </c>
      <c r="AM17" s="1">
        <f t="shared" si="9"/>
        <v>0.1603440895340188</v>
      </c>
    </row>
    <row r="18" spans="1:39">
      <c r="A18" s="1">
        <v>102869</v>
      </c>
      <c r="B18" s="31">
        <v>0</v>
      </c>
      <c r="C18" s="31">
        <v>9.125</v>
      </c>
      <c r="D18" s="29">
        <v>5.5</v>
      </c>
      <c r="E18" s="29">
        <v>3.9</v>
      </c>
      <c r="F18" s="29">
        <v>3.6</v>
      </c>
      <c r="G18" s="29">
        <v>3.3</v>
      </c>
      <c r="H18" s="29">
        <v>0.3</v>
      </c>
      <c r="I18" s="29">
        <v>0.1</v>
      </c>
      <c r="J18" s="29">
        <v>0.1</v>
      </c>
      <c r="K18" s="29">
        <v>0.1</v>
      </c>
      <c r="L18" s="29">
        <v>2</v>
      </c>
      <c r="M18" s="29">
        <v>1.2</v>
      </c>
      <c r="N18" s="29">
        <v>-0.5</v>
      </c>
      <c r="O18" s="29">
        <v>-0.4</v>
      </c>
      <c r="P18" s="29">
        <v>-0.1</v>
      </c>
      <c r="Q18" s="29">
        <v>-0.1</v>
      </c>
      <c r="R18" s="29">
        <v>-0.4</v>
      </c>
      <c r="S18" s="29">
        <v>-0.1</v>
      </c>
      <c r="T18" s="29">
        <v>4</v>
      </c>
      <c r="U18" s="42">
        <v>7.2749543126999994E-2</v>
      </c>
      <c r="V18" s="1">
        <f t="shared" si="1"/>
        <v>12</v>
      </c>
      <c r="W18" s="1">
        <v>102869</v>
      </c>
      <c r="X18" s="45">
        <f t="shared" si="2"/>
        <v>5.0896724999999893E-2</v>
      </c>
      <c r="Y18" s="45">
        <f t="shared" si="3"/>
        <v>-2.4232425000000002E-2</v>
      </c>
      <c r="Z18" s="45">
        <v>6.4266495749839475E-2</v>
      </c>
      <c r="AA18" s="42">
        <v>7.2749543126999994E-2</v>
      </c>
      <c r="AB18" s="1">
        <f t="shared" si="4"/>
        <v>7.5129149999999895E-2</v>
      </c>
      <c r="AD18" s="1">
        <f t="shared" si="6"/>
        <v>1969.7499999999995</v>
      </c>
      <c r="AE18" s="1">
        <f>X17+X18</f>
        <v>2.6014649999999778E-2</v>
      </c>
      <c r="AF18" s="1">
        <f>Y17+Y18</f>
        <v>-8.6910249999999967E-2</v>
      </c>
      <c r="AG18" s="1">
        <f>Z17+Z18</f>
        <v>8.8046416674819328E-2</v>
      </c>
      <c r="AH18" s="1">
        <f>AA17+AA18</f>
        <v>8.7546234436999992E-2</v>
      </c>
      <c r="AJ18" s="1">
        <f t="shared" si="5"/>
        <v>1969.7499999999995</v>
      </c>
      <c r="AK18" s="1">
        <f t="shared" si="7"/>
        <v>0.94993551569899992</v>
      </c>
      <c r="AL18" s="1">
        <f t="shared" si="8"/>
        <v>8.8773212500000559E-2</v>
      </c>
      <c r="AM18" s="1">
        <f t="shared" si="9"/>
        <v>0.24839050620883812</v>
      </c>
    </row>
    <row r="19" spans="1:39">
      <c r="A19" s="1">
        <v>112569</v>
      </c>
      <c r="B19" s="31">
        <v>0</v>
      </c>
      <c r="C19" s="31">
        <v>9.125</v>
      </c>
      <c r="D19" s="29">
        <v>5.6</v>
      </c>
      <c r="E19" s="29">
        <v>3.9</v>
      </c>
      <c r="F19" s="29">
        <v>3.6</v>
      </c>
      <c r="G19" s="29">
        <v>3.3</v>
      </c>
      <c r="H19" s="29">
        <v>0.1</v>
      </c>
      <c r="I19" s="29">
        <v>0</v>
      </c>
      <c r="J19" s="29">
        <v>0</v>
      </c>
      <c r="K19" s="29">
        <v>0</v>
      </c>
      <c r="L19" s="29">
        <v>2.1</v>
      </c>
      <c r="M19" s="29">
        <v>1.4</v>
      </c>
      <c r="N19" s="29">
        <v>-0.5</v>
      </c>
      <c r="O19" s="29">
        <v>0</v>
      </c>
      <c r="P19" s="29">
        <v>0.1</v>
      </c>
      <c r="Q19" s="29">
        <v>0.2</v>
      </c>
      <c r="R19" s="29">
        <v>0</v>
      </c>
      <c r="S19" s="29">
        <v>0.4</v>
      </c>
      <c r="T19" s="29">
        <v>4</v>
      </c>
      <c r="U19" s="42">
        <v>-5.086380895E-3</v>
      </c>
      <c r="V19" s="1">
        <f t="shared" si="1"/>
        <v>13</v>
      </c>
      <c r="W19" s="1">
        <v>112569</v>
      </c>
      <c r="X19" s="45">
        <f t="shared" si="2"/>
        <v>-2.8240774999999996E-2</v>
      </c>
      <c r="Y19" s="45">
        <f t="shared" si="3"/>
        <v>-4.7308124999999979E-2</v>
      </c>
      <c r="Z19" s="45">
        <v>5.9635090517211137E-2</v>
      </c>
      <c r="AA19" s="42">
        <v>-5.086380895E-3</v>
      </c>
      <c r="AB19" s="1">
        <f t="shared" si="4"/>
        <v>1.9067349999999983E-2</v>
      </c>
      <c r="AD19" s="1">
        <f t="shared" si="6"/>
        <v>1969.8333333333328</v>
      </c>
      <c r="AE19" s="1">
        <f>X19</f>
        <v>-2.8240774999999996E-2</v>
      </c>
      <c r="AF19" s="1">
        <f>Y19</f>
        <v>-4.7308124999999979E-2</v>
      </c>
      <c r="AG19" s="1">
        <f>Z19</f>
        <v>5.9635090517211137E-2</v>
      </c>
      <c r="AH19" s="1">
        <f>AA19</f>
        <v>-5.086380895E-3</v>
      </c>
      <c r="AJ19" s="1">
        <f t="shared" si="5"/>
        <v>1969.8333333333328</v>
      </c>
      <c r="AK19" s="1">
        <f t="shared" si="7"/>
        <v>0.9448491348039999</v>
      </c>
      <c r="AL19" s="1">
        <f t="shared" si="8"/>
        <v>4.146508750000058E-2</v>
      </c>
      <c r="AM19" s="1">
        <f t="shared" si="9"/>
        <v>0.30802559672604923</v>
      </c>
    </row>
    <row r="20" spans="1:39">
      <c r="A20" s="1">
        <v>121669</v>
      </c>
      <c r="B20" s="31">
        <v>0</v>
      </c>
      <c r="C20" s="31">
        <v>9</v>
      </c>
      <c r="D20" s="29">
        <v>5.6</v>
      </c>
      <c r="E20" s="29">
        <v>4.0999999999999996</v>
      </c>
      <c r="F20" s="29">
        <v>3.9</v>
      </c>
      <c r="G20" s="29">
        <v>3.5</v>
      </c>
      <c r="H20" s="29">
        <v>0</v>
      </c>
      <c r="I20" s="29">
        <v>0.2</v>
      </c>
      <c r="J20" s="29">
        <v>0.3</v>
      </c>
      <c r="K20" s="29">
        <v>0.2</v>
      </c>
      <c r="L20" s="29">
        <v>2.1</v>
      </c>
      <c r="M20" s="29">
        <v>1</v>
      </c>
      <c r="N20" s="29">
        <v>0.1</v>
      </c>
      <c r="O20" s="29">
        <v>0.1</v>
      </c>
      <c r="P20" s="29">
        <v>0</v>
      </c>
      <c r="Q20" s="29">
        <v>-0.4</v>
      </c>
      <c r="R20" s="29">
        <v>0.6</v>
      </c>
      <c r="S20" s="29">
        <v>0.1</v>
      </c>
      <c r="T20" s="29">
        <v>3.7</v>
      </c>
      <c r="U20" s="42">
        <v>6.4686859079E-2</v>
      </c>
      <c r="V20" s="1">
        <f t="shared" si="1"/>
        <v>14</v>
      </c>
      <c r="W20" s="1">
        <v>121669</v>
      </c>
      <c r="X20" s="45">
        <f t="shared" si="2"/>
        <v>1.8077399999999855E-2</v>
      </c>
      <c r="Y20" s="45">
        <f t="shared" si="3"/>
        <v>-6.9175299999999967E-2</v>
      </c>
      <c r="Z20" s="45">
        <v>9.292426596961606E-2</v>
      </c>
      <c r="AA20" s="42">
        <v>6.4686859079E-2</v>
      </c>
      <c r="AB20" s="1">
        <f t="shared" si="4"/>
        <v>8.7252699999999822E-2</v>
      </c>
      <c r="AD20" s="1">
        <f t="shared" si="6"/>
        <v>1969.9166666666661</v>
      </c>
      <c r="AE20" s="1">
        <f t="shared" ref="AE20:AG24" si="12">X20</f>
        <v>1.8077399999999855E-2</v>
      </c>
      <c r="AF20" s="1">
        <f t="shared" si="12"/>
        <v>-6.9175299999999967E-2</v>
      </c>
      <c r="AG20" s="1">
        <f t="shared" si="12"/>
        <v>9.292426596961606E-2</v>
      </c>
      <c r="AH20" s="1">
        <f t="shared" ref="AH20:AH24" si="13">AA20</f>
        <v>6.4686859079E-2</v>
      </c>
      <c r="AJ20" s="1">
        <f t="shared" si="5"/>
        <v>1969.9166666666661</v>
      </c>
      <c r="AK20" s="1">
        <f t="shared" si="7"/>
        <v>1.009535993883</v>
      </c>
      <c r="AL20" s="1">
        <f t="shared" si="8"/>
        <v>-2.7710212499999387E-2</v>
      </c>
      <c r="AM20" s="1">
        <f t="shared" si="9"/>
        <v>0.40094986269566529</v>
      </c>
    </row>
    <row r="21" spans="1:39">
      <c r="A21" s="1">
        <v>11570</v>
      </c>
      <c r="B21" s="31">
        <v>-0.25</v>
      </c>
      <c r="C21" s="31">
        <v>9</v>
      </c>
      <c r="D21" s="29">
        <v>4.2</v>
      </c>
      <c r="E21" s="29">
        <v>3.9</v>
      </c>
      <c r="F21" s="29">
        <v>3.7</v>
      </c>
      <c r="G21" s="29">
        <v>4.5999999999999996</v>
      </c>
      <c r="H21" s="29">
        <v>0.1</v>
      </c>
      <c r="I21" s="29">
        <v>0</v>
      </c>
      <c r="J21" s="29">
        <v>0.2</v>
      </c>
      <c r="K21" s="29">
        <v>0.3</v>
      </c>
      <c r="L21" s="29">
        <v>0.5</v>
      </c>
      <c r="M21" s="29">
        <v>-0.5</v>
      </c>
      <c r="N21" s="29">
        <v>0</v>
      </c>
      <c r="O21" s="29">
        <v>1.8</v>
      </c>
      <c r="P21" s="29">
        <v>-0.5</v>
      </c>
      <c r="Q21" s="29">
        <v>-0.6</v>
      </c>
      <c r="R21" s="29">
        <v>-0.1</v>
      </c>
      <c r="S21" s="29">
        <v>0.5</v>
      </c>
      <c r="T21" s="29">
        <v>4</v>
      </c>
      <c r="U21" s="42">
        <v>-0.160187964934</v>
      </c>
      <c r="V21" s="1">
        <f t="shared" si="1"/>
        <v>15</v>
      </c>
      <c r="W21" s="1">
        <v>11570</v>
      </c>
      <c r="X21" s="45">
        <f t="shared" si="2"/>
        <v>-0.19198899999999999</v>
      </c>
      <c r="Y21" s="45">
        <f t="shared" si="3"/>
        <v>-0.20670489999999991</v>
      </c>
      <c r="Z21" s="45">
        <v>-0.12607546978722461</v>
      </c>
      <c r="AA21" s="42">
        <v>-0.160187964934</v>
      </c>
      <c r="AB21" s="1">
        <f t="shared" si="4"/>
        <v>1.4715899999999921E-2</v>
      </c>
      <c r="AD21" s="1">
        <f t="shared" si="6"/>
        <v>1969.9999999999993</v>
      </c>
      <c r="AE21" s="1">
        <f t="shared" si="12"/>
        <v>-0.19198899999999999</v>
      </c>
      <c r="AF21" s="1">
        <f t="shared" si="12"/>
        <v>-0.20670489999999991</v>
      </c>
      <c r="AG21" s="1">
        <f t="shared" si="12"/>
        <v>-0.12607546978722461</v>
      </c>
      <c r="AH21" s="1">
        <f t="shared" si="13"/>
        <v>-0.160187964934</v>
      </c>
      <c r="AJ21" s="1">
        <f t="shared" si="5"/>
        <v>1969.9999999999993</v>
      </c>
      <c r="AK21" s="1">
        <f t="shared" si="7"/>
        <v>0.84934802894899997</v>
      </c>
      <c r="AL21" s="1">
        <f t="shared" si="8"/>
        <v>-0.2344151124999993</v>
      </c>
      <c r="AM21" s="1">
        <f t="shared" si="9"/>
        <v>0.27487439290844068</v>
      </c>
    </row>
    <row r="22" spans="1:39">
      <c r="A22" s="1">
        <v>21070</v>
      </c>
      <c r="B22" s="31">
        <v>-0.5</v>
      </c>
      <c r="C22" s="31">
        <v>9.125</v>
      </c>
      <c r="D22" s="29">
        <v>4.4000000000000004</v>
      </c>
      <c r="E22" s="29">
        <v>4.2</v>
      </c>
      <c r="F22" s="29">
        <v>4</v>
      </c>
      <c r="G22" s="29">
        <v>3.7</v>
      </c>
      <c r="H22" s="29">
        <v>0.2</v>
      </c>
      <c r="I22" s="29">
        <v>0.3</v>
      </c>
      <c r="J22" s="29">
        <v>0.3</v>
      </c>
      <c r="K22" s="29">
        <v>-0.9</v>
      </c>
      <c r="L22" s="29">
        <v>-0.1</v>
      </c>
      <c r="M22" s="29">
        <v>-1.3</v>
      </c>
      <c r="N22" s="29">
        <v>-0.2</v>
      </c>
      <c r="O22" s="29">
        <v>1.5</v>
      </c>
      <c r="P22" s="29">
        <v>-0.6</v>
      </c>
      <c r="Q22" s="29">
        <v>-0.8</v>
      </c>
      <c r="R22" s="29">
        <v>-0.2</v>
      </c>
      <c r="S22" s="29">
        <v>-0.3</v>
      </c>
      <c r="T22" s="29">
        <v>4.2</v>
      </c>
      <c r="U22" s="42">
        <v>-0.359948104218</v>
      </c>
      <c r="V22" s="1">
        <f t="shared" si="1"/>
        <v>16</v>
      </c>
      <c r="W22" s="1">
        <v>21070</v>
      </c>
      <c r="X22" s="45">
        <f t="shared" si="2"/>
        <v>-0.40039927500000005</v>
      </c>
      <c r="Y22" s="45">
        <f t="shared" si="3"/>
        <v>-0.36759872500000002</v>
      </c>
      <c r="Z22" s="45">
        <v>-0.35768105712271558</v>
      </c>
      <c r="AA22" s="42">
        <v>-0.359948104218</v>
      </c>
      <c r="AB22" s="1">
        <f t="shared" si="4"/>
        <v>-3.2800550000000039E-2</v>
      </c>
      <c r="AD22" s="1">
        <f t="shared" si="6"/>
        <v>1970.0833333333326</v>
      </c>
      <c r="AE22" s="1">
        <f t="shared" si="12"/>
        <v>-0.40039927500000005</v>
      </c>
      <c r="AF22" s="1">
        <f t="shared" si="12"/>
        <v>-0.36759872500000002</v>
      </c>
      <c r="AG22" s="1">
        <f t="shared" si="12"/>
        <v>-0.35768105712271558</v>
      </c>
      <c r="AH22" s="1">
        <f t="shared" si="13"/>
        <v>-0.359948104218</v>
      </c>
      <c r="AJ22" s="1">
        <f t="shared" si="5"/>
        <v>1970.0833333333326</v>
      </c>
      <c r="AK22" s="1">
        <f t="shared" si="7"/>
        <v>0.48939992473099997</v>
      </c>
      <c r="AL22" s="1">
        <f t="shared" si="8"/>
        <v>-0.60201383749999926</v>
      </c>
      <c r="AM22" s="1">
        <f t="shared" si="9"/>
        <v>-8.2806664214274905E-2</v>
      </c>
    </row>
    <row r="23" spans="1:39">
      <c r="A23" s="1">
        <v>31070</v>
      </c>
      <c r="B23" s="31">
        <v>-0.1875</v>
      </c>
      <c r="C23" s="31">
        <v>8.3125</v>
      </c>
      <c r="D23" s="29">
        <v>4.5</v>
      </c>
      <c r="E23" s="29">
        <v>4.2</v>
      </c>
      <c r="F23" s="29">
        <v>4</v>
      </c>
      <c r="G23" s="29">
        <v>3.7</v>
      </c>
      <c r="H23" s="29">
        <v>0.1</v>
      </c>
      <c r="I23" s="29">
        <v>0</v>
      </c>
      <c r="J23" s="29">
        <v>0</v>
      </c>
      <c r="K23" s="29">
        <v>0</v>
      </c>
      <c r="L23" s="29">
        <v>-0.4</v>
      </c>
      <c r="M23" s="29">
        <v>-1.3</v>
      </c>
      <c r="N23" s="29">
        <v>-0.5</v>
      </c>
      <c r="O23" s="29">
        <v>1.7</v>
      </c>
      <c r="P23" s="29">
        <v>-0.3</v>
      </c>
      <c r="Q23" s="29">
        <v>0</v>
      </c>
      <c r="R23" s="29">
        <v>-0.3</v>
      </c>
      <c r="S23" s="29">
        <v>0.2</v>
      </c>
      <c r="T23" s="29">
        <v>4.2</v>
      </c>
      <c r="U23" s="42">
        <v>-0.13950094574300001</v>
      </c>
      <c r="V23" s="1">
        <f t="shared" si="1"/>
        <v>17</v>
      </c>
      <c r="W23" s="1">
        <v>31070</v>
      </c>
      <c r="X23" s="45">
        <f t="shared" si="2"/>
        <v>-0.20096878750000019</v>
      </c>
      <c r="Y23" s="45">
        <f t="shared" si="3"/>
        <v>-0.14591706249999994</v>
      </c>
      <c r="Z23" s="45">
        <v>0.19584533299342061</v>
      </c>
      <c r="AA23" s="42">
        <v>-0.13950094574300001</v>
      </c>
      <c r="AB23" s="1">
        <f t="shared" si="4"/>
        <v>-5.5051725000000246E-2</v>
      </c>
      <c r="AD23" s="1">
        <f t="shared" si="6"/>
        <v>1970.1666666666658</v>
      </c>
      <c r="AE23" s="1">
        <f t="shared" si="12"/>
        <v>-0.20096878750000019</v>
      </c>
      <c r="AF23" s="1">
        <f t="shared" si="12"/>
        <v>-0.14591706249999994</v>
      </c>
      <c r="AG23" s="1">
        <f t="shared" si="12"/>
        <v>0.19584533299342061</v>
      </c>
      <c r="AH23" s="1">
        <f t="shared" si="13"/>
        <v>-0.13950094574300001</v>
      </c>
      <c r="AJ23" s="1">
        <f t="shared" si="5"/>
        <v>1970.1666666666658</v>
      </c>
      <c r="AK23" s="1">
        <f t="shared" si="7"/>
        <v>0.34989897898799993</v>
      </c>
      <c r="AL23" s="1">
        <f t="shared" si="8"/>
        <v>-0.74793089999999918</v>
      </c>
      <c r="AM23" s="1">
        <f t="shared" si="9"/>
        <v>0.1130386687791457</v>
      </c>
    </row>
    <row r="24" spans="1:39">
      <c r="A24" s="1">
        <v>40770</v>
      </c>
      <c r="B24" s="31">
        <v>0</v>
      </c>
      <c r="C24" s="31">
        <v>7.75</v>
      </c>
      <c r="D24" s="29">
        <v>4.2</v>
      </c>
      <c r="E24" s="29">
        <v>5.9</v>
      </c>
      <c r="F24" s="29">
        <v>2.9</v>
      </c>
      <c r="G24" s="29">
        <v>3.6</v>
      </c>
      <c r="H24" s="29">
        <v>0</v>
      </c>
      <c r="I24" s="29">
        <v>1.9</v>
      </c>
      <c r="J24" s="29">
        <v>-0.8</v>
      </c>
      <c r="K24" s="29">
        <v>0.1</v>
      </c>
      <c r="L24" s="29">
        <v>-1.5</v>
      </c>
      <c r="M24" s="29">
        <v>0.8</v>
      </c>
      <c r="N24" s="29">
        <v>3.1</v>
      </c>
      <c r="O24" s="29">
        <v>3.3</v>
      </c>
      <c r="P24" s="29">
        <v>-0.2</v>
      </c>
      <c r="Q24" s="29">
        <v>1.3</v>
      </c>
      <c r="R24" s="29">
        <v>1.4</v>
      </c>
      <c r="S24" s="29">
        <v>0.7</v>
      </c>
      <c r="T24" s="29">
        <v>4.4000000000000004</v>
      </c>
      <c r="U24" s="42">
        <v>-0.144678147388</v>
      </c>
      <c r="V24" s="1">
        <f t="shared" si="1"/>
        <v>18</v>
      </c>
      <c r="W24" s="1">
        <v>40770</v>
      </c>
      <c r="X24" s="45">
        <f t="shared" si="2"/>
        <v>-0.22588024999999995</v>
      </c>
      <c r="Y24" s="45">
        <f t="shared" si="3"/>
        <v>-0.19119824999999985</v>
      </c>
      <c r="Z24" s="45">
        <v>0.24195208055796216</v>
      </c>
      <c r="AA24" s="42">
        <v>-0.144678147388</v>
      </c>
      <c r="AB24" s="1">
        <f t="shared" si="4"/>
        <v>-3.4682000000000102E-2</v>
      </c>
      <c r="AD24" s="1">
        <f t="shared" si="6"/>
        <v>1970.2499999999991</v>
      </c>
      <c r="AE24" s="1">
        <f t="shared" si="12"/>
        <v>-0.22588024999999995</v>
      </c>
      <c r="AF24" s="1">
        <f t="shared" si="12"/>
        <v>-0.19119824999999985</v>
      </c>
      <c r="AG24" s="1">
        <f t="shared" si="12"/>
        <v>0.24195208055796216</v>
      </c>
      <c r="AH24" s="1">
        <f t="shared" si="13"/>
        <v>-0.144678147388</v>
      </c>
      <c r="AJ24" s="1">
        <f t="shared" si="5"/>
        <v>1970.2499999999991</v>
      </c>
      <c r="AK24" s="1">
        <f t="shared" si="7"/>
        <v>0.20522083159999993</v>
      </c>
      <c r="AL24" s="1">
        <f t="shared" si="8"/>
        <v>-0.93912914999999897</v>
      </c>
      <c r="AM24" s="1">
        <f t="shared" si="9"/>
        <v>0.35499074933710784</v>
      </c>
    </row>
    <row r="25" spans="1:39">
      <c r="A25" s="1">
        <v>50570</v>
      </c>
      <c r="B25" s="31">
        <v>0.125</v>
      </c>
      <c r="C25" s="31">
        <v>8.25</v>
      </c>
      <c r="D25" s="29">
        <v>5</v>
      </c>
      <c r="E25" s="29">
        <v>6.4</v>
      </c>
      <c r="F25" s="29">
        <v>3</v>
      </c>
      <c r="G25" s="29">
        <v>3.7</v>
      </c>
      <c r="H25" s="29">
        <v>0.8</v>
      </c>
      <c r="I25" s="29">
        <v>0.5</v>
      </c>
      <c r="J25" s="29">
        <v>0.1</v>
      </c>
      <c r="K25" s="29">
        <v>0.1</v>
      </c>
      <c r="L25" s="29">
        <v>-1.6</v>
      </c>
      <c r="M25" s="29">
        <v>-0.2</v>
      </c>
      <c r="N25" s="29">
        <v>3.9</v>
      </c>
      <c r="O25" s="29">
        <v>3.4</v>
      </c>
      <c r="P25" s="29">
        <v>-0.1</v>
      </c>
      <c r="Q25" s="29">
        <v>-1</v>
      </c>
      <c r="R25" s="29">
        <v>0.8</v>
      </c>
      <c r="S25" s="29">
        <v>0.1</v>
      </c>
      <c r="T25" s="29">
        <v>4.5999999999999996</v>
      </c>
      <c r="U25" s="42">
        <v>0.29295309518200002</v>
      </c>
      <c r="V25" s="1">
        <f t="shared" si="1"/>
        <v>19</v>
      </c>
      <c r="W25" s="1">
        <v>50570</v>
      </c>
      <c r="X25" s="45">
        <f t="shared" si="2"/>
        <v>0.25181615000000002</v>
      </c>
      <c r="Y25" s="45">
        <f t="shared" si="3"/>
        <v>2.2786550000000017E-2</v>
      </c>
      <c r="Z25" s="45">
        <v>0.10947035997059296</v>
      </c>
      <c r="AA25" s="42">
        <v>0.29295309518200002</v>
      </c>
      <c r="AB25" s="1">
        <f t="shared" si="4"/>
        <v>0.2290296</v>
      </c>
      <c r="AD25" s="1">
        <f t="shared" si="6"/>
        <v>1970.3333333333323</v>
      </c>
      <c r="AE25" s="1">
        <f>X25+X26</f>
        <v>0.23873885</v>
      </c>
      <c r="AF25" s="1">
        <f>Y25+Y26</f>
        <v>-7.2621149999999857E-2</v>
      </c>
      <c r="AG25" s="1">
        <f>Z25+Z26</f>
        <v>0.30893419675738343</v>
      </c>
      <c r="AH25" s="1">
        <f>AA25+AA26</f>
        <v>0.30013554718500002</v>
      </c>
      <c r="AJ25" s="1">
        <f t="shared" si="5"/>
        <v>1970.3333333333323</v>
      </c>
      <c r="AK25" s="1">
        <f t="shared" si="7"/>
        <v>0.50535637878499995</v>
      </c>
      <c r="AL25" s="1">
        <f t="shared" si="8"/>
        <v>-1.0117502999999988</v>
      </c>
      <c r="AM25" s="1">
        <f t="shared" si="9"/>
        <v>0.66392494609449126</v>
      </c>
    </row>
    <row r="26" spans="1:39">
      <c r="A26" s="1">
        <v>52670</v>
      </c>
      <c r="B26" s="31">
        <v>0</v>
      </c>
      <c r="C26" s="31">
        <v>8</v>
      </c>
      <c r="D26" s="29">
        <v>6.2</v>
      </c>
      <c r="E26" s="29">
        <v>4.5</v>
      </c>
      <c r="F26" s="29">
        <v>4.2</v>
      </c>
      <c r="G26" s="29">
        <v>3.7</v>
      </c>
      <c r="H26" s="29">
        <v>1.2</v>
      </c>
      <c r="I26" s="29">
        <v>-1.9</v>
      </c>
      <c r="J26" s="29">
        <v>1.2</v>
      </c>
      <c r="K26" s="29">
        <v>0</v>
      </c>
      <c r="L26" s="29">
        <v>-3</v>
      </c>
      <c r="M26" s="29">
        <v>-0.2</v>
      </c>
      <c r="N26" s="29">
        <v>2.6</v>
      </c>
      <c r="O26" s="29">
        <v>2.8</v>
      </c>
      <c r="P26" s="29">
        <v>-1.4</v>
      </c>
      <c r="Q26" s="29">
        <v>0</v>
      </c>
      <c r="R26" s="29">
        <v>-1.3</v>
      </c>
      <c r="S26" s="29">
        <v>-0.6</v>
      </c>
      <c r="T26" s="29">
        <v>4.9000000000000004</v>
      </c>
      <c r="U26" s="42">
        <v>7.1824520030000002E-3</v>
      </c>
      <c r="V26" s="1">
        <f t="shared" si="1"/>
        <v>20</v>
      </c>
      <c r="W26" s="1">
        <v>52670</v>
      </c>
      <c r="X26" s="45">
        <f t="shared" si="2"/>
        <v>-1.3077300000000014E-2</v>
      </c>
      <c r="Y26" s="45">
        <f t="shared" si="3"/>
        <v>-9.5407699999999873E-2</v>
      </c>
      <c r="Z26" s="45">
        <v>0.19946383678679044</v>
      </c>
      <c r="AA26" s="42">
        <v>7.1824520030000002E-3</v>
      </c>
      <c r="AB26" s="1">
        <f t="shared" si="4"/>
        <v>8.2330399999999859E-2</v>
      </c>
      <c r="AD26" s="1">
        <f t="shared" si="6"/>
        <v>1970.4166666666656</v>
      </c>
      <c r="AE26" s="1">
        <f>X27</f>
        <v>-0.26573362500000014</v>
      </c>
      <c r="AF26" s="1">
        <f>Y27</f>
        <v>-0.24146897499999997</v>
      </c>
      <c r="AG26" s="1">
        <f>Z27</f>
        <v>-7.3940966045029644E-2</v>
      </c>
      <c r="AH26" s="1">
        <f>AA27</f>
        <v>-0.17952342435099999</v>
      </c>
      <c r="AJ26" s="1">
        <f t="shared" si="5"/>
        <v>1970.4166666666656</v>
      </c>
      <c r="AK26" s="1">
        <f t="shared" si="7"/>
        <v>0.32583295443399996</v>
      </c>
      <c r="AL26" s="1">
        <f t="shared" si="8"/>
        <v>-1.2532192749999989</v>
      </c>
      <c r="AM26" s="1">
        <f t="shared" si="9"/>
        <v>0.58998398004946162</v>
      </c>
    </row>
    <row r="27" spans="1:39">
      <c r="A27" s="1">
        <v>62370</v>
      </c>
      <c r="B27" s="31">
        <v>-0.25</v>
      </c>
      <c r="C27" s="31">
        <v>7.875</v>
      </c>
      <c r="D27" s="29">
        <v>6.2</v>
      </c>
      <c r="E27" s="29">
        <v>4.5</v>
      </c>
      <c r="F27" s="29">
        <v>4</v>
      </c>
      <c r="G27" s="29">
        <v>3.5</v>
      </c>
      <c r="H27" s="29">
        <v>0</v>
      </c>
      <c r="I27" s="29">
        <v>0</v>
      </c>
      <c r="J27" s="29">
        <v>-0.2</v>
      </c>
      <c r="K27" s="29">
        <v>-0.2</v>
      </c>
      <c r="L27" s="29">
        <v>-3</v>
      </c>
      <c r="M27" s="29">
        <v>-0.4</v>
      </c>
      <c r="N27" s="29">
        <v>1.8</v>
      </c>
      <c r="O27" s="29">
        <v>2.6</v>
      </c>
      <c r="P27" s="29">
        <v>0</v>
      </c>
      <c r="Q27" s="29">
        <v>-0.2</v>
      </c>
      <c r="R27" s="29">
        <v>-0.8</v>
      </c>
      <c r="S27" s="29">
        <v>-0.2</v>
      </c>
      <c r="T27" s="29">
        <v>5</v>
      </c>
      <c r="U27" s="42">
        <v>-0.17952342435099999</v>
      </c>
      <c r="V27" s="1">
        <f t="shared" si="1"/>
        <v>21</v>
      </c>
      <c r="W27" s="1">
        <v>62370</v>
      </c>
      <c r="X27" s="45">
        <f t="shared" si="2"/>
        <v>-0.26573362500000014</v>
      </c>
      <c r="Y27" s="45">
        <f t="shared" si="3"/>
        <v>-0.24146897499999997</v>
      </c>
      <c r="Z27" s="45">
        <v>-7.3940966045029644E-2</v>
      </c>
      <c r="AA27" s="42">
        <v>-0.17952342435099999</v>
      </c>
      <c r="AB27" s="1">
        <f t="shared" si="4"/>
        <v>-2.4264650000000165E-2</v>
      </c>
      <c r="AD27" s="1">
        <f t="shared" si="6"/>
        <v>1970.4999999999989</v>
      </c>
      <c r="AE27" s="1">
        <f t="shared" ref="AE27:AE37" si="14">X28</f>
        <v>-0.30951498750000012</v>
      </c>
      <c r="AF27" s="1">
        <f t="shared" ref="AF27:AF37" si="15">Y28</f>
        <v>-0.3167351625</v>
      </c>
      <c r="AG27" s="1">
        <f t="shared" ref="AG27:AG37" si="16">Z28</f>
        <v>6.1454345594147419E-4</v>
      </c>
      <c r="AH27" s="1">
        <f t="shared" ref="AH27:AH37" si="17">AA28</f>
        <v>-0.24259134725199999</v>
      </c>
      <c r="AJ27" s="1">
        <f t="shared" si="5"/>
        <v>1970.4999999999989</v>
      </c>
      <c r="AK27" s="1">
        <f t="shared" si="7"/>
        <v>8.3241607181999966E-2</v>
      </c>
      <c r="AL27" s="1">
        <f t="shared" si="8"/>
        <v>-1.569954437499999</v>
      </c>
      <c r="AM27" s="1">
        <f t="shared" si="9"/>
        <v>0.59059852350540309</v>
      </c>
    </row>
    <row r="28" spans="1:39">
      <c r="A28" s="1">
        <v>72170</v>
      </c>
      <c r="B28" s="31">
        <v>-0.25</v>
      </c>
      <c r="C28" s="31">
        <v>7.3125</v>
      </c>
      <c r="D28" s="29">
        <v>4.5</v>
      </c>
      <c r="E28" s="29">
        <v>4</v>
      </c>
      <c r="F28" s="29">
        <v>3.5</v>
      </c>
      <c r="G28" s="29">
        <v>3.2</v>
      </c>
      <c r="H28" s="29">
        <v>0</v>
      </c>
      <c r="I28" s="29">
        <v>0</v>
      </c>
      <c r="J28" s="29">
        <v>0</v>
      </c>
      <c r="K28" s="29">
        <v>0</v>
      </c>
      <c r="L28" s="29">
        <v>0.2</v>
      </c>
      <c r="M28" s="29">
        <v>1.6</v>
      </c>
      <c r="N28" s="29">
        <v>2.5</v>
      </c>
      <c r="O28" s="29">
        <v>3</v>
      </c>
      <c r="P28" s="29">
        <v>0.6</v>
      </c>
      <c r="Q28" s="29">
        <v>-0.2</v>
      </c>
      <c r="R28" s="29">
        <v>-0.1</v>
      </c>
      <c r="S28" s="29">
        <v>0.2</v>
      </c>
      <c r="T28" s="29">
        <v>5.0999999999999996</v>
      </c>
      <c r="U28" s="42">
        <v>-0.24259134725199999</v>
      </c>
      <c r="V28" s="1">
        <f t="shared" si="1"/>
        <v>22</v>
      </c>
      <c r="W28" s="1">
        <v>72170</v>
      </c>
      <c r="X28" s="45">
        <f t="shared" si="2"/>
        <v>-0.30951498750000012</v>
      </c>
      <c r="Y28" s="45">
        <f t="shared" si="3"/>
        <v>-0.3167351625</v>
      </c>
      <c r="Z28" s="45">
        <v>6.1454345594147419E-4</v>
      </c>
      <c r="AA28" s="42">
        <v>-0.24259134725199999</v>
      </c>
      <c r="AB28" s="1">
        <f t="shared" si="4"/>
        <v>7.2201749999998843E-3</v>
      </c>
      <c r="AD28" s="1">
        <f t="shared" si="6"/>
        <v>1970.5833333333321</v>
      </c>
      <c r="AE28" s="1">
        <f t="shared" si="14"/>
        <v>-0.55790295000000012</v>
      </c>
      <c r="AF28" s="1">
        <f t="shared" si="15"/>
        <v>-0.60512465000000004</v>
      </c>
      <c r="AG28" s="1">
        <f t="shared" si="16"/>
        <v>-0.27199529474185524</v>
      </c>
      <c r="AH28" s="1">
        <f t="shared" si="17"/>
        <v>-0.48256485230899998</v>
      </c>
      <c r="AJ28" s="1">
        <f t="shared" si="5"/>
        <v>1970.5833333333321</v>
      </c>
      <c r="AK28" s="1">
        <f t="shared" si="7"/>
        <v>-0.39932324512700001</v>
      </c>
      <c r="AL28" s="1">
        <f t="shared" si="8"/>
        <v>-2.175079087499999</v>
      </c>
      <c r="AM28" s="1">
        <f t="shared" si="9"/>
        <v>0.31860322876354785</v>
      </c>
    </row>
    <row r="29" spans="1:39">
      <c r="A29" s="1">
        <v>81870</v>
      </c>
      <c r="B29" s="31">
        <v>-0.5</v>
      </c>
      <c r="C29" s="31">
        <v>6.75</v>
      </c>
      <c r="D29" s="29">
        <v>4.2</v>
      </c>
      <c r="E29" s="29">
        <v>4</v>
      </c>
      <c r="F29" s="29">
        <v>3.3</v>
      </c>
      <c r="G29" s="29">
        <v>4.0999999999999996</v>
      </c>
      <c r="H29" s="29">
        <v>-0.3</v>
      </c>
      <c r="I29" s="29">
        <v>0</v>
      </c>
      <c r="J29" s="29">
        <v>-0.2</v>
      </c>
      <c r="K29" s="29">
        <v>0.9</v>
      </c>
      <c r="L29" s="29">
        <v>0.3</v>
      </c>
      <c r="M29" s="29">
        <v>1.6</v>
      </c>
      <c r="N29" s="29">
        <v>2.7</v>
      </c>
      <c r="O29" s="29">
        <v>3.2</v>
      </c>
      <c r="P29" s="29">
        <v>0.1</v>
      </c>
      <c r="Q29" s="29">
        <v>0</v>
      </c>
      <c r="R29" s="29">
        <v>0.2</v>
      </c>
      <c r="S29" s="29">
        <v>0.2</v>
      </c>
      <c r="T29" s="29">
        <v>5.0999999999999996</v>
      </c>
      <c r="U29" s="42">
        <v>-0.48256485230899998</v>
      </c>
      <c r="V29" s="1">
        <f t="shared" si="1"/>
        <v>23</v>
      </c>
      <c r="W29" s="1">
        <v>81870</v>
      </c>
      <c r="X29" s="45">
        <f t="shared" si="2"/>
        <v>-0.55790295000000012</v>
      </c>
      <c r="Y29" s="45">
        <f t="shared" si="3"/>
        <v>-0.60512465000000004</v>
      </c>
      <c r="Z29" s="45">
        <v>-0.27199529474185524</v>
      </c>
      <c r="AA29" s="42">
        <v>-0.48256485230899998</v>
      </c>
      <c r="AB29" s="1">
        <f t="shared" si="4"/>
        <v>4.7221699999999922E-2</v>
      </c>
      <c r="AD29" s="1">
        <f t="shared" si="6"/>
        <v>1970.6666666666654</v>
      </c>
      <c r="AE29" s="1">
        <f t="shared" si="14"/>
        <v>-0.31445302500000005</v>
      </c>
      <c r="AF29" s="1">
        <f t="shared" si="15"/>
        <v>-0.27111587499999995</v>
      </c>
      <c r="AG29" s="1">
        <f t="shared" si="16"/>
        <v>-4.0485630499633052E-2</v>
      </c>
      <c r="AH29" s="1">
        <f t="shared" si="17"/>
        <v>-0.27240918153100002</v>
      </c>
      <c r="AJ29" s="1">
        <f t="shared" si="5"/>
        <v>1970.6666666666654</v>
      </c>
      <c r="AK29" s="1">
        <f t="shared" si="7"/>
        <v>-0.67173242665800004</v>
      </c>
      <c r="AL29" s="1">
        <f t="shared" si="8"/>
        <v>-2.446194962499999</v>
      </c>
      <c r="AM29" s="1">
        <f t="shared" si="9"/>
        <v>0.2781175982639148</v>
      </c>
    </row>
    <row r="30" spans="1:39">
      <c r="A30" s="1">
        <v>91570</v>
      </c>
      <c r="B30" s="31">
        <v>-0.1875</v>
      </c>
      <c r="C30" s="31">
        <v>6.375</v>
      </c>
      <c r="D30" s="29">
        <v>4.3</v>
      </c>
      <c r="E30" s="29">
        <v>4</v>
      </c>
      <c r="F30" s="29">
        <v>3.6</v>
      </c>
      <c r="G30" s="29">
        <v>4.2</v>
      </c>
      <c r="H30" s="29">
        <v>0.1</v>
      </c>
      <c r="I30" s="29">
        <v>0</v>
      </c>
      <c r="J30" s="29">
        <v>0.3</v>
      </c>
      <c r="K30" s="29">
        <v>0.1</v>
      </c>
      <c r="L30" s="29">
        <v>0.6</v>
      </c>
      <c r="M30" s="29">
        <v>1.7</v>
      </c>
      <c r="N30" s="29">
        <v>2.5</v>
      </c>
      <c r="O30" s="29">
        <v>2.8</v>
      </c>
      <c r="P30" s="29">
        <v>0.3</v>
      </c>
      <c r="Q30" s="29">
        <v>0.1</v>
      </c>
      <c r="R30" s="29">
        <v>-0.2</v>
      </c>
      <c r="S30" s="29">
        <v>-0.4</v>
      </c>
      <c r="T30" s="29">
        <v>5.0999999999999996</v>
      </c>
      <c r="U30" s="42">
        <v>-0.27240918153100002</v>
      </c>
      <c r="V30" s="1">
        <f t="shared" si="1"/>
        <v>24</v>
      </c>
      <c r="W30" s="1">
        <v>91570</v>
      </c>
      <c r="X30" s="45">
        <f t="shared" si="2"/>
        <v>-0.31445302500000005</v>
      </c>
      <c r="Y30" s="45">
        <f t="shared" si="3"/>
        <v>-0.27111587499999995</v>
      </c>
      <c r="Z30" s="45">
        <v>-4.0485630499633052E-2</v>
      </c>
      <c r="AA30" s="42">
        <v>-0.27240918153100002</v>
      </c>
      <c r="AB30" s="1">
        <f t="shared" si="4"/>
        <v>-4.3337150000000102E-2</v>
      </c>
      <c r="AD30" s="1">
        <f t="shared" si="6"/>
        <v>1970.7499999999986</v>
      </c>
      <c r="AE30" s="1">
        <f t="shared" si="14"/>
        <v>-0.11461455000000004</v>
      </c>
      <c r="AF30" s="1">
        <f t="shared" si="15"/>
        <v>-0.17110824999999996</v>
      </c>
      <c r="AG30" s="1">
        <f t="shared" si="16"/>
        <v>-3.6780260442310142E-2</v>
      </c>
      <c r="AH30" s="1">
        <f t="shared" si="17"/>
        <v>-8.8998760880000007E-3</v>
      </c>
      <c r="AJ30" s="1">
        <f t="shared" si="5"/>
        <v>1970.7499999999986</v>
      </c>
      <c r="AK30" s="1">
        <f t="shared" si="7"/>
        <v>-0.68063230274600006</v>
      </c>
      <c r="AL30" s="1">
        <f t="shared" si="8"/>
        <v>-2.6173032124999991</v>
      </c>
      <c r="AM30" s="1">
        <f t="shared" si="9"/>
        <v>0.24133733782160466</v>
      </c>
    </row>
    <row r="31" spans="1:39">
      <c r="A31" s="1">
        <v>102070</v>
      </c>
      <c r="B31" s="31">
        <v>-0.125</v>
      </c>
      <c r="C31" s="31">
        <v>6.25</v>
      </c>
      <c r="D31" s="29">
        <v>4.4000000000000004</v>
      </c>
      <c r="E31" s="29">
        <v>3.6</v>
      </c>
      <c r="F31" s="29">
        <v>4.3</v>
      </c>
      <c r="G31" s="29">
        <v>3</v>
      </c>
      <c r="H31" s="29">
        <v>0.4</v>
      </c>
      <c r="I31" s="29">
        <v>0</v>
      </c>
      <c r="J31" s="29">
        <v>0.1</v>
      </c>
      <c r="K31" s="29">
        <v>0</v>
      </c>
      <c r="L31" s="29">
        <v>1.4</v>
      </c>
      <c r="M31" s="29">
        <v>1.5</v>
      </c>
      <c r="N31" s="29">
        <v>3.8</v>
      </c>
      <c r="O31" s="29">
        <v>2.9</v>
      </c>
      <c r="P31" s="29">
        <v>-0.3</v>
      </c>
      <c r="Q31" s="29">
        <v>-1</v>
      </c>
      <c r="R31" s="29">
        <v>1</v>
      </c>
      <c r="S31" s="29">
        <v>-0.8</v>
      </c>
      <c r="T31" s="29">
        <v>5.6</v>
      </c>
      <c r="U31" s="42">
        <v>-8.8998760880000007E-3</v>
      </c>
      <c r="V31" s="1">
        <f t="shared" si="1"/>
        <v>25</v>
      </c>
      <c r="W31" s="1">
        <v>102070</v>
      </c>
      <c r="X31" s="45">
        <f t="shared" si="2"/>
        <v>-0.11461455000000004</v>
      </c>
      <c r="Y31" s="45">
        <f t="shared" si="3"/>
        <v>-0.17110824999999996</v>
      </c>
      <c r="Z31" s="45">
        <v>-3.6780260442310142E-2</v>
      </c>
      <c r="AA31" s="42">
        <v>-8.8998760880000007E-3</v>
      </c>
      <c r="AB31" s="1">
        <f t="shared" si="4"/>
        <v>5.6493699999999925E-2</v>
      </c>
      <c r="AD31" s="1">
        <f t="shared" si="6"/>
        <v>1970.8333333333319</v>
      </c>
      <c r="AE31" s="1">
        <f t="shared" si="14"/>
        <v>-0.43875455000000008</v>
      </c>
      <c r="AF31" s="1">
        <f t="shared" si="15"/>
        <v>-0.59701694999999977</v>
      </c>
      <c r="AG31" s="1">
        <f t="shared" si="16"/>
        <v>-0.38095390897922599</v>
      </c>
      <c r="AH31" s="1">
        <f t="shared" si="17"/>
        <v>-0.34616827330400002</v>
      </c>
      <c r="AJ31" s="1">
        <f t="shared" si="5"/>
        <v>1970.8333333333319</v>
      </c>
      <c r="AK31" s="1">
        <f t="shared" si="7"/>
        <v>-1.0268005760500001</v>
      </c>
      <c r="AL31" s="1">
        <f t="shared" si="8"/>
        <v>-3.2143201624999991</v>
      </c>
      <c r="AM31" s="1">
        <f t="shared" si="9"/>
        <v>-0.13961657115762133</v>
      </c>
    </row>
    <row r="32" spans="1:39">
      <c r="A32" s="1">
        <v>111770</v>
      </c>
      <c r="B32" s="31">
        <v>-0.625</v>
      </c>
      <c r="C32" s="31">
        <v>5.75</v>
      </c>
      <c r="D32" s="29">
        <v>4.4000000000000004</v>
      </c>
      <c r="E32" s="29">
        <v>4</v>
      </c>
      <c r="F32" s="29">
        <v>4.7</v>
      </c>
      <c r="G32" s="29">
        <v>3.6</v>
      </c>
      <c r="H32" s="29">
        <v>0</v>
      </c>
      <c r="I32" s="29">
        <v>0.4</v>
      </c>
      <c r="J32" s="29">
        <v>0.4</v>
      </c>
      <c r="K32" s="29">
        <v>0.6</v>
      </c>
      <c r="L32" s="29">
        <v>1.4</v>
      </c>
      <c r="M32" s="29">
        <v>-0.2</v>
      </c>
      <c r="N32" s="29">
        <v>4.3</v>
      </c>
      <c r="O32" s="29">
        <v>1.7</v>
      </c>
      <c r="P32" s="29">
        <v>0</v>
      </c>
      <c r="Q32" s="29">
        <v>-1.7</v>
      </c>
      <c r="R32" s="29">
        <v>0.5</v>
      </c>
      <c r="S32" s="29">
        <v>-1.2</v>
      </c>
      <c r="T32" s="29">
        <v>5.7</v>
      </c>
      <c r="U32" s="42">
        <v>-0.34616827330400002</v>
      </c>
      <c r="V32" s="1">
        <f t="shared" si="1"/>
        <v>26</v>
      </c>
      <c r="W32" s="1">
        <v>111770</v>
      </c>
      <c r="X32" s="45">
        <f t="shared" si="2"/>
        <v>-0.43875455000000008</v>
      </c>
      <c r="Y32" s="45">
        <f t="shared" si="3"/>
        <v>-0.59701694999999977</v>
      </c>
      <c r="Z32" s="45">
        <v>-0.38095390897922599</v>
      </c>
      <c r="AA32" s="42">
        <v>-0.34616827330400002</v>
      </c>
      <c r="AB32" s="1">
        <f t="shared" si="4"/>
        <v>0.15826239999999969</v>
      </c>
      <c r="AD32" s="1">
        <f t="shared" si="6"/>
        <v>1970.9166666666652</v>
      </c>
      <c r="AE32" s="1">
        <f t="shared" si="14"/>
        <v>-0.27405887500000009</v>
      </c>
      <c r="AF32" s="1">
        <f t="shared" si="15"/>
        <v>-0.31785252499999989</v>
      </c>
      <c r="AG32" s="1">
        <f t="shared" si="16"/>
        <v>-6.1264445425918246E-2</v>
      </c>
      <c r="AH32" s="1">
        <f t="shared" si="17"/>
        <v>-0.228955198878</v>
      </c>
      <c r="AJ32" s="1">
        <f t="shared" si="5"/>
        <v>1970.9166666666652</v>
      </c>
      <c r="AK32" s="1">
        <f t="shared" si="7"/>
        <v>-1.2557557749280002</v>
      </c>
      <c r="AL32" s="1">
        <f t="shared" si="8"/>
        <v>-3.5321726874999988</v>
      </c>
      <c r="AM32" s="1">
        <f t="shared" si="9"/>
        <v>-0.20088101658353957</v>
      </c>
    </row>
    <row r="33" spans="1:39">
      <c r="A33" s="1">
        <v>121570</v>
      </c>
      <c r="B33" s="31">
        <v>-0.375</v>
      </c>
      <c r="C33" s="31">
        <v>5.125</v>
      </c>
      <c r="D33" s="29">
        <v>4.5999999999999996</v>
      </c>
      <c r="E33" s="29">
        <v>4.2</v>
      </c>
      <c r="F33" s="29">
        <v>4.9000000000000004</v>
      </c>
      <c r="G33" s="29">
        <v>3.8</v>
      </c>
      <c r="H33" s="29">
        <v>0.2</v>
      </c>
      <c r="I33" s="29">
        <v>0.2</v>
      </c>
      <c r="J33" s="29">
        <v>0.2</v>
      </c>
      <c r="K33" s="29">
        <v>0.2</v>
      </c>
      <c r="L33" s="29">
        <v>1.4</v>
      </c>
      <c r="M33" s="29">
        <v>-2</v>
      </c>
      <c r="N33" s="29">
        <v>5.8</v>
      </c>
      <c r="O33" s="29">
        <v>2.7</v>
      </c>
      <c r="P33" s="29">
        <v>0</v>
      </c>
      <c r="Q33" s="29">
        <v>-1.8</v>
      </c>
      <c r="R33" s="29">
        <v>1.5</v>
      </c>
      <c r="S33" s="29">
        <v>1</v>
      </c>
      <c r="T33" s="29">
        <v>5.7</v>
      </c>
      <c r="U33" s="42">
        <v>-0.228955198878</v>
      </c>
      <c r="V33" s="1">
        <f t="shared" si="1"/>
        <v>27</v>
      </c>
      <c r="W33" s="1">
        <v>121570</v>
      </c>
      <c r="X33" s="45">
        <f t="shared" si="2"/>
        <v>-0.27405887500000009</v>
      </c>
      <c r="Y33" s="45">
        <f t="shared" si="3"/>
        <v>-0.31785252499999989</v>
      </c>
      <c r="Z33" s="45">
        <v>-6.1264445425918246E-2</v>
      </c>
      <c r="AA33" s="42">
        <v>-0.228955198878</v>
      </c>
      <c r="AB33" s="1">
        <f t="shared" si="4"/>
        <v>4.3793649999999795E-2</v>
      </c>
      <c r="AD33" s="1">
        <f t="shared" si="6"/>
        <v>1970.9999999999984</v>
      </c>
      <c r="AE33" s="1">
        <f t="shared" si="14"/>
        <v>-0.69260710000000003</v>
      </c>
      <c r="AF33" s="1">
        <f t="shared" si="15"/>
        <v>-0.67992549999999996</v>
      </c>
      <c r="AG33" s="1">
        <f t="shared" si="16"/>
        <v>-0.43703860371098818</v>
      </c>
      <c r="AH33" s="1">
        <f t="shared" si="17"/>
        <v>-0.68154003301999999</v>
      </c>
      <c r="AJ33" s="1">
        <f t="shared" si="5"/>
        <v>1970.9999999999984</v>
      </c>
      <c r="AK33" s="1">
        <f t="shared" si="7"/>
        <v>-1.9372958079480003</v>
      </c>
      <c r="AL33" s="1">
        <f t="shared" si="8"/>
        <v>-4.2120981874999988</v>
      </c>
      <c r="AM33" s="1">
        <f t="shared" si="9"/>
        <v>-0.63791962029452776</v>
      </c>
    </row>
    <row r="34" spans="1:39">
      <c r="A34" s="1">
        <v>11271</v>
      </c>
      <c r="B34" s="31">
        <v>-0.5</v>
      </c>
      <c r="C34" s="31">
        <v>4.5</v>
      </c>
      <c r="D34" s="29">
        <v>4.8</v>
      </c>
      <c r="E34" s="29">
        <v>4.5999999999999996</v>
      </c>
      <c r="F34" s="29">
        <v>3.9</v>
      </c>
      <c r="G34" s="29">
        <v>3.6</v>
      </c>
      <c r="H34" s="29">
        <v>0.6</v>
      </c>
      <c r="I34" s="29">
        <v>-0.3</v>
      </c>
      <c r="J34" s="29">
        <v>0.1</v>
      </c>
      <c r="K34" s="29">
        <v>0</v>
      </c>
      <c r="L34" s="29">
        <v>-2.6</v>
      </c>
      <c r="M34" s="29">
        <v>7</v>
      </c>
      <c r="N34" s="29">
        <v>2.2000000000000002</v>
      </c>
      <c r="O34" s="29">
        <v>2.7</v>
      </c>
      <c r="P34" s="29">
        <v>-0.6</v>
      </c>
      <c r="Q34" s="29">
        <v>1.2</v>
      </c>
      <c r="R34" s="29">
        <v>-0.5</v>
      </c>
      <c r="S34" s="29">
        <v>0.1</v>
      </c>
      <c r="T34" s="29">
        <v>6</v>
      </c>
      <c r="U34" s="42">
        <v>-0.68154003301999999</v>
      </c>
      <c r="V34" s="1">
        <f t="shared" si="1"/>
        <v>28</v>
      </c>
      <c r="W34" s="1">
        <v>11271</v>
      </c>
      <c r="X34" s="45">
        <f t="shared" si="2"/>
        <v>-0.69260710000000003</v>
      </c>
      <c r="Y34" s="45">
        <f t="shared" si="3"/>
        <v>-0.67992549999999996</v>
      </c>
      <c r="Z34" s="45">
        <v>-0.43703860371098818</v>
      </c>
      <c r="AA34" s="42">
        <v>-0.68154003301999999</v>
      </c>
      <c r="AB34" s="1">
        <f t="shared" si="4"/>
        <v>-1.2681600000000071E-2</v>
      </c>
      <c r="AD34" s="1">
        <f t="shared" si="6"/>
        <v>1971.0833333333317</v>
      </c>
      <c r="AE34" s="1">
        <f t="shared" si="14"/>
        <v>-7.4554149999999986E-2</v>
      </c>
      <c r="AF34" s="1">
        <f t="shared" si="15"/>
        <v>-0.26328574999999999</v>
      </c>
      <c r="AG34" s="1">
        <f t="shared" si="16"/>
        <v>-1.5715116092266446E-2</v>
      </c>
      <c r="AH34" s="1">
        <f t="shared" si="17"/>
        <v>-2.4914804358E-2</v>
      </c>
      <c r="AJ34" s="1">
        <f t="shared" si="5"/>
        <v>1971.0833333333317</v>
      </c>
      <c r="AK34" s="1">
        <f t="shared" si="7"/>
        <v>-1.9622106123060004</v>
      </c>
      <c r="AL34" s="1">
        <f t="shared" si="8"/>
        <v>-4.4753839374999984</v>
      </c>
      <c r="AM34" s="1">
        <f t="shared" si="9"/>
        <v>-0.65363473638679426</v>
      </c>
    </row>
    <row r="35" spans="1:39">
      <c r="A35" s="1">
        <v>20971</v>
      </c>
      <c r="B35" s="31">
        <v>-0.125</v>
      </c>
      <c r="C35" s="31">
        <v>3.75</v>
      </c>
      <c r="D35" s="29">
        <v>5.7</v>
      </c>
      <c r="E35" s="29">
        <v>4.5</v>
      </c>
      <c r="F35" s="29">
        <v>3.9</v>
      </c>
      <c r="G35" s="29">
        <v>3.8</v>
      </c>
      <c r="H35" s="29">
        <v>0.9</v>
      </c>
      <c r="I35" s="29">
        <v>-0.1</v>
      </c>
      <c r="J35" s="29">
        <v>0</v>
      </c>
      <c r="K35" s="29">
        <v>0.2</v>
      </c>
      <c r="L35" s="29">
        <v>-3.3</v>
      </c>
      <c r="M35" s="29">
        <v>6.1</v>
      </c>
      <c r="N35" s="29">
        <v>3.7</v>
      </c>
      <c r="O35" s="29">
        <v>1.5</v>
      </c>
      <c r="P35" s="29">
        <v>-0.7</v>
      </c>
      <c r="Q35" s="29">
        <v>-0.9</v>
      </c>
      <c r="R35" s="29">
        <v>1.5</v>
      </c>
      <c r="S35" s="29">
        <v>-1.2</v>
      </c>
      <c r="T35" s="29">
        <v>6.1</v>
      </c>
      <c r="U35" s="42">
        <v>-2.4914804358E-2</v>
      </c>
      <c r="V35" s="1">
        <f t="shared" si="1"/>
        <v>29</v>
      </c>
      <c r="W35" s="1">
        <v>20971</v>
      </c>
      <c r="X35" s="45">
        <f t="shared" si="2"/>
        <v>-7.4554149999999986E-2</v>
      </c>
      <c r="Y35" s="45">
        <f t="shared" si="3"/>
        <v>-0.26328574999999999</v>
      </c>
      <c r="Z35" s="45">
        <v>-1.5715116092266446E-2</v>
      </c>
      <c r="AA35" s="42">
        <v>-2.4914804358E-2</v>
      </c>
      <c r="AB35" s="1">
        <f t="shared" si="4"/>
        <v>0.1887316</v>
      </c>
      <c r="AD35" s="1">
        <f t="shared" si="6"/>
        <v>1971.1666666666649</v>
      </c>
      <c r="AE35" s="1">
        <f t="shared" si="14"/>
        <v>-6.6856900000000163E-2</v>
      </c>
      <c r="AF35" s="1">
        <f t="shared" si="15"/>
        <v>-7.5531400000000026E-2</v>
      </c>
      <c r="AG35" s="1">
        <f t="shared" si="16"/>
        <v>6.0834554254127482E-3</v>
      </c>
      <c r="AH35" s="1">
        <f t="shared" si="17"/>
        <v>-6.5340602353000002E-2</v>
      </c>
      <c r="AJ35" s="1">
        <f t="shared" si="5"/>
        <v>1971.1666666666649</v>
      </c>
      <c r="AK35" s="1">
        <f t="shared" si="7"/>
        <v>-2.0275512146590002</v>
      </c>
      <c r="AL35" s="1">
        <f t="shared" si="8"/>
        <v>-4.5509153374999984</v>
      </c>
      <c r="AM35" s="1">
        <f t="shared" si="9"/>
        <v>-0.64755128096138148</v>
      </c>
    </row>
    <row r="36" spans="1:39">
      <c r="A36" s="1">
        <v>30971</v>
      </c>
      <c r="B36" s="31">
        <v>0.125</v>
      </c>
      <c r="C36" s="31">
        <v>3.5</v>
      </c>
      <c r="D36" s="29">
        <v>5.9</v>
      </c>
      <c r="E36" s="29">
        <v>4.5</v>
      </c>
      <c r="F36" s="29">
        <v>3.9</v>
      </c>
      <c r="G36" s="29">
        <v>3.8</v>
      </c>
      <c r="H36" s="29">
        <v>0.2</v>
      </c>
      <c r="I36" s="29">
        <v>0</v>
      </c>
      <c r="J36" s="29">
        <v>0</v>
      </c>
      <c r="K36" s="29">
        <v>0</v>
      </c>
      <c r="L36" s="29">
        <v>-3.9</v>
      </c>
      <c r="M36" s="29">
        <v>7.2</v>
      </c>
      <c r="N36" s="29">
        <v>3.6</v>
      </c>
      <c r="O36" s="29">
        <v>1.6</v>
      </c>
      <c r="P36" s="29">
        <v>-0.6</v>
      </c>
      <c r="Q36" s="29">
        <v>1.1000000000000001</v>
      </c>
      <c r="R36" s="29">
        <v>-0.1</v>
      </c>
      <c r="S36" s="29">
        <v>0.1</v>
      </c>
      <c r="T36" s="29">
        <v>6</v>
      </c>
      <c r="U36" s="42">
        <v>-6.5340602353000002E-2</v>
      </c>
      <c r="V36" s="1">
        <f t="shared" si="1"/>
        <v>30</v>
      </c>
      <c r="W36" s="1">
        <v>30971</v>
      </c>
      <c r="X36" s="45">
        <f t="shared" si="2"/>
        <v>-6.6856900000000163E-2</v>
      </c>
      <c r="Y36" s="45">
        <f t="shared" si="3"/>
        <v>-7.5531400000000026E-2</v>
      </c>
      <c r="Z36" s="45">
        <v>6.0834554254127482E-3</v>
      </c>
      <c r="AA36" s="42">
        <v>-6.5340602353000002E-2</v>
      </c>
      <c r="AB36" s="1">
        <f t="shared" si="4"/>
        <v>8.6744999999998629E-3</v>
      </c>
      <c r="AD36" s="1">
        <f t="shared" si="6"/>
        <v>1971.2499999999982</v>
      </c>
      <c r="AE36" s="1">
        <f t="shared" si="14"/>
        <v>0.45914364999999979</v>
      </c>
      <c r="AF36" s="1">
        <f t="shared" si="15"/>
        <v>0.2954026500000001</v>
      </c>
      <c r="AG36" s="1">
        <f t="shared" si="16"/>
        <v>7.6847983368653172E-2</v>
      </c>
      <c r="AH36" s="1">
        <f t="shared" si="17"/>
        <v>0.460579851451</v>
      </c>
      <c r="AJ36" s="1">
        <f t="shared" si="5"/>
        <v>1971.2499999999982</v>
      </c>
      <c r="AK36" s="1">
        <f t="shared" si="7"/>
        <v>-1.5669713632080002</v>
      </c>
      <c r="AL36" s="1">
        <f t="shared" si="8"/>
        <v>-4.2555126874999987</v>
      </c>
      <c r="AM36" s="1">
        <f t="shared" si="9"/>
        <v>-0.57070329759272831</v>
      </c>
    </row>
    <row r="37" spans="1:39">
      <c r="A37" s="1">
        <v>40671</v>
      </c>
      <c r="B37" s="31">
        <v>0.375</v>
      </c>
      <c r="C37" s="31">
        <v>3.75</v>
      </c>
      <c r="D37" s="29">
        <v>5.9</v>
      </c>
      <c r="E37" s="29">
        <v>4.7</v>
      </c>
      <c r="F37" s="29">
        <v>4</v>
      </c>
      <c r="G37" s="29">
        <v>4.7</v>
      </c>
      <c r="H37" s="29">
        <v>0</v>
      </c>
      <c r="I37" s="29">
        <v>0.2</v>
      </c>
      <c r="J37" s="29">
        <v>0.1</v>
      </c>
      <c r="K37" s="29">
        <v>0.9</v>
      </c>
      <c r="L37" s="29">
        <v>-3.9</v>
      </c>
      <c r="M37" s="29">
        <v>6.4</v>
      </c>
      <c r="N37" s="29">
        <v>2.7</v>
      </c>
      <c r="O37" s="29">
        <v>2.6</v>
      </c>
      <c r="P37" s="29">
        <v>0</v>
      </c>
      <c r="Q37" s="29">
        <v>-0.8</v>
      </c>
      <c r="R37" s="29">
        <v>-0.9</v>
      </c>
      <c r="S37" s="29">
        <v>1</v>
      </c>
      <c r="T37" s="29">
        <v>6</v>
      </c>
      <c r="U37" s="42">
        <v>0.460579851451</v>
      </c>
      <c r="V37" s="1">
        <f t="shared" si="1"/>
        <v>31</v>
      </c>
      <c r="W37" s="1">
        <v>40671</v>
      </c>
      <c r="X37" s="45">
        <f t="shared" si="2"/>
        <v>0.45914364999999979</v>
      </c>
      <c r="Y37" s="45">
        <f t="shared" si="3"/>
        <v>0.2954026500000001</v>
      </c>
      <c r="Z37" s="45">
        <v>7.6847983368653172E-2</v>
      </c>
      <c r="AA37" s="42">
        <v>0.460579851451</v>
      </c>
      <c r="AB37" s="1">
        <f t="shared" si="4"/>
        <v>0.16374099999999969</v>
      </c>
      <c r="AD37" s="1">
        <f t="shared" si="6"/>
        <v>1971.3333333333314</v>
      </c>
      <c r="AE37" s="1">
        <f t="shared" si="14"/>
        <v>-9.0793950000000068E-2</v>
      </c>
      <c r="AF37" s="1">
        <f t="shared" si="15"/>
        <v>9.4058350000000124E-2</v>
      </c>
      <c r="AG37" s="1">
        <f t="shared" si="16"/>
        <v>-3.4070174354825511E-2</v>
      </c>
      <c r="AH37" s="1">
        <f t="shared" si="17"/>
        <v>2.55522478E-3</v>
      </c>
      <c r="AJ37" s="1">
        <f t="shared" si="5"/>
        <v>1971.3333333333314</v>
      </c>
      <c r="AK37" s="1">
        <f t="shared" si="7"/>
        <v>-1.5644161384280002</v>
      </c>
      <c r="AL37" s="1">
        <f t="shared" si="8"/>
        <v>-4.1614543374999986</v>
      </c>
      <c r="AM37" s="1">
        <f t="shared" si="9"/>
        <v>-0.60477347194755382</v>
      </c>
    </row>
    <row r="38" spans="1:39">
      <c r="A38" s="1">
        <v>51171</v>
      </c>
      <c r="B38" s="31">
        <v>0.25</v>
      </c>
      <c r="C38" s="31">
        <v>4.25</v>
      </c>
      <c r="D38" s="29">
        <v>5.2</v>
      </c>
      <c r="E38" s="29">
        <v>4.3</v>
      </c>
      <c r="F38" s="29">
        <v>4.9000000000000004</v>
      </c>
      <c r="G38" s="29">
        <v>3.8</v>
      </c>
      <c r="H38" s="29">
        <v>0.5</v>
      </c>
      <c r="I38" s="29">
        <v>0.3</v>
      </c>
      <c r="J38" s="29">
        <v>0.2</v>
      </c>
      <c r="K38" s="29">
        <v>0.2</v>
      </c>
      <c r="L38" s="29">
        <v>6.5</v>
      </c>
      <c r="M38" s="29">
        <v>3.1</v>
      </c>
      <c r="N38" s="29">
        <v>2.4</v>
      </c>
      <c r="O38" s="29">
        <v>6</v>
      </c>
      <c r="P38" s="29">
        <v>0.1</v>
      </c>
      <c r="Q38" s="29">
        <v>0.4</v>
      </c>
      <c r="R38" s="29">
        <v>-0.2</v>
      </c>
      <c r="S38" s="29">
        <v>0</v>
      </c>
      <c r="T38" s="29">
        <v>6.2</v>
      </c>
      <c r="U38" s="42">
        <v>2.55522478E-3</v>
      </c>
      <c r="V38" s="1">
        <f t="shared" si="1"/>
        <v>32</v>
      </c>
      <c r="W38" s="1">
        <v>51171</v>
      </c>
      <c r="X38" s="45">
        <f t="shared" si="2"/>
        <v>-9.0793950000000068E-2</v>
      </c>
      <c r="Y38" s="45">
        <f t="shared" si="3"/>
        <v>9.4058350000000124E-2</v>
      </c>
      <c r="Z38" s="45">
        <v>-3.4070174354825511E-2</v>
      </c>
      <c r="AA38" s="42">
        <v>2.55522478E-3</v>
      </c>
      <c r="AB38" s="1">
        <f t="shared" si="4"/>
        <v>-0.18485230000000019</v>
      </c>
      <c r="AD38" s="1">
        <f t="shared" si="6"/>
        <v>1971.4166666666647</v>
      </c>
      <c r="AE38" s="1">
        <f>X39+X40</f>
        <v>0.14825637499999988</v>
      </c>
      <c r="AF38" s="1">
        <f>Y39+Y40</f>
        <v>0.3695032250000001</v>
      </c>
      <c r="AG38" s="1">
        <f>Z39+Z40</f>
        <v>0.13230747159574638</v>
      </c>
      <c r="AH38" s="1">
        <f>AA39+AA40</f>
        <v>0.34296372233700001</v>
      </c>
      <c r="AJ38" s="1">
        <f t="shared" si="5"/>
        <v>1971.4166666666647</v>
      </c>
      <c r="AK38" s="1">
        <f t="shared" si="7"/>
        <v>-1.2214524160910001</v>
      </c>
      <c r="AL38" s="1">
        <f t="shared" si="8"/>
        <v>-3.7919511124999987</v>
      </c>
      <c r="AM38" s="1">
        <f t="shared" si="9"/>
        <v>-0.47246600035180741</v>
      </c>
    </row>
    <row r="39" spans="1:39">
      <c r="A39" s="1">
        <v>60871</v>
      </c>
      <c r="B39" s="31">
        <v>0.375</v>
      </c>
      <c r="C39" s="31">
        <v>4.75</v>
      </c>
      <c r="D39" s="29">
        <v>5.6</v>
      </c>
      <c r="E39" s="29">
        <v>4.7</v>
      </c>
      <c r="F39" s="29">
        <v>4.9000000000000004</v>
      </c>
      <c r="G39" s="29">
        <v>3.9</v>
      </c>
      <c r="H39" s="29">
        <v>0.4</v>
      </c>
      <c r="I39" s="29">
        <v>0.4</v>
      </c>
      <c r="J39" s="29">
        <v>0</v>
      </c>
      <c r="K39" s="29">
        <v>0.1</v>
      </c>
      <c r="L39" s="29">
        <v>7.1</v>
      </c>
      <c r="M39" s="29">
        <v>2.9</v>
      </c>
      <c r="N39" s="29">
        <v>2.1</v>
      </c>
      <c r="O39" s="29">
        <v>5.3</v>
      </c>
      <c r="P39" s="29">
        <v>0.6</v>
      </c>
      <c r="Q39" s="29">
        <v>-0.2</v>
      </c>
      <c r="R39" s="29">
        <v>-0.3</v>
      </c>
      <c r="S39" s="29">
        <v>-0.7</v>
      </c>
      <c r="T39" s="29">
        <v>6.2</v>
      </c>
      <c r="U39" s="42">
        <v>0.245157503395</v>
      </c>
      <c r="V39" s="1">
        <f t="shared" si="1"/>
        <v>33</v>
      </c>
      <c r="W39" s="1">
        <v>60871</v>
      </c>
      <c r="X39" s="45">
        <f t="shared" si="2"/>
        <v>0.14507494999999998</v>
      </c>
      <c r="Y39" s="45">
        <f t="shared" si="3"/>
        <v>0.27288555000000009</v>
      </c>
      <c r="Z39" s="45">
        <v>0.11307525898822746</v>
      </c>
      <c r="AA39" s="42">
        <v>0.245157503395</v>
      </c>
      <c r="AB39" s="1">
        <f t="shared" si="4"/>
        <v>-0.12781060000000011</v>
      </c>
      <c r="AD39" s="1">
        <f t="shared" si="6"/>
        <v>1971.499999999998</v>
      </c>
      <c r="AE39" s="1">
        <f>X41</f>
        <v>-0.1566374000000002</v>
      </c>
      <c r="AF39" s="1">
        <f>Y41</f>
        <v>4.6211999999999365E-3</v>
      </c>
      <c r="AG39" s="1">
        <f>Z41</f>
        <v>-9.0564009104055765E-2</v>
      </c>
      <c r="AH39" s="1">
        <f>AA41</f>
        <v>-0.117032651367</v>
      </c>
      <c r="AJ39" s="1">
        <f t="shared" si="5"/>
        <v>1971.499999999998</v>
      </c>
      <c r="AK39" s="1">
        <f t="shared" si="7"/>
        <v>-1.338485067458</v>
      </c>
      <c r="AL39" s="1">
        <f t="shared" si="8"/>
        <v>-3.7873299124999988</v>
      </c>
      <c r="AM39" s="1">
        <f t="shared" si="9"/>
        <v>-0.56303000945586312</v>
      </c>
    </row>
    <row r="40" spans="1:39">
      <c r="A40" s="1">
        <v>62971</v>
      </c>
      <c r="B40" s="31">
        <v>0.25</v>
      </c>
      <c r="C40" s="31">
        <v>5.125</v>
      </c>
      <c r="D40" s="29">
        <v>5.6</v>
      </c>
      <c r="E40" s="29">
        <v>4.5999999999999996</v>
      </c>
      <c r="F40" s="29">
        <v>5.5</v>
      </c>
      <c r="G40" s="29">
        <v>4.4000000000000004</v>
      </c>
      <c r="H40" s="29">
        <v>0</v>
      </c>
      <c r="I40" s="29">
        <v>-0.1</v>
      </c>
      <c r="J40" s="29">
        <v>0.6</v>
      </c>
      <c r="K40" s="29">
        <v>0.5</v>
      </c>
      <c r="L40" s="29">
        <v>7.1</v>
      </c>
      <c r="M40" s="29">
        <v>3.2</v>
      </c>
      <c r="N40" s="29">
        <v>2.5</v>
      </c>
      <c r="O40" s="29">
        <v>4</v>
      </c>
      <c r="P40" s="29">
        <v>0</v>
      </c>
      <c r="Q40" s="29">
        <v>0.3</v>
      </c>
      <c r="R40" s="29">
        <v>0.4</v>
      </c>
      <c r="S40" s="29">
        <v>-1.3</v>
      </c>
      <c r="T40" s="29">
        <v>6.2</v>
      </c>
      <c r="U40" s="42">
        <v>9.7806218942000006E-2</v>
      </c>
      <c r="V40" s="1">
        <f t="shared" si="1"/>
        <v>34</v>
      </c>
      <c r="W40" s="1">
        <v>62971</v>
      </c>
      <c r="X40" s="45">
        <f t="shared" si="2"/>
        <v>3.1814249999999045E-3</v>
      </c>
      <c r="Y40" s="45">
        <f t="shared" si="3"/>
        <v>9.6617675000000014E-2</v>
      </c>
      <c r="Z40" s="45">
        <v>1.9232212607518923E-2</v>
      </c>
      <c r="AA40" s="42">
        <v>9.7806218942000006E-2</v>
      </c>
      <c r="AB40" s="1">
        <f t="shared" si="4"/>
        <v>-9.3436250000000109E-2</v>
      </c>
      <c r="AD40" s="1">
        <f t="shared" si="6"/>
        <v>1971.5833333333312</v>
      </c>
      <c r="AE40" s="1">
        <v>0</v>
      </c>
      <c r="AF40" s="1">
        <v>0</v>
      </c>
      <c r="AG40" s="1">
        <v>0</v>
      </c>
      <c r="AH40" s="1">
        <v>0</v>
      </c>
      <c r="AJ40" s="1">
        <f t="shared" si="5"/>
        <v>1971.5833333333312</v>
      </c>
      <c r="AK40" s="1">
        <f t="shared" si="7"/>
        <v>-1.338485067458</v>
      </c>
      <c r="AL40" s="1">
        <f t="shared" si="8"/>
        <v>-3.7873299124999988</v>
      </c>
      <c r="AM40" s="1">
        <f t="shared" si="9"/>
        <v>-0.56303000945586312</v>
      </c>
    </row>
    <row r="41" spans="1:39">
      <c r="A41" s="1">
        <v>72771</v>
      </c>
      <c r="B41" s="31">
        <v>0.125</v>
      </c>
      <c r="C41" s="31">
        <v>5.5</v>
      </c>
      <c r="D41" s="29">
        <v>4.2</v>
      </c>
      <c r="E41" s="29">
        <v>4.5</v>
      </c>
      <c r="F41" s="29">
        <v>5.3</v>
      </c>
      <c r="G41" s="29">
        <v>5.0999999999999996</v>
      </c>
      <c r="H41" s="29">
        <v>-0.4</v>
      </c>
      <c r="I41" s="29">
        <v>-1</v>
      </c>
      <c r="J41" s="29">
        <v>0.9</v>
      </c>
      <c r="K41" s="29">
        <v>0</v>
      </c>
      <c r="L41" s="29">
        <v>3.6</v>
      </c>
      <c r="M41" s="29">
        <v>2.7</v>
      </c>
      <c r="N41" s="29">
        <v>5</v>
      </c>
      <c r="O41" s="29">
        <v>5.0999999999999996</v>
      </c>
      <c r="P41" s="29">
        <v>0.4</v>
      </c>
      <c r="Q41" s="29">
        <v>0.2</v>
      </c>
      <c r="R41" s="29">
        <v>1</v>
      </c>
      <c r="S41" s="29">
        <v>0.3</v>
      </c>
      <c r="T41" s="29">
        <v>6.2</v>
      </c>
      <c r="U41" s="42">
        <v>-0.117032651367</v>
      </c>
      <c r="V41" s="1">
        <f t="shared" si="1"/>
        <v>35</v>
      </c>
      <c r="W41" s="1">
        <v>72771</v>
      </c>
      <c r="X41" s="45">
        <f t="shared" si="2"/>
        <v>-0.1566374000000002</v>
      </c>
      <c r="Y41" s="45">
        <f t="shared" si="3"/>
        <v>4.6211999999999365E-3</v>
      </c>
      <c r="Z41" s="45">
        <v>-9.0564009104055765E-2</v>
      </c>
      <c r="AA41" s="42">
        <v>-0.117032651367</v>
      </c>
      <c r="AB41" s="1">
        <f t="shared" si="4"/>
        <v>-0.16125860000000014</v>
      </c>
      <c r="AD41" s="1">
        <f t="shared" si="6"/>
        <v>1971.6666666666645</v>
      </c>
      <c r="AE41" s="1">
        <v>0</v>
      </c>
      <c r="AF41" s="1">
        <v>0</v>
      </c>
      <c r="AG41" s="1">
        <v>0</v>
      </c>
      <c r="AH41" s="1">
        <v>0</v>
      </c>
      <c r="AJ41" s="1">
        <f t="shared" si="5"/>
        <v>1971.6666666666645</v>
      </c>
      <c r="AK41" s="1">
        <f t="shared" si="7"/>
        <v>-1.338485067458</v>
      </c>
      <c r="AL41" s="1">
        <f t="shared" si="8"/>
        <v>-3.7873299124999988</v>
      </c>
      <c r="AM41" s="1">
        <f t="shared" si="9"/>
        <v>-0.56303000945586312</v>
      </c>
    </row>
    <row r="42" spans="1:39">
      <c r="A42" s="1">
        <v>82471</v>
      </c>
      <c r="B42" s="31">
        <v>0</v>
      </c>
      <c r="C42" s="31">
        <v>5.625</v>
      </c>
      <c r="D42" s="29">
        <v>4.0999999999999996</v>
      </c>
      <c r="E42" s="29">
        <v>3.8</v>
      </c>
      <c r="F42" s="29">
        <v>3</v>
      </c>
      <c r="G42" s="43" t="s">
        <v>70</v>
      </c>
      <c r="H42" s="29">
        <v>-0.1</v>
      </c>
      <c r="I42" s="29">
        <v>-0.7</v>
      </c>
      <c r="J42" s="29">
        <v>-2.2999999999999998</v>
      </c>
      <c r="K42" s="43" t="s">
        <v>70</v>
      </c>
      <c r="L42" s="29">
        <v>4</v>
      </c>
      <c r="M42" s="29">
        <v>3.1</v>
      </c>
      <c r="N42" s="29">
        <v>6.6</v>
      </c>
      <c r="O42" s="43" t="s">
        <v>70</v>
      </c>
      <c r="P42" s="29">
        <v>0.4</v>
      </c>
      <c r="Q42" s="29">
        <v>0.4</v>
      </c>
      <c r="R42" s="29">
        <v>1.6</v>
      </c>
      <c r="S42" s="43" t="s">
        <v>70</v>
      </c>
      <c r="T42" s="29">
        <v>6.1</v>
      </c>
      <c r="U42" s="44" t="s">
        <v>70</v>
      </c>
      <c r="V42" s="1">
        <f t="shared" si="1"/>
        <v>36</v>
      </c>
      <c r="W42" s="1">
        <v>82471</v>
      </c>
      <c r="X42" s="40" t="s">
        <v>70</v>
      </c>
      <c r="Y42" s="40" t="s">
        <v>70</v>
      </c>
      <c r="Z42" s="40">
        <v>-6.8544136312844089E-2</v>
      </c>
      <c r="AA42" s="44" t="s">
        <v>70</v>
      </c>
      <c r="AB42" s="37" t="s">
        <v>70</v>
      </c>
      <c r="AD42" s="1">
        <f t="shared" si="6"/>
        <v>1971.7499999999977</v>
      </c>
      <c r="AE42" s="1">
        <f t="shared" ref="AE42:AE50" si="18">X44</f>
        <v>-0.52943481250000002</v>
      </c>
      <c r="AF42" s="1">
        <f t="shared" ref="AF42:AF50" si="19">Y44</f>
        <v>-0.53804313749999988</v>
      </c>
      <c r="AG42" s="1">
        <f t="shared" ref="AG42:AG50" si="20">Z44</f>
        <v>-6.3063607220082057E-2</v>
      </c>
      <c r="AH42" s="1">
        <f t="shared" ref="AH42:AH50" si="21">AA44</f>
        <v>-0.321616714473</v>
      </c>
      <c r="AJ42" s="1">
        <f t="shared" si="5"/>
        <v>1971.7499999999977</v>
      </c>
      <c r="AK42" s="1">
        <f t="shared" si="7"/>
        <v>-1.660101781931</v>
      </c>
      <c r="AL42" s="1">
        <f t="shared" si="8"/>
        <v>-4.3253730499999987</v>
      </c>
      <c r="AM42" s="1">
        <f t="shared" si="9"/>
        <v>-0.62609361667594521</v>
      </c>
    </row>
    <row r="43" spans="1:39">
      <c r="A43" s="1">
        <v>92171</v>
      </c>
      <c r="B43" s="31">
        <v>-0.25</v>
      </c>
      <c r="C43" s="31">
        <v>5.5</v>
      </c>
      <c r="D43" s="29">
        <v>4</v>
      </c>
      <c r="E43" s="29">
        <v>4.0999999999999996</v>
      </c>
      <c r="F43" s="29">
        <v>2.2000000000000002</v>
      </c>
      <c r="G43" s="29">
        <v>3.9</v>
      </c>
      <c r="H43" s="29">
        <v>-0.1</v>
      </c>
      <c r="I43" s="29">
        <v>0.3</v>
      </c>
      <c r="J43" s="29">
        <v>-0.8</v>
      </c>
      <c r="K43" s="43" t="s">
        <v>70</v>
      </c>
      <c r="L43" s="29">
        <v>4.8</v>
      </c>
      <c r="M43" s="29">
        <v>2.1</v>
      </c>
      <c r="N43" s="29">
        <v>6.4</v>
      </c>
      <c r="O43" s="29">
        <v>7.3</v>
      </c>
      <c r="P43" s="29">
        <v>0.8</v>
      </c>
      <c r="Q43" s="29">
        <v>-1</v>
      </c>
      <c r="R43" s="29">
        <v>-0.2</v>
      </c>
      <c r="S43" s="43" t="s">
        <v>70</v>
      </c>
      <c r="T43" s="29">
        <v>6.1</v>
      </c>
      <c r="U43" s="44" t="s">
        <v>70</v>
      </c>
      <c r="V43" s="1">
        <f t="shared" si="1"/>
        <v>37</v>
      </c>
      <c r="W43" s="1">
        <v>92171</v>
      </c>
      <c r="X43" s="40" t="s">
        <v>70</v>
      </c>
      <c r="Y43" s="40" t="s">
        <v>70</v>
      </c>
      <c r="Z43" s="40">
        <v>-0.14580712302990612</v>
      </c>
      <c r="AA43" s="44" t="s">
        <v>70</v>
      </c>
      <c r="AB43" s="37" t="s">
        <v>70</v>
      </c>
      <c r="AD43" s="1">
        <f t="shared" si="6"/>
        <v>1971.833333333331</v>
      </c>
      <c r="AE43" s="1">
        <f t="shared" si="18"/>
        <v>-0.49286685000000002</v>
      </c>
      <c r="AF43" s="1">
        <f t="shared" si="19"/>
        <v>-0.55611635000000004</v>
      </c>
      <c r="AG43" s="1">
        <f t="shared" si="20"/>
        <v>-0.28770305327762691</v>
      </c>
      <c r="AH43" s="1">
        <f t="shared" si="21"/>
        <v>-0.34161517430400001</v>
      </c>
      <c r="AJ43" s="1">
        <f t="shared" si="5"/>
        <v>1971.833333333331</v>
      </c>
      <c r="AK43" s="1">
        <f t="shared" si="7"/>
        <v>-2.0017169562350001</v>
      </c>
      <c r="AL43" s="1">
        <f t="shared" si="8"/>
        <v>-4.8814893999999986</v>
      </c>
      <c r="AM43" s="1">
        <f t="shared" si="9"/>
        <v>-0.91379666995357212</v>
      </c>
    </row>
    <row r="44" spans="1:39">
      <c r="A44" s="1">
        <v>101971</v>
      </c>
      <c r="B44" s="31">
        <v>-0.125</v>
      </c>
      <c r="C44" s="31">
        <v>5.1875</v>
      </c>
      <c r="D44" s="29">
        <v>3.9</v>
      </c>
      <c r="E44" s="29">
        <v>2.5</v>
      </c>
      <c r="F44" s="29">
        <v>3.5</v>
      </c>
      <c r="G44" s="29">
        <v>2.5</v>
      </c>
      <c r="H44" s="29">
        <v>-0.2</v>
      </c>
      <c r="I44" s="29">
        <v>0.3</v>
      </c>
      <c r="J44" s="29">
        <v>-0.4</v>
      </c>
      <c r="K44" s="29">
        <v>0.9</v>
      </c>
      <c r="L44" s="29">
        <v>1.7</v>
      </c>
      <c r="M44" s="29">
        <v>7.1</v>
      </c>
      <c r="N44" s="29">
        <v>7.9</v>
      </c>
      <c r="O44" s="29">
        <v>7.1</v>
      </c>
      <c r="P44" s="29">
        <v>-0.4</v>
      </c>
      <c r="Q44" s="29">
        <v>0.7</v>
      </c>
      <c r="R44" s="29">
        <v>0.6</v>
      </c>
      <c r="S44" s="29">
        <v>-0.4</v>
      </c>
      <c r="T44" s="29">
        <v>5.9</v>
      </c>
      <c r="U44" s="42">
        <v>-0.321616714473</v>
      </c>
      <c r="V44" s="1">
        <f t="shared" si="1"/>
        <v>38</v>
      </c>
      <c r="W44" s="1">
        <v>101971</v>
      </c>
      <c r="X44" s="45">
        <f t="shared" si="2"/>
        <v>-0.52943481250000002</v>
      </c>
      <c r="Y44" s="45">
        <f t="shared" si="3"/>
        <v>-0.53804313749999988</v>
      </c>
      <c r="Z44" s="45">
        <v>-6.3063607220082057E-2</v>
      </c>
      <c r="AA44" s="42">
        <v>-0.321616714473</v>
      </c>
      <c r="AB44" s="1">
        <f t="shared" si="4"/>
        <v>8.6083249999998612E-3</v>
      </c>
      <c r="AD44" s="1">
        <f t="shared" si="6"/>
        <v>1971.9166666666642</v>
      </c>
      <c r="AE44" s="1">
        <f t="shared" si="18"/>
        <v>-1.0591150250000001</v>
      </c>
      <c r="AF44" s="1">
        <f t="shared" si="19"/>
        <v>-0.90149407500000001</v>
      </c>
      <c r="AG44" s="1">
        <f t="shared" si="20"/>
        <v>-0.57957531656492955</v>
      </c>
      <c r="AH44" s="1">
        <f t="shared" si="21"/>
        <v>-0.91993307828000004</v>
      </c>
      <c r="AJ44" s="1">
        <f t="shared" si="5"/>
        <v>1971.9166666666642</v>
      </c>
      <c r="AK44" s="1">
        <f t="shared" si="7"/>
        <v>-2.9216500345150003</v>
      </c>
      <c r="AL44" s="1">
        <f t="shared" si="8"/>
        <v>-5.7829834749999982</v>
      </c>
      <c r="AM44" s="1">
        <f t="shared" si="9"/>
        <v>-1.4933719865185018</v>
      </c>
    </row>
    <row r="45" spans="1:39">
      <c r="A45" s="1">
        <v>111671</v>
      </c>
      <c r="B45" s="31">
        <v>-0.375</v>
      </c>
      <c r="C45" s="31">
        <v>4.75</v>
      </c>
      <c r="D45" s="29">
        <v>3.3</v>
      </c>
      <c r="E45" s="29">
        <v>2.4</v>
      </c>
      <c r="F45" s="29">
        <v>4</v>
      </c>
      <c r="G45" s="29">
        <v>3.1</v>
      </c>
      <c r="H45" s="29">
        <v>-0.6</v>
      </c>
      <c r="I45" s="29">
        <v>-0.1</v>
      </c>
      <c r="J45" s="29">
        <v>0.5</v>
      </c>
      <c r="K45" s="29">
        <v>0.6</v>
      </c>
      <c r="L45" s="29">
        <v>2.9</v>
      </c>
      <c r="M45" s="29">
        <v>5.8</v>
      </c>
      <c r="N45" s="29">
        <v>6.3</v>
      </c>
      <c r="O45" s="29">
        <v>6.6</v>
      </c>
      <c r="P45" s="29">
        <v>1.2</v>
      </c>
      <c r="Q45" s="29">
        <v>-1.3</v>
      </c>
      <c r="R45" s="29">
        <v>-1.6</v>
      </c>
      <c r="S45" s="29">
        <v>-0.5</v>
      </c>
      <c r="T45" s="29">
        <v>5.8</v>
      </c>
      <c r="U45" s="42">
        <v>-0.34161517430400001</v>
      </c>
      <c r="V45" s="1">
        <f t="shared" si="1"/>
        <v>39</v>
      </c>
      <c r="W45" s="1">
        <v>111671</v>
      </c>
      <c r="X45" s="45">
        <f t="shared" si="2"/>
        <v>-0.49286685000000002</v>
      </c>
      <c r="Y45" s="45">
        <f t="shared" si="3"/>
        <v>-0.55611635000000004</v>
      </c>
      <c r="Z45" s="45">
        <v>-0.28770305327762691</v>
      </c>
      <c r="AA45" s="42">
        <v>-0.34161517430400001</v>
      </c>
      <c r="AB45" s="1">
        <f t="shared" si="4"/>
        <v>6.3249500000000014E-2</v>
      </c>
      <c r="AD45" s="1">
        <f t="shared" si="6"/>
        <v>1971.9999999999975</v>
      </c>
      <c r="AE45" s="1">
        <f t="shared" si="18"/>
        <v>-0.27545427500000014</v>
      </c>
      <c r="AF45" s="1">
        <f t="shared" si="19"/>
        <v>-0.39706182499999992</v>
      </c>
      <c r="AG45" s="1">
        <f t="shared" si="20"/>
        <v>-0.12071915281030365</v>
      </c>
      <c r="AH45" s="1">
        <f t="shared" si="21"/>
        <v>-0.234178188521</v>
      </c>
      <c r="AJ45" s="1">
        <f t="shared" si="5"/>
        <v>1971.9999999999975</v>
      </c>
      <c r="AK45" s="1">
        <f t="shared" si="7"/>
        <v>-3.1558282230360004</v>
      </c>
      <c r="AL45" s="1">
        <f t="shared" si="8"/>
        <v>-6.180045299999998</v>
      </c>
      <c r="AM45" s="1">
        <f t="shared" si="9"/>
        <v>-1.6140911393288055</v>
      </c>
    </row>
    <row r="46" spans="1:39">
      <c r="A46" s="1">
        <v>121471</v>
      </c>
      <c r="B46" s="31">
        <v>-0.625</v>
      </c>
      <c r="C46" s="31">
        <v>4.375</v>
      </c>
      <c r="D46" s="29">
        <v>3.3</v>
      </c>
      <c r="E46" s="29">
        <v>2.4</v>
      </c>
      <c r="F46" s="29">
        <v>4</v>
      </c>
      <c r="G46" s="29">
        <v>3.1</v>
      </c>
      <c r="H46" s="29">
        <v>0</v>
      </c>
      <c r="I46" s="29">
        <v>0</v>
      </c>
      <c r="J46" s="29">
        <v>0</v>
      </c>
      <c r="K46" s="29">
        <v>0</v>
      </c>
      <c r="L46" s="29">
        <v>3.9</v>
      </c>
      <c r="M46" s="29">
        <v>5.9</v>
      </c>
      <c r="N46" s="29">
        <v>6.8</v>
      </c>
      <c r="O46" s="29">
        <v>6.6</v>
      </c>
      <c r="P46" s="29">
        <v>1</v>
      </c>
      <c r="Q46" s="29">
        <v>0.1</v>
      </c>
      <c r="R46" s="29">
        <v>0.5</v>
      </c>
      <c r="S46" s="29">
        <v>0</v>
      </c>
      <c r="T46" s="29">
        <v>5.9</v>
      </c>
      <c r="U46" s="42">
        <v>-0.91993307828000004</v>
      </c>
      <c r="V46" s="1">
        <f t="shared" si="1"/>
        <v>40</v>
      </c>
      <c r="W46" s="1">
        <v>121471</v>
      </c>
      <c r="X46" s="45">
        <f t="shared" si="2"/>
        <v>-1.0591150250000001</v>
      </c>
      <c r="Y46" s="45">
        <f t="shared" si="3"/>
        <v>-0.90149407500000001</v>
      </c>
      <c r="Z46" s="45">
        <v>-0.57957531656492955</v>
      </c>
      <c r="AA46" s="42">
        <v>-0.91993307828000004</v>
      </c>
      <c r="AB46" s="1">
        <f t="shared" si="4"/>
        <v>-0.15762095000000009</v>
      </c>
      <c r="AD46" s="1">
        <f t="shared" si="6"/>
        <v>1972.0833333333308</v>
      </c>
      <c r="AE46" s="1">
        <f t="shared" si="18"/>
        <v>-0.15215275000000011</v>
      </c>
      <c r="AF46" s="1">
        <f t="shared" si="19"/>
        <v>-0.24854124999999994</v>
      </c>
      <c r="AG46" s="1">
        <f t="shared" si="20"/>
        <v>7.3637036884448004E-3</v>
      </c>
      <c r="AH46" s="1">
        <f t="shared" si="21"/>
        <v>-8.5532531994999994E-2</v>
      </c>
      <c r="AJ46" s="1">
        <f t="shared" si="5"/>
        <v>1972.0833333333308</v>
      </c>
      <c r="AK46" s="1">
        <f t="shared" si="7"/>
        <v>-3.2413607550310006</v>
      </c>
      <c r="AL46" s="1">
        <f t="shared" si="8"/>
        <v>-6.4285865499999977</v>
      </c>
      <c r="AM46" s="1">
        <f t="shared" si="9"/>
        <v>-1.6067274356403607</v>
      </c>
    </row>
    <row r="47" spans="1:39">
      <c r="A47" s="1">
        <v>11172</v>
      </c>
      <c r="B47" s="31">
        <v>-0.3125</v>
      </c>
      <c r="C47" s="31">
        <v>3.625</v>
      </c>
      <c r="D47" s="29">
        <v>1.5</v>
      </c>
      <c r="E47" s="29">
        <v>5.2</v>
      </c>
      <c r="F47" s="29">
        <v>3.1</v>
      </c>
      <c r="G47" s="29">
        <v>2.9</v>
      </c>
      <c r="H47" s="29">
        <v>-0.9</v>
      </c>
      <c r="I47" s="29">
        <v>1.2</v>
      </c>
      <c r="J47" s="29">
        <v>0</v>
      </c>
      <c r="K47" s="29">
        <v>-0.7</v>
      </c>
      <c r="L47" s="29">
        <v>5.7</v>
      </c>
      <c r="M47" s="29">
        <v>5.8</v>
      </c>
      <c r="N47" s="29">
        <v>6.6</v>
      </c>
      <c r="O47" s="29">
        <v>6.9</v>
      </c>
      <c r="P47" s="29">
        <v>-0.2</v>
      </c>
      <c r="Q47" s="29">
        <v>-1</v>
      </c>
      <c r="R47" s="29">
        <v>0</v>
      </c>
      <c r="S47" s="29">
        <v>0.8</v>
      </c>
      <c r="T47" s="29">
        <v>5.9</v>
      </c>
      <c r="U47" s="42">
        <v>-0.234178188521</v>
      </c>
      <c r="V47" s="1">
        <f t="shared" si="1"/>
        <v>41</v>
      </c>
      <c r="W47" s="1">
        <v>11172</v>
      </c>
      <c r="X47" s="45">
        <f t="shared" si="2"/>
        <v>-0.27545427500000014</v>
      </c>
      <c r="Y47" s="45">
        <f t="shared" si="3"/>
        <v>-0.39706182499999992</v>
      </c>
      <c r="Z47" s="45">
        <v>-0.12071915281030365</v>
      </c>
      <c r="AA47" s="42">
        <v>-0.234178188521</v>
      </c>
      <c r="AB47" s="1">
        <f t="shared" si="4"/>
        <v>0.12160754999999979</v>
      </c>
      <c r="AD47" s="1">
        <f t="shared" si="6"/>
        <v>1972.166666666664</v>
      </c>
      <c r="AE47" s="1">
        <f t="shared" si="18"/>
        <v>0.21708453749999995</v>
      </c>
      <c r="AF47" s="1">
        <f t="shared" si="19"/>
        <v>9.043581249999999E-2</v>
      </c>
      <c r="AG47" s="1">
        <f t="shared" si="20"/>
        <v>-8.5426011717281036E-2</v>
      </c>
      <c r="AH47" s="1">
        <f t="shared" si="21"/>
        <v>0.25152344536799998</v>
      </c>
      <c r="AJ47" s="1">
        <f t="shared" si="5"/>
        <v>1972.166666666664</v>
      </c>
      <c r="AK47" s="1">
        <f t="shared" si="7"/>
        <v>-2.9898373096630007</v>
      </c>
      <c r="AL47" s="1">
        <f t="shared" si="8"/>
        <v>-6.3381507374999977</v>
      </c>
      <c r="AM47" s="1">
        <f t="shared" si="9"/>
        <v>-1.6921534473576418</v>
      </c>
    </row>
    <row r="48" spans="1:39">
      <c r="A48" s="1">
        <v>21572</v>
      </c>
      <c r="B48" s="31">
        <v>0</v>
      </c>
      <c r="C48" s="31">
        <v>3.25</v>
      </c>
      <c r="D48" s="29">
        <v>1.5</v>
      </c>
      <c r="E48" s="29">
        <v>5.2</v>
      </c>
      <c r="F48" s="29">
        <v>3.1</v>
      </c>
      <c r="G48" s="29">
        <v>2.9</v>
      </c>
      <c r="H48" s="29">
        <v>0</v>
      </c>
      <c r="I48" s="29">
        <v>0</v>
      </c>
      <c r="J48" s="29">
        <v>0</v>
      </c>
      <c r="K48" s="29">
        <v>0</v>
      </c>
      <c r="L48" s="29">
        <v>6.1</v>
      </c>
      <c r="M48" s="29">
        <v>5.9</v>
      </c>
      <c r="N48" s="29">
        <v>6.5</v>
      </c>
      <c r="O48" s="29">
        <v>6.1</v>
      </c>
      <c r="P48" s="29">
        <v>0.4</v>
      </c>
      <c r="Q48" s="29">
        <v>0.1</v>
      </c>
      <c r="R48" s="29">
        <v>-0.1</v>
      </c>
      <c r="S48" s="29">
        <v>-0.8</v>
      </c>
      <c r="T48" s="29">
        <v>5.8</v>
      </c>
      <c r="U48" s="42">
        <v>-8.5532531994999994E-2</v>
      </c>
      <c r="V48" s="1">
        <f t="shared" si="1"/>
        <v>42</v>
      </c>
      <c r="W48" s="1">
        <v>21572</v>
      </c>
      <c r="X48" s="45">
        <f t="shared" si="2"/>
        <v>-0.15215275000000011</v>
      </c>
      <c r="Y48" s="45">
        <f t="shared" si="3"/>
        <v>-0.24854124999999994</v>
      </c>
      <c r="Z48" s="45">
        <v>7.3637036884448004E-3</v>
      </c>
      <c r="AA48" s="42">
        <v>-8.5532531994999994E-2</v>
      </c>
      <c r="AB48" s="1">
        <f t="shared" si="4"/>
        <v>9.6388499999999822E-2</v>
      </c>
      <c r="AD48" s="1">
        <f t="shared" si="6"/>
        <v>1972.2499999999973</v>
      </c>
      <c r="AE48" s="1">
        <f t="shared" si="18"/>
        <v>-0.20611525000000008</v>
      </c>
      <c r="AF48" s="1">
        <f t="shared" si="19"/>
        <v>-0.25661924999999985</v>
      </c>
      <c r="AG48" s="1">
        <f t="shared" si="20"/>
        <v>-0.10903911380950754</v>
      </c>
      <c r="AH48" s="1">
        <f t="shared" si="21"/>
        <v>-0.104209811357</v>
      </c>
      <c r="AJ48" s="1">
        <f t="shared" si="5"/>
        <v>1972.2499999999973</v>
      </c>
      <c r="AK48" s="1">
        <f t="shared" si="7"/>
        <v>-3.0940471210200005</v>
      </c>
      <c r="AL48" s="1">
        <f t="shared" si="8"/>
        <v>-6.5947699874999977</v>
      </c>
      <c r="AM48" s="1">
        <f t="shared" si="9"/>
        <v>-1.8011925611671493</v>
      </c>
    </row>
    <row r="49" spans="1:39">
      <c r="A49" s="1">
        <v>32172</v>
      </c>
      <c r="B49" s="31">
        <v>0.3125</v>
      </c>
      <c r="C49" s="31">
        <v>3.9375</v>
      </c>
      <c r="D49" s="29">
        <v>1.7</v>
      </c>
      <c r="E49" s="29">
        <v>5.6</v>
      </c>
      <c r="F49" s="29">
        <v>3.4</v>
      </c>
      <c r="G49" s="29">
        <v>2.8</v>
      </c>
      <c r="H49" s="29">
        <v>0.2</v>
      </c>
      <c r="I49" s="29">
        <v>0.4</v>
      </c>
      <c r="J49" s="29">
        <v>0.3</v>
      </c>
      <c r="K49" s="29">
        <v>-0.1</v>
      </c>
      <c r="L49" s="29">
        <v>5.8</v>
      </c>
      <c r="M49" s="29">
        <v>5.9</v>
      </c>
      <c r="N49" s="29">
        <v>6.3</v>
      </c>
      <c r="O49" s="29">
        <v>6.5</v>
      </c>
      <c r="P49" s="29">
        <v>-0.3</v>
      </c>
      <c r="Q49" s="29">
        <v>0</v>
      </c>
      <c r="R49" s="29">
        <v>-0.2</v>
      </c>
      <c r="S49" s="29">
        <v>0.4</v>
      </c>
      <c r="T49" s="29">
        <v>5.8</v>
      </c>
      <c r="U49" s="42">
        <v>0.25152344536799998</v>
      </c>
      <c r="V49" s="1">
        <f t="shared" si="1"/>
        <v>43</v>
      </c>
      <c r="W49" s="1">
        <v>32172</v>
      </c>
      <c r="X49" s="45">
        <f t="shared" si="2"/>
        <v>0.21708453749999995</v>
      </c>
      <c r="Y49" s="45">
        <f t="shared" si="3"/>
        <v>9.043581249999999E-2</v>
      </c>
      <c r="Z49" s="45">
        <v>-8.5426011717281036E-2</v>
      </c>
      <c r="AA49" s="42">
        <v>0.25152344536799998</v>
      </c>
      <c r="AB49" s="1">
        <f t="shared" si="4"/>
        <v>0.12664872499999996</v>
      </c>
      <c r="AD49" s="1">
        <f t="shared" si="6"/>
        <v>1972.3333333333305</v>
      </c>
      <c r="AE49" s="1">
        <f t="shared" si="18"/>
        <v>-0.20683675000000012</v>
      </c>
      <c r="AF49" s="1">
        <f t="shared" si="19"/>
        <v>-0.16342404999999993</v>
      </c>
      <c r="AG49" s="1">
        <f t="shared" si="20"/>
        <v>0.17614667285391161</v>
      </c>
      <c r="AH49" s="1">
        <f t="shared" si="21"/>
        <v>-0.114926070918</v>
      </c>
      <c r="AJ49" s="1">
        <f t="shared" si="5"/>
        <v>1972.3333333333305</v>
      </c>
      <c r="AK49" s="1">
        <f t="shared" si="7"/>
        <v>-3.2089731919380005</v>
      </c>
      <c r="AL49" s="1">
        <f t="shared" si="8"/>
        <v>-6.7581940374999974</v>
      </c>
      <c r="AM49" s="1">
        <f t="shared" si="9"/>
        <v>-1.6250458883132377</v>
      </c>
    </row>
    <row r="50" spans="1:39">
      <c r="A50" s="1">
        <v>41872</v>
      </c>
      <c r="B50" s="31">
        <v>0.125</v>
      </c>
      <c r="C50" s="31">
        <v>4.25</v>
      </c>
      <c r="D50" s="29">
        <v>5.5</v>
      </c>
      <c r="E50" s="29">
        <v>3.5</v>
      </c>
      <c r="F50" s="29">
        <v>3.2</v>
      </c>
      <c r="G50" s="29">
        <v>3</v>
      </c>
      <c r="H50" s="29">
        <v>-0.1</v>
      </c>
      <c r="I50" s="29">
        <v>0.1</v>
      </c>
      <c r="J50" s="29">
        <v>0.4</v>
      </c>
      <c r="K50" s="29">
        <v>0.2</v>
      </c>
      <c r="L50" s="29">
        <v>5.6</v>
      </c>
      <c r="M50" s="29">
        <v>6.2</v>
      </c>
      <c r="N50" s="29">
        <v>7.4</v>
      </c>
      <c r="O50" s="29">
        <v>6.9</v>
      </c>
      <c r="P50" s="29">
        <v>-0.3</v>
      </c>
      <c r="Q50" s="29">
        <v>-0.1</v>
      </c>
      <c r="R50" s="29">
        <v>0.9</v>
      </c>
      <c r="S50" s="29">
        <v>0.2</v>
      </c>
      <c r="T50" s="29">
        <v>5.7</v>
      </c>
      <c r="U50" s="42">
        <v>-0.104209811357</v>
      </c>
      <c r="V50" s="1">
        <f t="shared" si="1"/>
        <v>44</v>
      </c>
      <c r="W50" s="1">
        <v>41872</v>
      </c>
      <c r="X50" s="45">
        <f t="shared" si="2"/>
        <v>-0.20611525000000008</v>
      </c>
      <c r="Y50" s="45">
        <f t="shared" si="3"/>
        <v>-0.25661924999999985</v>
      </c>
      <c r="Z50" s="45">
        <v>-0.10903911380950754</v>
      </c>
      <c r="AA50" s="42">
        <v>-0.104209811357</v>
      </c>
      <c r="AB50" s="1">
        <f t="shared" si="4"/>
        <v>5.0503999999999771E-2</v>
      </c>
      <c r="AD50" s="1">
        <f t="shared" si="6"/>
        <v>1972.4166666666638</v>
      </c>
      <c r="AE50" s="1">
        <f t="shared" si="18"/>
        <v>-0.16159356250000007</v>
      </c>
      <c r="AF50" s="1">
        <f t="shared" si="19"/>
        <v>-0.2052611875</v>
      </c>
      <c r="AG50" s="1">
        <f t="shared" si="20"/>
        <v>-6.4193890490622685E-2</v>
      </c>
      <c r="AH50" s="1">
        <f t="shared" si="21"/>
        <v>-4.9854126961999999E-2</v>
      </c>
      <c r="AJ50" s="1">
        <f t="shared" si="5"/>
        <v>1972.4166666666638</v>
      </c>
      <c r="AK50" s="1">
        <f t="shared" si="7"/>
        <v>-3.2588273189000003</v>
      </c>
      <c r="AL50" s="1">
        <f t="shared" si="8"/>
        <v>-6.963455224999997</v>
      </c>
      <c r="AM50" s="1">
        <f t="shared" si="9"/>
        <v>-1.6892397788038604</v>
      </c>
    </row>
    <row r="51" spans="1:39">
      <c r="A51" s="1">
        <v>52372</v>
      </c>
      <c r="B51" s="31">
        <v>0.3125</v>
      </c>
      <c r="C51" s="31">
        <v>4.25</v>
      </c>
      <c r="D51" s="29">
        <v>6</v>
      </c>
      <c r="E51" s="29">
        <v>4</v>
      </c>
      <c r="F51" s="29">
        <v>3.4</v>
      </c>
      <c r="G51" s="29">
        <v>3.4</v>
      </c>
      <c r="H51" s="29">
        <v>0.5</v>
      </c>
      <c r="I51" s="29">
        <v>0.5</v>
      </c>
      <c r="J51" s="29">
        <v>0.2</v>
      </c>
      <c r="K51" s="29">
        <v>0.4</v>
      </c>
      <c r="L51" s="29">
        <v>5.6</v>
      </c>
      <c r="M51" s="29">
        <v>6.9</v>
      </c>
      <c r="N51" s="29">
        <v>7.9</v>
      </c>
      <c r="O51" s="29">
        <v>7.8</v>
      </c>
      <c r="P51" s="29">
        <v>0</v>
      </c>
      <c r="Q51" s="29">
        <v>0.7</v>
      </c>
      <c r="R51" s="29">
        <v>0.5</v>
      </c>
      <c r="S51" s="29">
        <v>0.9</v>
      </c>
      <c r="T51" s="29">
        <v>5.7</v>
      </c>
      <c r="U51" s="42">
        <v>-0.114926070918</v>
      </c>
      <c r="V51" s="1">
        <f t="shared" si="1"/>
        <v>45</v>
      </c>
      <c r="W51" s="1">
        <v>52372</v>
      </c>
      <c r="X51" s="45">
        <f t="shared" si="2"/>
        <v>-0.20683675000000012</v>
      </c>
      <c r="Y51" s="45">
        <f t="shared" si="3"/>
        <v>-0.16342404999999993</v>
      </c>
      <c r="Z51" s="45">
        <v>0.17614667285391161</v>
      </c>
      <c r="AA51" s="42">
        <v>-0.114926070918</v>
      </c>
      <c r="AB51" s="1">
        <f t="shared" si="4"/>
        <v>-4.3412700000000193E-2</v>
      </c>
      <c r="AD51" s="1">
        <f t="shared" si="6"/>
        <v>1972.499999999997</v>
      </c>
      <c r="AE51" s="1">
        <v>0</v>
      </c>
      <c r="AF51" s="1">
        <v>0</v>
      </c>
      <c r="AG51" s="1">
        <v>0</v>
      </c>
      <c r="AH51" s="1">
        <v>0</v>
      </c>
      <c r="AJ51" s="1">
        <f t="shared" si="5"/>
        <v>1972.499999999997</v>
      </c>
      <c r="AK51" s="1">
        <f t="shared" si="7"/>
        <v>-3.2588273189000003</v>
      </c>
      <c r="AL51" s="1">
        <f t="shared" si="8"/>
        <v>-6.963455224999997</v>
      </c>
      <c r="AM51" s="1">
        <f t="shared" si="9"/>
        <v>-1.6892397788038604</v>
      </c>
    </row>
    <row r="52" spans="1:39">
      <c r="A52" s="1">
        <v>62072</v>
      </c>
      <c r="B52" s="31">
        <v>0.125</v>
      </c>
      <c r="C52" s="31">
        <v>4.4375</v>
      </c>
      <c r="D52" s="29">
        <v>6</v>
      </c>
      <c r="E52" s="29">
        <v>4</v>
      </c>
      <c r="F52" s="29">
        <v>3.4</v>
      </c>
      <c r="G52" s="29">
        <v>3.4</v>
      </c>
      <c r="H52" s="29">
        <v>0</v>
      </c>
      <c r="I52" s="29">
        <v>0</v>
      </c>
      <c r="J52" s="29">
        <v>0</v>
      </c>
      <c r="K52" s="29">
        <v>0</v>
      </c>
      <c r="L52" s="29">
        <v>5.6</v>
      </c>
      <c r="M52" s="29">
        <v>6.4</v>
      </c>
      <c r="N52" s="29">
        <v>7.7</v>
      </c>
      <c r="O52" s="29">
        <v>7.5</v>
      </c>
      <c r="P52" s="29">
        <v>0</v>
      </c>
      <c r="Q52" s="29">
        <v>-0.5</v>
      </c>
      <c r="R52" s="29">
        <v>-0.2</v>
      </c>
      <c r="S52" s="29">
        <v>-0.3</v>
      </c>
      <c r="T52" s="29">
        <v>5.8</v>
      </c>
      <c r="U52" s="42">
        <v>-4.9854126961999999E-2</v>
      </c>
      <c r="V52" s="1">
        <f t="shared" si="1"/>
        <v>46</v>
      </c>
      <c r="W52" s="1">
        <v>62072</v>
      </c>
      <c r="X52" s="45">
        <f t="shared" si="2"/>
        <v>-0.16159356250000007</v>
      </c>
      <c r="Y52" s="45">
        <f t="shared" si="3"/>
        <v>-0.2052611875</v>
      </c>
      <c r="Z52" s="45">
        <v>-6.4193890490622685E-2</v>
      </c>
      <c r="AA52" s="42">
        <v>-4.9854126961999999E-2</v>
      </c>
      <c r="AB52" s="1">
        <f t="shared" si="4"/>
        <v>4.3667624999999932E-2</v>
      </c>
      <c r="AD52" s="1">
        <f t="shared" si="6"/>
        <v>1972.5833333333303</v>
      </c>
      <c r="AE52" s="1">
        <v>0</v>
      </c>
      <c r="AF52" s="1">
        <v>0</v>
      </c>
      <c r="AG52" s="1">
        <v>0</v>
      </c>
      <c r="AH52" s="1">
        <v>0</v>
      </c>
      <c r="AJ52" s="1">
        <f t="shared" si="5"/>
        <v>1972.5833333333303</v>
      </c>
      <c r="AK52" s="1">
        <f t="shared" si="7"/>
        <v>-3.2588273189000003</v>
      </c>
      <c r="AL52" s="1">
        <f t="shared" si="8"/>
        <v>-6.963455224999997</v>
      </c>
      <c r="AM52" s="1">
        <f t="shared" si="9"/>
        <v>-1.6892397788038604</v>
      </c>
    </row>
    <row r="53" spans="1:39">
      <c r="A53" s="1">
        <v>71872</v>
      </c>
      <c r="B53" s="31">
        <v>0</v>
      </c>
      <c r="C53" s="31">
        <v>4.625</v>
      </c>
      <c r="D53" s="29">
        <v>2.7</v>
      </c>
      <c r="E53" s="29">
        <v>3.2</v>
      </c>
      <c r="F53" s="29">
        <v>3.2</v>
      </c>
      <c r="G53" s="43" t="s">
        <v>70</v>
      </c>
      <c r="H53" s="29">
        <v>-1.3</v>
      </c>
      <c r="I53" s="29">
        <v>-0.2</v>
      </c>
      <c r="J53" s="29">
        <v>-0.2</v>
      </c>
      <c r="K53" s="43" t="s">
        <v>70</v>
      </c>
      <c r="L53" s="29">
        <v>7.8</v>
      </c>
      <c r="M53" s="29">
        <v>6.5</v>
      </c>
      <c r="N53" s="29">
        <v>7.7</v>
      </c>
      <c r="O53" s="43" t="s">
        <v>70</v>
      </c>
      <c r="P53" s="29">
        <v>1.4</v>
      </c>
      <c r="Q53" s="29">
        <v>-1.2</v>
      </c>
      <c r="R53" s="29">
        <v>0.2</v>
      </c>
      <c r="S53" s="43" t="s">
        <v>70</v>
      </c>
      <c r="T53" s="29">
        <v>5.6</v>
      </c>
      <c r="U53" s="44" t="s">
        <v>70</v>
      </c>
      <c r="V53" s="1">
        <f t="shared" si="1"/>
        <v>47</v>
      </c>
      <c r="W53" s="1">
        <v>71872</v>
      </c>
      <c r="X53" s="40" t="s">
        <v>70</v>
      </c>
      <c r="Y53" s="40" t="s">
        <v>70</v>
      </c>
      <c r="Z53" s="40">
        <v>-0.18612525764574162</v>
      </c>
      <c r="AA53" s="44" t="s">
        <v>70</v>
      </c>
      <c r="AB53" s="37" t="s">
        <v>70</v>
      </c>
      <c r="AD53" s="1">
        <f t="shared" si="6"/>
        <v>1972.6666666666636</v>
      </c>
      <c r="AE53" s="1">
        <v>0</v>
      </c>
      <c r="AF53" s="1">
        <v>0</v>
      </c>
      <c r="AG53" s="1">
        <v>0</v>
      </c>
      <c r="AH53" s="1">
        <v>0</v>
      </c>
      <c r="AJ53" s="1">
        <f t="shared" si="5"/>
        <v>1972.6666666666636</v>
      </c>
      <c r="AK53" s="1">
        <f t="shared" si="7"/>
        <v>-3.2588273189000003</v>
      </c>
      <c r="AL53" s="1">
        <f t="shared" si="8"/>
        <v>-6.963455224999997</v>
      </c>
      <c r="AM53" s="1">
        <f t="shared" si="9"/>
        <v>-1.6892397788038604</v>
      </c>
    </row>
    <row r="54" spans="1:39">
      <c r="A54" s="1">
        <v>81572</v>
      </c>
      <c r="B54" s="31">
        <v>0.125</v>
      </c>
      <c r="C54" s="31">
        <v>4.75</v>
      </c>
      <c r="D54" s="29">
        <v>2.1</v>
      </c>
      <c r="E54" s="29">
        <v>3.3</v>
      </c>
      <c r="F54" s="29">
        <v>2.9</v>
      </c>
      <c r="G54" s="29">
        <v>3.8</v>
      </c>
      <c r="H54" s="29">
        <v>-0.6</v>
      </c>
      <c r="I54" s="29">
        <v>0.1</v>
      </c>
      <c r="J54" s="29">
        <v>-0.3</v>
      </c>
      <c r="K54" s="43" t="s">
        <v>70</v>
      </c>
      <c r="L54" s="29">
        <v>8.9</v>
      </c>
      <c r="M54" s="29">
        <v>6.2</v>
      </c>
      <c r="N54" s="29">
        <v>7.5</v>
      </c>
      <c r="O54" s="29">
        <v>6.5</v>
      </c>
      <c r="P54" s="29">
        <v>1.1000000000000001</v>
      </c>
      <c r="Q54" s="29">
        <v>-0.3</v>
      </c>
      <c r="R54" s="29">
        <v>-0.2</v>
      </c>
      <c r="S54" s="43" t="s">
        <v>70</v>
      </c>
      <c r="T54" s="29">
        <v>5.5</v>
      </c>
      <c r="U54" s="44" t="s">
        <v>70</v>
      </c>
      <c r="V54" s="1">
        <f t="shared" si="1"/>
        <v>48</v>
      </c>
      <c r="W54" s="1">
        <v>81572</v>
      </c>
      <c r="X54" s="40" t="s">
        <v>70</v>
      </c>
      <c r="Y54" s="40" t="s">
        <v>70</v>
      </c>
      <c r="Z54" s="40">
        <v>-2.644155575420376E-2</v>
      </c>
      <c r="AA54" s="44" t="s">
        <v>70</v>
      </c>
      <c r="AB54" s="37" t="s">
        <v>70</v>
      </c>
      <c r="AD54" s="1">
        <f t="shared" si="6"/>
        <v>1972.7499999999968</v>
      </c>
      <c r="AE54" s="1">
        <v>0</v>
      </c>
      <c r="AF54" s="1">
        <v>0</v>
      </c>
      <c r="AG54" s="1">
        <v>0</v>
      </c>
      <c r="AH54" s="1">
        <v>0</v>
      </c>
      <c r="AJ54" s="1">
        <f t="shared" si="5"/>
        <v>1972.7499999999968</v>
      </c>
      <c r="AK54" s="1">
        <f t="shared" si="7"/>
        <v>-3.2588273189000003</v>
      </c>
      <c r="AL54" s="1">
        <f t="shared" si="8"/>
        <v>-6.963455224999997</v>
      </c>
      <c r="AM54" s="1">
        <f t="shared" si="9"/>
        <v>-1.6892397788038604</v>
      </c>
    </row>
    <row r="55" spans="1:39">
      <c r="A55" s="1">
        <v>91972</v>
      </c>
      <c r="B55" s="31">
        <v>0.1875</v>
      </c>
      <c r="C55" s="31">
        <v>5</v>
      </c>
      <c r="D55" s="29">
        <v>1.8</v>
      </c>
      <c r="E55" s="29">
        <v>3.3</v>
      </c>
      <c r="F55" s="29">
        <v>2.9</v>
      </c>
      <c r="G55" s="43" t="s">
        <v>70</v>
      </c>
      <c r="H55" s="29">
        <v>-0.3</v>
      </c>
      <c r="I55" s="29">
        <v>0</v>
      </c>
      <c r="J55" s="29">
        <v>0</v>
      </c>
      <c r="K55" s="43" t="s">
        <v>70</v>
      </c>
      <c r="L55" s="29">
        <v>9.4</v>
      </c>
      <c r="M55" s="29">
        <v>6</v>
      </c>
      <c r="N55" s="29">
        <v>7.9</v>
      </c>
      <c r="O55" s="43" t="s">
        <v>70</v>
      </c>
      <c r="P55" s="29">
        <v>0.5</v>
      </c>
      <c r="Q55" s="29">
        <v>-0.2</v>
      </c>
      <c r="R55" s="29">
        <v>0.4</v>
      </c>
      <c r="S55" s="43" t="s">
        <v>70</v>
      </c>
      <c r="T55" s="29">
        <v>5.5</v>
      </c>
      <c r="U55" s="44" t="s">
        <v>70</v>
      </c>
      <c r="V55" s="1">
        <f t="shared" si="1"/>
        <v>49</v>
      </c>
      <c r="W55" s="1">
        <v>91972</v>
      </c>
      <c r="X55" s="40" t="s">
        <v>70</v>
      </c>
      <c r="Y55" s="40" t="s">
        <v>70</v>
      </c>
      <c r="Z55" s="40">
        <v>-3.9650815561439456E-3</v>
      </c>
      <c r="AA55" s="44" t="s">
        <v>70</v>
      </c>
      <c r="AB55" s="37" t="s">
        <v>70</v>
      </c>
      <c r="AD55" s="1">
        <f t="shared" si="6"/>
        <v>1972.8333333333301</v>
      </c>
      <c r="AE55" s="1">
        <f t="shared" ref="AE55:AE86" si="22">X57</f>
        <v>-4.2204037500000069E-2</v>
      </c>
      <c r="AF55" s="1">
        <f t="shared" ref="AF55:AF86" si="23">Y57</f>
        <v>-7.2029012500000045E-2</v>
      </c>
      <c r="AG55" s="1">
        <f t="shared" ref="AG55:AG86" si="24">Z57</f>
        <v>-7.4179035177890928E-3</v>
      </c>
      <c r="AH55" s="1">
        <f t="shared" ref="AH55:AH86" si="25">AA57</f>
        <v>3.5804308254000002E-2</v>
      </c>
      <c r="AJ55" s="1">
        <f t="shared" si="5"/>
        <v>1972.8333333333301</v>
      </c>
      <c r="AK55" s="1">
        <f t="shared" si="7"/>
        <v>-3.2230230106460005</v>
      </c>
      <c r="AL55" s="1">
        <f t="shared" si="8"/>
        <v>-7.0354842374999969</v>
      </c>
      <c r="AM55" s="1">
        <f t="shared" si="9"/>
        <v>-1.6966576823216495</v>
      </c>
    </row>
    <row r="56" spans="1:39">
      <c r="A56" s="1">
        <v>101772</v>
      </c>
      <c r="B56" s="31">
        <v>0.125</v>
      </c>
      <c r="C56" s="31">
        <v>5.0625</v>
      </c>
      <c r="D56" s="29">
        <v>2.5</v>
      </c>
      <c r="E56" s="29">
        <v>2.7</v>
      </c>
      <c r="F56" s="29">
        <v>3.7</v>
      </c>
      <c r="G56" s="29">
        <v>3.5</v>
      </c>
      <c r="H56" s="29">
        <v>-0.8</v>
      </c>
      <c r="I56" s="29">
        <v>-0.2</v>
      </c>
      <c r="J56" s="43" t="s">
        <v>70</v>
      </c>
      <c r="K56" s="43" t="s">
        <v>70</v>
      </c>
      <c r="L56" s="29">
        <v>6</v>
      </c>
      <c r="M56" s="29">
        <v>8.1</v>
      </c>
      <c r="N56" s="29">
        <v>7.1</v>
      </c>
      <c r="O56" s="29">
        <v>5.6</v>
      </c>
      <c r="P56" s="29">
        <v>0</v>
      </c>
      <c r="Q56" s="29">
        <v>0.2</v>
      </c>
      <c r="R56" s="43" t="s">
        <v>70</v>
      </c>
      <c r="S56" s="43" t="s">
        <v>70</v>
      </c>
      <c r="T56" s="29">
        <v>5.4</v>
      </c>
      <c r="U56" s="44" t="s">
        <v>70</v>
      </c>
      <c r="V56" s="1">
        <f t="shared" si="1"/>
        <v>50</v>
      </c>
      <c r="W56" s="1">
        <v>101772</v>
      </c>
      <c r="X56" s="40" t="s">
        <v>70</v>
      </c>
      <c r="Y56" s="40" t="s">
        <v>70</v>
      </c>
      <c r="Z56" s="40">
        <v>-2.5841576039010938E-2</v>
      </c>
      <c r="AA56" s="44" t="s">
        <v>70</v>
      </c>
      <c r="AB56" s="37" t="s">
        <v>70</v>
      </c>
      <c r="AD56" s="1">
        <f t="shared" si="6"/>
        <v>1972.9166666666633</v>
      </c>
      <c r="AE56" s="1">
        <f t="shared" si="22"/>
        <v>-0.11984612500000019</v>
      </c>
      <c r="AF56" s="1">
        <f t="shared" si="23"/>
        <v>-3.4258874999999855E-2</v>
      </c>
      <c r="AG56" s="1">
        <f t="shared" si="24"/>
        <v>3.2261976523276226E-3</v>
      </c>
      <c r="AH56" s="1">
        <f t="shared" si="25"/>
        <v>-2.6534457976999999E-2</v>
      </c>
      <c r="AJ56" s="1">
        <f t="shared" si="5"/>
        <v>1972.9166666666633</v>
      </c>
      <c r="AK56" s="1">
        <f t="shared" si="7"/>
        <v>-3.2495574686230007</v>
      </c>
      <c r="AL56" s="1">
        <f t="shared" si="8"/>
        <v>-7.0697431124999968</v>
      </c>
      <c r="AM56" s="1">
        <f t="shared" si="9"/>
        <v>-1.6934314846693219</v>
      </c>
    </row>
    <row r="57" spans="1:39">
      <c r="A57" s="1">
        <v>112172</v>
      </c>
      <c r="B57" s="31">
        <v>0.125</v>
      </c>
      <c r="C57" s="31">
        <v>5.0625</v>
      </c>
      <c r="D57" s="29">
        <v>2.2000000000000002</v>
      </c>
      <c r="E57" s="29">
        <v>3</v>
      </c>
      <c r="F57" s="29">
        <v>4.0999999999999996</v>
      </c>
      <c r="G57" s="29">
        <v>3.5</v>
      </c>
      <c r="H57" s="29">
        <v>-0.3</v>
      </c>
      <c r="I57" s="29">
        <v>0.3</v>
      </c>
      <c r="J57" s="29">
        <v>0.4</v>
      </c>
      <c r="K57" s="29">
        <v>0</v>
      </c>
      <c r="L57" s="29">
        <v>5.9</v>
      </c>
      <c r="M57" s="29">
        <v>7.5</v>
      </c>
      <c r="N57" s="29">
        <v>6.6</v>
      </c>
      <c r="O57" s="29">
        <v>5.7</v>
      </c>
      <c r="P57" s="29">
        <v>-0.1</v>
      </c>
      <c r="Q57" s="29">
        <v>-0.6</v>
      </c>
      <c r="R57" s="29">
        <v>-0.5</v>
      </c>
      <c r="S57" s="29">
        <v>0.1</v>
      </c>
      <c r="T57" s="29">
        <v>5.4</v>
      </c>
      <c r="U57" s="42">
        <v>3.5804308254000002E-2</v>
      </c>
      <c r="V57" s="1">
        <f t="shared" si="1"/>
        <v>51</v>
      </c>
      <c r="W57" s="1">
        <v>112172</v>
      </c>
      <c r="X57" s="1">
        <f>B57-(C$4+D$4*C57+E$4*D57+F$4*E57+G$4*F57+H$4*G57+I$4*H57+J$4*I57+K$4*J57+L$4*K57+M$4*L57+N$4*M57+O$4*N57+P$4*O57+Q$4*P57+R$4*Q57+S$4*R57+T$4*S57+U$4*T57)</f>
        <v>-4.2204037500000069E-2</v>
      </c>
      <c r="Y57" s="1">
        <f>B57-(C$3+D$3*C57+E$3*D57+F$3*E57+G$3*F57+H$3*G57+I$3*H57+J$3*I57+K$3*J57+L$3*K57+M$3*L57+N$3*M57+O$3*N57+P$3*O57+Q$3*P57+R$3*Q57+S$3*R57+T$3*S57+U$3*T57)</f>
        <v>-7.2029012500000045E-2</v>
      </c>
      <c r="Z57" s="1">
        <v>-7.4179035177890928E-3</v>
      </c>
      <c r="AA57" s="42">
        <v>3.5804308254000002E-2</v>
      </c>
      <c r="AB57" s="1">
        <f>X57-Y57</f>
        <v>2.9824974999999976E-2</v>
      </c>
      <c r="AD57" s="1">
        <f t="shared" si="6"/>
        <v>1972.9999999999966</v>
      </c>
      <c r="AE57" s="1">
        <f t="shared" si="22"/>
        <v>0.25038814999999986</v>
      </c>
      <c r="AF57" s="1">
        <f t="shared" si="23"/>
        <v>0.25710975000000008</v>
      </c>
      <c r="AG57" s="1">
        <f t="shared" si="24"/>
        <v>0.26609371952298511</v>
      </c>
      <c r="AH57" s="1">
        <f t="shared" si="25"/>
        <v>0.279469798692</v>
      </c>
      <c r="AJ57" s="1">
        <f t="shared" si="5"/>
        <v>1972.9999999999966</v>
      </c>
      <c r="AK57" s="1">
        <f t="shared" si="7"/>
        <v>-2.9700876699310008</v>
      </c>
      <c r="AL57" s="1">
        <f t="shared" si="8"/>
        <v>-6.8126333624999971</v>
      </c>
      <c r="AM57" s="1">
        <f t="shared" si="9"/>
        <v>-1.4273377651463368</v>
      </c>
    </row>
    <row r="58" spans="1:39">
      <c r="A58" s="1">
        <v>121972</v>
      </c>
      <c r="B58" s="31">
        <v>0.25</v>
      </c>
      <c r="C58" s="31">
        <v>5.375</v>
      </c>
      <c r="D58" s="29">
        <v>2.4</v>
      </c>
      <c r="E58" s="29">
        <v>2.8</v>
      </c>
      <c r="F58" s="29">
        <v>4.2</v>
      </c>
      <c r="G58" s="29">
        <v>3.5</v>
      </c>
      <c r="H58" s="29">
        <v>0.2</v>
      </c>
      <c r="I58" s="29">
        <v>-0.2</v>
      </c>
      <c r="J58" s="29">
        <v>0.1</v>
      </c>
      <c r="K58" s="29">
        <v>0</v>
      </c>
      <c r="L58" s="29">
        <v>6.3</v>
      </c>
      <c r="M58" s="29">
        <v>7.6</v>
      </c>
      <c r="N58" s="29">
        <v>6.8</v>
      </c>
      <c r="O58" s="29">
        <v>5.9</v>
      </c>
      <c r="P58" s="29">
        <v>0.4</v>
      </c>
      <c r="Q58" s="29">
        <v>0.1</v>
      </c>
      <c r="R58" s="29">
        <v>0.2</v>
      </c>
      <c r="S58" s="29">
        <v>0.2</v>
      </c>
      <c r="T58" s="29">
        <v>5.3</v>
      </c>
      <c r="U58" s="42">
        <v>-2.6534457976999999E-2</v>
      </c>
      <c r="V58" s="1">
        <f t="shared" si="1"/>
        <v>52</v>
      </c>
      <c r="W58" s="1">
        <v>121972</v>
      </c>
      <c r="X58" s="1">
        <f t="shared" ref="X58:X121" si="26">B58-(C$4+D$4*C58+E$4*D58+F$4*E58+G$4*F58+H$4*G58+I$4*H58+J$4*I58+K$4*J58+L$4*K58+M$4*L58+N$4*M58+O$4*N58+P$4*O58+Q$4*P58+R$4*Q58+S$4*R58+T$4*S58+U$4*T58)</f>
        <v>-0.11984612500000019</v>
      </c>
      <c r="Y58" s="1">
        <f t="shared" ref="Y58:Y121" si="27">B58-(C$3+D$3*C58+E$3*D58+F$3*E58+G$3*F58+H$3*G58+I$3*H58+J$3*I58+K$3*J58+L$3*K58+M$3*L58+N$3*M58+O$3*N58+P$3*O58+Q$3*P58+R$3*Q58+S$3*R58+T$3*S58+U$3*T58)</f>
        <v>-3.4258874999999855E-2</v>
      </c>
      <c r="Z58" s="1">
        <v>3.2261976523276226E-3</v>
      </c>
      <c r="AA58" s="42">
        <v>-2.6534457976999999E-2</v>
      </c>
      <c r="AB58" s="1">
        <f t="shared" ref="AB58:AB121" si="28">X58-Y58</f>
        <v>-8.5587250000000337E-2</v>
      </c>
      <c r="AD58" s="1">
        <f t="shared" si="6"/>
        <v>1973.0833333333298</v>
      </c>
      <c r="AE58" s="1">
        <f t="shared" si="22"/>
        <v>0.180332675</v>
      </c>
      <c r="AF58" s="1">
        <f t="shared" si="23"/>
        <v>6.4304325000000107E-2</v>
      </c>
      <c r="AG58" s="1">
        <f t="shared" si="24"/>
        <v>-1.2605317868104038E-3</v>
      </c>
      <c r="AH58" s="1">
        <f t="shared" si="25"/>
        <v>0.225360840029</v>
      </c>
      <c r="AJ58" s="1">
        <f t="shared" si="5"/>
        <v>1973.0833333333298</v>
      </c>
      <c r="AK58" s="1">
        <f t="shared" si="7"/>
        <v>-2.7447268299020009</v>
      </c>
      <c r="AL58" s="1">
        <f t="shared" si="8"/>
        <v>-6.7483290374999969</v>
      </c>
      <c r="AM58" s="1">
        <f t="shared" si="9"/>
        <v>-1.4285982969331472</v>
      </c>
    </row>
    <row r="59" spans="1:39">
      <c r="A59" s="1">
        <v>11673</v>
      </c>
      <c r="B59" s="31">
        <v>0.5</v>
      </c>
      <c r="C59" s="31">
        <v>5.75</v>
      </c>
      <c r="D59" s="29">
        <v>2.2999999999999998</v>
      </c>
      <c r="E59" s="29">
        <v>4.2</v>
      </c>
      <c r="F59" s="29">
        <v>3.6</v>
      </c>
      <c r="G59" s="29">
        <v>3.8</v>
      </c>
      <c r="H59" s="29">
        <v>-0.5</v>
      </c>
      <c r="I59" s="29">
        <v>0</v>
      </c>
      <c r="J59" s="29">
        <v>0.1</v>
      </c>
      <c r="K59" s="29">
        <v>0</v>
      </c>
      <c r="L59" s="29">
        <v>8.6999999999999993</v>
      </c>
      <c r="M59" s="29">
        <v>6.8</v>
      </c>
      <c r="N59" s="29">
        <v>6.2</v>
      </c>
      <c r="O59" s="29">
        <v>5.4</v>
      </c>
      <c r="P59" s="29">
        <v>1.1000000000000001</v>
      </c>
      <c r="Q59" s="29">
        <v>0</v>
      </c>
      <c r="R59" s="29">
        <v>0.3</v>
      </c>
      <c r="S59" s="29">
        <v>1</v>
      </c>
      <c r="T59" s="29">
        <v>5.0999999999999996</v>
      </c>
      <c r="U59" s="42">
        <v>0.279469798692</v>
      </c>
      <c r="V59" s="1">
        <f t="shared" si="1"/>
        <v>53</v>
      </c>
      <c r="W59" s="1">
        <v>11673</v>
      </c>
      <c r="X59" s="1">
        <f t="shared" si="26"/>
        <v>0.25038814999999986</v>
      </c>
      <c r="Y59" s="1">
        <f t="shared" si="27"/>
        <v>0.25710975000000008</v>
      </c>
      <c r="Z59" s="1">
        <v>0.26609371952298511</v>
      </c>
      <c r="AA59" s="42">
        <v>0.279469798692</v>
      </c>
      <c r="AB59" s="1">
        <f t="shared" si="28"/>
        <v>-6.7216000000002163E-3</v>
      </c>
      <c r="AD59" s="1">
        <f t="shared" si="6"/>
        <v>1973.1666666666631</v>
      </c>
      <c r="AE59" s="1">
        <f t="shared" si="22"/>
        <v>2.6026300000000002E-2</v>
      </c>
      <c r="AF59" s="1">
        <f t="shared" si="23"/>
        <v>-0.10226620000000003</v>
      </c>
      <c r="AG59" s="1">
        <f t="shared" si="24"/>
        <v>-0.13374518140840652</v>
      </c>
      <c r="AH59" s="1">
        <f t="shared" si="25"/>
        <v>6.4438209735000002E-2</v>
      </c>
      <c r="AJ59" s="1">
        <f t="shared" si="5"/>
        <v>1973.1666666666631</v>
      </c>
      <c r="AK59" s="1">
        <f t="shared" si="7"/>
        <v>-2.6802886201670009</v>
      </c>
      <c r="AL59" s="1">
        <f t="shared" si="8"/>
        <v>-6.8505952374999968</v>
      </c>
      <c r="AM59" s="1">
        <f t="shared" si="9"/>
        <v>-1.5623434783415537</v>
      </c>
    </row>
    <row r="60" spans="1:39">
      <c r="A60" s="1">
        <v>21373</v>
      </c>
      <c r="B60" s="31">
        <v>0.3125</v>
      </c>
      <c r="C60" s="31">
        <v>6.375</v>
      </c>
      <c r="D60" s="29">
        <v>2.7</v>
      </c>
      <c r="E60" s="29">
        <v>4.9000000000000004</v>
      </c>
      <c r="F60" s="29">
        <v>4.0999999999999996</v>
      </c>
      <c r="G60" s="29">
        <v>4</v>
      </c>
      <c r="H60" s="29">
        <v>0.4</v>
      </c>
      <c r="I60" s="29">
        <v>0.7</v>
      </c>
      <c r="J60" s="29">
        <v>0.5</v>
      </c>
      <c r="K60" s="29">
        <v>0.2</v>
      </c>
      <c r="L60" s="29">
        <v>8.5</v>
      </c>
      <c r="M60" s="29">
        <v>6.5</v>
      </c>
      <c r="N60" s="29">
        <v>6</v>
      </c>
      <c r="O60" s="29">
        <v>4.8</v>
      </c>
      <c r="P60" s="29">
        <v>-0.2</v>
      </c>
      <c r="Q60" s="29">
        <v>-0.3</v>
      </c>
      <c r="R60" s="29">
        <v>-0.2</v>
      </c>
      <c r="S60" s="29">
        <v>-0.6</v>
      </c>
      <c r="T60" s="29">
        <v>5</v>
      </c>
      <c r="U60" s="42">
        <v>0.225360840029</v>
      </c>
      <c r="V60" s="1">
        <f t="shared" si="1"/>
        <v>54</v>
      </c>
      <c r="W60" s="1">
        <v>21373</v>
      </c>
      <c r="X60" s="1">
        <f t="shared" si="26"/>
        <v>0.180332675</v>
      </c>
      <c r="Y60" s="1">
        <f t="shared" si="27"/>
        <v>6.4304325000000107E-2</v>
      </c>
      <c r="Z60" s="1">
        <v>-1.2605317868104038E-3</v>
      </c>
      <c r="AA60" s="42">
        <v>0.225360840029</v>
      </c>
      <c r="AB60" s="1">
        <f t="shared" si="28"/>
        <v>0.11602834999999989</v>
      </c>
      <c r="AD60" s="1">
        <f t="shared" si="6"/>
        <v>1973.2499999999964</v>
      </c>
      <c r="AE60" s="1">
        <f t="shared" si="22"/>
        <v>-0.10478260000000017</v>
      </c>
      <c r="AF60" s="1">
        <f t="shared" si="23"/>
        <v>-7.694339999999994E-2</v>
      </c>
      <c r="AG60" s="1">
        <f t="shared" si="24"/>
        <v>0.15470206740191117</v>
      </c>
      <c r="AH60" s="1">
        <f t="shared" si="25"/>
        <v>-6.2870983574999997E-2</v>
      </c>
      <c r="AJ60" s="1">
        <f t="shared" si="5"/>
        <v>1973.2499999999964</v>
      </c>
      <c r="AK60" s="1">
        <f t="shared" si="7"/>
        <v>-2.7431596037420007</v>
      </c>
      <c r="AL60" s="1">
        <f t="shared" si="8"/>
        <v>-6.927538637499997</v>
      </c>
      <c r="AM60" s="1">
        <f t="shared" si="9"/>
        <v>-1.4076414109396427</v>
      </c>
    </row>
    <row r="61" spans="1:39">
      <c r="A61" s="1">
        <v>32073</v>
      </c>
      <c r="B61" s="31">
        <v>0.125</v>
      </c>
      <c r="C61" s="31">
        <v>7</v>
      </c>
      <c r="D61" s="29">
        <v>2.8</v>
      </c>
      <c r="E61" s="29">
        <v>5.7</v>
      </c>
      <c r="F61" s="29">
        <v>3.9</v>
      </c>
      <c r="G61" s="29">
        <v>4.2</v>
      </c>
      <c r="H61" s="29">
        <v>0.1</v>
      </c>
      <c r="I61" s="29">
        <v>0.8</v>
      </c>
      <c r="J61" s="29">
        <v>-0.2</v>
      </c>
      <c r="K61" s="29">
        <v>0.2</v>
      </c>
      <c r="L61" s="29">
        <v>8</v>
      </c>
      <c r="M61" s="29">
        <v>6.5</v>
      </c>
      <c r="N61" s="29">
        <v>6.2</v>
      </c>
      <c r="O61" s="29">
        <v>4.8</v>
      </c>
      <c r="P61" s="29">
        <v>-0.5</v>
      </c>
      <c r="Q61" s="29">
        <v>0</v>
      </c>
      <c r="R61" s="29">
        <v>0.2</v>
      </c>
      <c r="S61" s="29">
        <v>0</v>
      </c>
      <c r="T61" s="29">
        <v>5</v>
      </c>
      <c r="U61" s="42">
        <v>6.4438209735000002E-2</v>
      </c>
      <c r="V61" s="1">
        <f t="shared" si="1"/>
        <v>55</v>
      </c>
      <c r="W61" s="1">
        <v>32073</v>
      </c>
      <c r="X61" s="1">
        <f t="shared" si="26"/>
        <v>2.6026300000000002E-2</v>
      </c>
      <c r="Y61" s="1">
        <f t="shared" si="27"/>
        <v>-0.10226620000000003</v>
      </c>
      <c r="Z61" s="1">
        <v>-0.13374518140840652</v>
      </c>
      <c r="AA61" s="42">
        <v>6.4438209735000002E-2</v>
      </c>
      <c r="AB61" s="1">
        <f t="shared" si="28"/>
        <v>0.12829250000000003</v>
      </c>
      <c r="AD61" s="1">
        <f t="shared" si="6"/>
        <v>1973.3333333333296</v>
      </c>
      <c r="AE61" s="1">
        <f t="shared" si="22"/>
        <v>0.27057889999999996</v>
      </c>
      <c r="AF61" s="1">
        <f t="shared" si="23"/>
        <v>0.25528649999999992</v>
      </c>
      <c r="AG61" s="1">
        <f t="shared" si="24"/>
        <v>0.29781755404287658</v>
      </c>
      <c r="AH61" s="1">
        <f t="shared" si="25"/>
        <v>0.316968397688</v>
      </c>
      <c r="AJ61" s="1">
        <f t="shared" si="5"/>
        <v>1973.3333333333296</v>
      </c>
      <c r="AK61" s="1">
        <f t="shared" si="7"/>
        <v>-2.4261912060540007</v>
      </c>
      <c r="AL61" s="1">
        <f t="shared" si="8"/>
        <v>-6.6722521374999975</v>
      </c>
      <c r="AM61" s="1">
        <f t="shared" si="9"/>
        <v>-1.109823856896766</v>
      </c>
    </row>
    <row r="62" spans="1:39">
      <c r="A62" s="1">
        <v>41773</v>
      </c>
      <c r="B62" s="31">
        <v>0.1875</v>
      </c>
      <c r="C62" s="31">
        <v>7</v>
      </c>
      <c r="D62" s="29">
        <v>6.3</v>
      </c>
      <c r="E62" s="29">
        <v>4.4000000000000004</v>
      </c>
      <c r="F62" s="29">
        <v>4.3</v>
      </c>
      <c r="G62" s="29">
        <v>4.5</v>
      </c>
      <c r="H62" s="29">
        <v>0.6</v>
      </c>
      <c r="I62" s="29">
        <v>0.5</v>
      </c>
      <c r="J62" s="29">
        <v>0.1</v>
      </c>
      <c r="K62" s="29">
        <v>0</v>
      </c>
      <c r="L62" s="29">
        <v>7</v>
      </c>
      <c r="M62" s="29">
        <v>6.1</v>
      </c>
      <c r="N62" s="29">
        <v>4.8</v>
      </c>
      <c r="O62" s="29">
        <v>3.8</v>
      </c>
      <c r="P62" s="29">
        <v>0.5</v>
      </c>
      <c r="Q62" s="29">
        <v>-0.1</v>
      </c>
      <c r="R62" s="29">
        <v>0</v>
      </c>
      <c r="S62" s="29">
        <v>-0.1</v>
      </c>
      <c r="T62" s="29">
        <v>4.9000000000000004</v>
      </c>
      <c r="U62" s="42">
        <v>-6.2870983574999997E-2</v>
      </c>
      <c r="V62" s="1">
        <f t="shared" si="1"/>
        <v>56</v>
      </c>
      <c r="W62" s="1">
        <v>41773</v>
      </c>
      <c r="X62" s="1">
        <f t="shared" si="26"/>
        <v>-0.10478260000000017</v>
      </c>
      <c r="Y62" s="1">
        <f t="shared" si="27"/>
        <v>-7.694339999999994E-2</v>
      </c>
      <c r="Z62" s="1">
        <v>0.15470206740191117</v>
      </c>
      <c r="AA62" s="42">
        <v>-6.2870983574999997E-2</v>
      </c>
      <c r="AB62" s="1">
        <f t="shared" si="28"/>
        <v>-2.783920000000023E-2</v>
      </c>
      <c r="AD62" s="1">
        <f t="shared" si="6"/>
        <v>1973.4166666666629</v>
      </c>
      <c r="AE62" s="1">
        <f t="shared" si="22"/>
        <v>0.38816679999999981</v>
      </c>
      <c r="AF62" s="1">
        <f t="shared" si="23"/>
        <v>0.29558900000000016</v>
      </c>
      <c r="AG62" s="1">
        <f t="shared" si="24"/>
        <v>0.19361314968670407</v>
      </c>
      <c r="AH62" s="1">
        <f t="shared" si="25"/>
        <v>0.40937235138700001</v>
      </c>
      <c r="AJ62" s="1">
        <f t="shared" si="5"/>
        <v>1973.4166666666629</v>
      </c>
      <c r="AK62" s="1">
        <f t="shared" si="7"/>
        <v>-2.0168188546670009</v>
      </c>
      <c r="AL62" s="1">
        <f t="shared" si="8"/>
        <v>-6.3766631374999969</v>
      </c>
      <c r="AM62" s="1">
        <f t="shared" si="9"/>
        <v>-0.91621070721006193</v>
      </c>
    </row>
    <row r="63" spans="1:39">
      <c r="A63" s="1">
        <v>51573</v>
      </c>
      <c r="B63" s="31">
        <v>0.5</v>
      </c>
      <c r="C63" s="31">
        <v>7.5</v>
      </c>
      <c r="D63" s="29">
        <v>6</v>
      </c>
      <c r="E63" s="29">
        <v>5.0999999999999996</v>
      </c>
      <c r="F63" s="29">
        <v>4.4000000000000004</v>
      </c>
      <c r="G63" s="29">
        <v>4.7</v>
      </c>
      <c r="H63" s="29">
        <v>-0.3</v>
      </c>
      <c r="I63" s="29">
        <v>0.7</v>
      </c>
      <c r="J63" s="29">
        <v>0.1</v>
      </c>
      <c r="K63" s="29">
        <v>0.2</v>
      </c>
      <c r="L63" s="29">
        <v>7.9</v>
      </c>
      <c r="M63" s="29">
        <v>6</v>
      </c>
      <c r="N63" s="29">
        <v>4.8</v>
      </c>
      <c r="O63" s="29">
        <v>3.9</v>
      </c>
      <c r="P63" s="29">
        <v>0.9</v>
      </c>
      <c r="Q63" s="29">
        <v>-0.1</v>
      </c>
      <c r="R63" s="29">
        <v>0</v>
      </c>
      <c r="S63" s="29">
        <v>0.1</v>
      </c>
      <c r="T63" s="29">
        <v>4.9000000000000004</v>
      </c>
      <c r="U63" s="42">
        <v>0.316968397688</v>
      </c>
      <c r="V63" s="1">
        <f t="shared" si="1"/>
        <v>57</v>
      </c>
      <c r="W63" s="1">
        <v>51573</v>
      </c>
      <c r="X63" s="1">
        <f t="shared" si="26"/>
        <v>0.27057889999999996</v>
      </c>
      <c r="Y63" s="1">
        <f t="shared" si="27"/>
        <v>0.25528649999999992</v>
      </c>
      <c r="Z63" s="1">
        <v>0.29781755404287658</v>
      </c>
      <c r="AA63" s="42">
        <v>0.316968397688</v>
      </c>
      <c r="AB63" s="1">
        <f t="shared" si="28"/>
        <v>1.5292400000000039E-2</v>
      </c>
      <c r="AD63" s="1">
        <f t="shared" si="6"/>
        <v>1973.4999999999961</v>
      </c>
      <c r="AE63" s="1">
        <f t="shared" si="22"/>
        <v>0.10414484999999996</v>
      </c>
      <c r="AF63" s="1">
        <f t="shared" si="23"/>
        <v>0.12878075000000017</v>
      </c>
      <c r="AG63" s="1">
        <f t="shared" si="24"/>
        <v>-0.14618390891096011</v>
      </c>
      <c r="AH63" s="1">
        <f t="shared" si="25"/>
        <v>0.115145981163</v>
      </c>
      <c r="AJ63" s="1">
        <f t="shared" si="5"/>
        <v>1973.4999999999961</v>
      </c>
      <c r="AK63" s="1">
        <f t="shared" si="7"/>
        <v>-1.9016728735040009</v>
      </c>
      <c r="AL63" s="1">
        <f t="shared" si="8"/>
        <v>-6.2478823874999971</v>
      </c>
      <c r="AM63" s="1">
        <f t="shared" si="9"/>
        <v>-1.062394616121022</v>
      </c>
    </row>
    <row r="64" spans="1:39">
      <c r="A64" s="1">
        <v>61973</v>
      </c>
      <c r="B64" s="31">
        <v>0.5</v>
      </c>
      <c r="C64" s="31">
        <v>8.5</v>
      </c>
      <c r="D64" s="29">
        <v>6.6</v>
      </c>
      <c r="E64" s="29">
        <v>6</v>
      </c>
      <c r="F64" s="29">
        <v>4.5</v>
      </c>
      <c r="G64" s="29">
        <v>4.7</v>
      </c>
      <c r="H64" s="29">
        <v>0.6</v>
      </c>
      <c r="I64" s="29">
        <v>0.9</v>
      </c>
      <c r="J64" s="29">
        <v>0.1</v>
      </c>
      <c r="K64" s="29">
        <v>0</v>
      </c>
      <c r="L64" s="29">
        <v>8</v>
      </c>
      <c r="M64" s="29">
        <v>5.7</v>
      </c>
      <c r="N64" s="29">
        <v>4.3</v>
      </c>
      <c r="O64" s="29">
        <v>3.5</v>
      </c>
      <c r="P64" s="29">
        <v>0.1</v>
      </c>
      <c r="Q64" s="29">
        <v>-0.3</v>
      </c>
      <c r="R64" s="29">
        <v>-0.5</v>
      </c>
      <c r="S64" s="29">
        <v>-0.4</v>
      </c>
      <c r="T64" s="29">
        <v>5</v>
      </c>
      <c r="U64" s="42">
        <v>0.40937235138700001</v>
      </c>
      <c r="V64" s="1">
        <f t="shared" si="1"/>
        <v>58</v>
      </c>
      <c r="W64" s="1">
        <v>61973</v>
      </c>
      <c r="X64" s="1">
        <f t="shared" si="26"/>
        <v>0.38816679999999981</v>
      </c>
      <c r="Y64" s="1">
        <f t="shared" si="27"/>
        <v>0.29558900000000016</v>
      </c>
      <c r="Z64" s="1">
        <v>0.19361314968670407</v>
      </c>
      <c r="AA64" s="42">
        <v>0.40937235138700001</v>
      </c>
      <c r="AB64" s="1">
        <f t="shared" si="28"/>
        <v>9.2577799999999655E-2</v>
      </c>
      <c r="AD64" s="1">
        <f t="shared" si="6"/>
        <v>1973.5833333333294</v>
      </c>
      <c r="AE64" s="1">
        <f t="shared" si="22"/>
        <v>0.32576760000000005</v>
      </c>
      <c r="AF64" s="1">
        <f t="shared" si="23"/>
        <v>0.25075820000000015</v>
      </c>
      <c r="AG64" s="1">
        <f t="shared" si="24"/>
        <v>8.7171430259405991E-2</v>
      </c>
      <c r="AH64" s="1">
        <f t="shared" si="25"/>
        <v>0.31761233574499997</v>
      </c>
      <c r="AJ64" s="1">
        <f t="shared" si="5"/>
        <v>1973.5833333333294</v>
      </c>
      <c r="AK64" s="1">
        <f t="shared" si="7"/>
        <v>-1.5840605377590009</v>
      </c>
      <c r="AL64" s="1">
        <f t="shared" si="8"/>
        <v>-5.9971241874999972</v>
      </c>
      <c r="AM64" s="1">
        <f t="shared" si="9"/>
        <v>-0.97522318586161605</v>
      </c>
    </row>
    <row r="65" spans="1:39">
      <c r="A65" s="1">
        <v>71773</v>
      </c>
      <c r="B65" s="31">
        <v>0.25</v>
      </c>
      <c r="C65" s="31">
        <v>9.75</v>
      </c>
      <c r="D65" s="29">
        <v>6.1</v>
      </c>
      <c r="E65" s="29">
        <v>3.6</v>
      </c>
      <c r="F65" s="29">
        <v>5.3</v>
      </c>
      <c r="G65" s="29">
        <v>6.2</v>
      </c>
      <c r="H65" s="29">
        <v>0.1</v>
      </c>
      <c r="I65" s="29">
        <v>-0.9</v>
      </c>
      <c r="J65" s="29">
        <v>0.6</v>
      </c>
      <c r="K65" s="29">
        <v>0.6</v>
      </c>
      <c r="L65" s="29">
        <v>4.7</v>
      </c>
      <c r="M65" s="29">
        <v>4.4000000000000004</v>
      </c>
      <c r="N65" s="29">
        <v>3.3</v>
      </c>
      <c r="O65" s="29">
        <v>1.5</v>
      </c>
      <c r="P65" s="29">
        <v>-1</v>
      </c>
      <c r="Q65" s="29">
        <v>0.1</v>
      </c>
      <c r="R65" s="29">
        <v>-0.2</v>
      </c>
      <c r="S65" s="29">
        <v>-0.4</v>
      </c>
      <c r="T65" s="29">
        <v>4.7</v>
      </c>
      <c r="U65" s="42">
        <v>0.115145981163</v>
      </c>
      <c r="V65" s="1">
        <f t="shared" si="1"/>
        <v>59</v>
      </c>
      <c r="W65" s="1">
        <v>71773</v>
      </c>
      <c r="X65" s="1">
        <f t="shared" si="26"/>
        <v>0.10414484999999996</v>
      </c>
      <c r="Y65" s="1">
        <f t="shared" si="27"/>
        <v>0.12878075000000017</v>
      </c>
      <c r="Z65" s="1">
        <v>-0.14618390891096011</v>
      </c>
      <c r="AA65" s="42">
        <v>0.115145981163</v>
      </c>
      <c r="AB65" s="1">
        <f t="shared" si="28"/>
        <v>-2.463590000000021E-2</v>
      </c>
      <c r="AD65" s="1">
        <f t="shared" si="6"/>
        <v>1973.6666666666626</v>
      </c>
      <c r="AE65" s="1">
        <f t="shared" si="22"/>
        <v>-0.60378424999999991</v>
      </c>
      <c r="AF65" s="1">
        <f t="shared" si="23"/>
        <v>-0.47839794999999985</v>
      </c>
      <c r="AG65" s="1">
        <f t="shared" si="24"/>
        <v>-0.29610629609708083</v>
      </c>
      <c r="AH65" s="1">
        <f t="shared" si="25"/>
        <v>-0.57074652024299999</v>
      </c>
      <c r="AJ65" s="1">
        <f t="shared" si="5"/>
        <v>1973.6666666666626</v>
      </c>
      <c r="AK65" s="1">
        <f t="shared" si="7"/>
        <v>-2.1548070580020009</v>
      </c>
      <c r="AL65" s="1">
        <f t="shared" si="8"/>
        <v>-6.4755221374999969</v>
      </c>
      <c r="AM65" s="1">
        <f t="shared" si="9"/>
        <v>-1.2713294819586969</v>
      </c>
    </row>
    <row r="66" spans="1:39">
      <c r="A66" s="1">
        <v>82173</v>
      </c>
      <c r="B66" s="31">
        <v>0.25</v>
      </c>
      <c r="C66" s="31">
        <v>10.5</v>
      </c>
      <c r="D66" s="29">
        <v>6.8</v>
      </c>
      <c r="E66" s="29">
        <v>6</v>
      </c>
      <c r="F66" s="29">
        <v>6.6</v>
      </c>
      <c r="G66" s="29">
        <v>6.1</v>
      </c>
      <c r="H66" s="29">
        <v>0.7</v>
      </c>
      <c r="I66" s="29">
        <v>2.4</v>
      </c>
      <c r="J66" s="29">
        <v>1.3</v>
      </c>
      <c r="K66" s="29">
        <v>-0.1</v>
      </c>
      <c r="L66" s="29">
        <v>2.6</v>
      </c>
      <c r="M66" s="29">
        <v>3.6</v>
      </c>
      <c r="N66" s="29">
        <v>2.6</v>
      </c>
      <c r="O66" s="29">
        <v>1.6</v>
      </c>
      <c r="P66" s="29">
        <v>-2.1</v>
      </c>
      <c r="Q66" s="29">
        <v>-0.8</v>
      </c>
      <c r="R66" s="29">
        <v>-0.7</v>
      </c>
      <c r="S66" s="29">
        <v>0.1</v>
      </c>
      <c r="T66" s="29">
        <v>4.7</v>
      </c>
      <c r="U66" s="42">
        <v>0.31761233574499997</v>
      </c>
      <c r="V66" s="1">
        <f t="shared" si="1"/>
        <v>60</v>
      </c>
      <c r="W66" s="1">
        <v>82173</v>
      </c>
      <c r="X66" s="1">
        <f t="shared" si="26"/>
        <v>0.32576760000000005</v>
      </c>
      <c r="Y66" s="1">
        <f t="shared" si="27"/>
        <v>0.25075820000000015</v>
      </c>
      <c r="Z66" s="1">
        <v>8.7171430259405991E-2</v>
      </c>
      <c r="AA66" s="42">
        <v>0.31761233574499997</v>
      </c>
      <c r="AB66" s="1">
        <f t="shared" si="28"/>
        <v>7.5009399999999893E-2</v>
      </c>
      <c r="AD66" s="1">
        <f t="shared" si="6"/>
        <v>1973.7499999999959</v>
      </c>
      <c r="AE66" s="1">
        <f t="shared" si="22"/>
        <v>-0.87822179999999994</v>
      </c>
      <c r="AF66" s="1">
        <f t="shared" si="23"/>
        <v>-0.87279949999999995</v>
      </c>
      <c r="AG66" s="1">
        <f t="shared" si="24"/>
        <v>-0.40784334963231172</v>
      </c>
      <c r="AH66" s="1">
        <f t="shared" si="25"/>
        <v>-0.84802678084399996</v>
      </c>
      <c r="AJ66" s="1">
        <f t="shared" si="5"/>
        <v>1973.7499999999959</v>
      </c>
      <c r="AK66" s="1">
        <f t="shared" si="7"/>
        <v>-3.002833838846001</v>
      </c>
      <c r="AL66" s="1">
        <f t="shared" si="8"/>
        <v>-7.3483216374999971</v>
      </c>
      <c r="AM66" s="1">
        <f t="shared" si="9"/>
        <v>-1.6791728315910086</v>
      </c>
    </row>
    <row r="67" spans="1:39">
      <c r="A67" s="1">
        <v>91873</v>
      </c>
      <c r="B67" s="31">
        <v>-0.375</v>
      </c>
      <c r="C67" s="31">
        <v>10.75</v>
      </c>
      <c r="D67" s="29">
        <v>7.3</v>
      </c>
      <c r="E67" s="29">
        <v>6.4</v>
      </c>
      <c r="F67" s="29">
        <v>6.8</v>
      </c>
      <c r="G67" s="29">
        <v>5.7</v>
      </c>
      <c r="H67" s="29">
        <v>0.5</v>
      </c>
      <c r="I67" s="29">
        <v>0.4</v>
      </c>
      <c r="J67" s="29">
        <v>0.2</v>
      </c>
      <c r="K67" s="29">
        <v>-0.4</v>
      </c>
      <c r="L67" s="29">
        <v>2.4</v>
      </c>
      <c r="M67" s="29">
        <v>4</v>
      </c>
      <c r="N67" s="29">
        <v>3</v>
      </c>
      <c r="O67" s="29">
        <v>2.2000000000000002</v>
      </c>
      <c r="P67" s="29">
        <v>-0.2</v>
      </c>
      <c r="Q67" s="29">
        <v>0.4</v>
      </c>
      <c r="R67" s="29">
        <v>0.4</v>
      </c>
      <c r="S67" s="29">
        <v>0.6</v>
      </c>
      <c r="T67" s="29">
        <v>4.7</v>
      </c>
      <c r="U67" s="42">
        <v>-0.57074652024299999</v>
      </c>
      <c r="V67" s="1">
        <f t="shared" si="1"/>
        <v>61</v>
      </c>
      <c r="W67" s="1">
        <v>91873</v>
      </c>
      <c r="X67" s="1">
        <f t="shared" si="26"/>
        <v>-0.60378424999999991</v>
      </c>
      <c r="Y67" s="1">
        <f t="shared" si="27"/>
        <v>-0.47839794999999985</v>
      </c>
      <c r="Z67" s="1">
        <v>-0.29610629609708083</v>
      </c>
      <c r="AA67" s="42">
        <v>-0.57074652024299999</v>
      </c>
      <c r="AB67" s="1">
        <f t="shared" si="28"/>
        <v>-0.12538630000000006</v>
      </c>
      <c r="AD67" s="1">
        <f t="shared" si="6"/>
        <v>1973.8333333333292</v>
      </c>
      <c r="AE67" s="1">
        <f t="shared" si="22"/>
        <v>-0.14925187500000014</v>
      </c>
      <c r="AF67" s="1">
        <f t="shared" si="23"/>
        <v>-0.1434956249999999</v>
      </c>
      <c r="AG67" s="1">
        <f t="shared" si="24"/>
        <v>0.32259072596161176</v>
      </c>
      <c r="AH67" s="1">
        <f t="shared" si="25"/>
        <v>-9.4972367953E-2</v>
      </c>
      <c r="AJ67" s="1">
        <f t="shared" si="5"/>
        <v>1973.8333333333292</v>
      </c>
      <c r="AK67" s="1">
        <f t="shared" si="7"/>
        <v>-3.0978062067990009</v>
      </c>
      <c r="AL67" s="1">
        <f t="shared" si="8"/>
        <v>-7.491817262499997</v>
      </c>
      <c r="AM67" s="1">
        <f t="shared" si="9"/>
        <v>-1.3565821056293967</v>
      </c>
    </row>
    <row r="68" spans="1:39">
      <c r="A68" s="1">
        <v>101673</v>
      </c>
      <c r="B68" s="31">
        <v>-0.75</v>
      </c>
      <c r="C68" s="31">
        <v>10.5</v>
      </c>
      <c r="D68" s="29">
        <v>6.6</v>
      </c>
      <c r="E68" s="29">
        <v>6.4</v>
      </c>
      <c r="F68" s="29">
        <v>5.7</v>
      </c>
      <c r="G68" s="29">
        <v>5.0999999999999996</v>
      </c>
      <c r="H68" s="29">
        <v>0.2</v>
      </c>
      <c r="I68" s="29">
        <v>-0.4</v>
      </c>
      <c r="J68" s="29">
        <v>0</v>
      </c>
      <c r="K68" s="29">
        <v>0.1</v>
      </c>
      <c r="L68" s="29">
        <v>3.7</v>
      </c>
      <c r="M68" s="29">
        <v>3.5</v>
      </c>
      <c r="N68" s="29">
        <v>2.5</v>
      </c>
      <c r="O68" s="29">
        <v>2.2999999999999998</v>
      </c>
      <c r="P68" s="29">
        <v>-0.3</v>
      </c>
      <c r="Q68" s="29">
        <v>0.5</v>
      </c>
      <c r="R68" s="29">
        <v>0.3</v>
      </c>
      <c r="S68" s="29">
        <v>0.5</v>
      </c>
      <c r="T68" s="29">
        <v>4.7</v>
      </c>
      <c r="U68" s="42">
        <v>-0.84802678084399996</v>
      </c>
      <c r="V68" s="1">
        <f t="shared" si="1"/>
        <v>62</v>
      </c>
      <c r="W68" s="1">
        <v>101673</v>
      </c>
      <c r="X68" s="1">
        <f t="shared" si="26"/>
        <v>-0.87822179999999994</v>
      </c>
      <c r="Y68" s="1">
        <f t="shared" si="27"/>
        <v>-0.87279949999999995</v>
      </c>
      <c r="Z68" s="1">
        <v>-0.40784334963231172</v>
      </c>
      <c r="AA68" s="42">
        <v>-0.84802678084399996</v>
      </c>
      <c r="AB68" s="1">
        <f t="shared" si="28"/>
        <v>-5.422299999999991E-3</v>
      </c>
      <c r="AD68" s="1">
        <f t="shared" si="6"/>
        <v>1973.9166666666624</v>
      </c>
      <c r="AE68" s="1">
        <f t="shared" si="22"/>
        <v>-0.21014925000000007</v>
      </c>
      <c r="AF68" s="1">
        <f t="shared" si="23"/>
        <v>-0.48414444999999995</v>
      </c>
      <c r="AG68" s="1">
        <f t="shared" si="24"/>
        <v>-0.56926472563998187</v>
      </c>
      <c r="AH68" s="1">
        <f t="shared" si="25"/>
        <v>-0.165076595544</v>
      </c>
      <c r="AJ68" s="1">
        <f t="shared" si="5"/>
        <v>1973.9166666666624</v>
      </c>
      <c r="AK68" s="1">
        <f t="shared" si="7"/>
        <v>-3.2628828023430008</v>
      </c>
      <c r="AL68" s="1">
        <f t="shared" si="8"/>
        <v>-7.9759617124999966</v>
      </c>
      <c r="AM68" s="1">
        <f t="shared" si="9"/>
        <v>-1.9258468312693786</v>
      </c>
    </row>
    <row r="69" spans="1:39">
      <c r="A69" s="1">
        <v>112073</v>
      </c>
      <c r="B69" s="31">
        <v>0</v>
      </c>
      <c r="C69" s="31">
        <v>10.125</v>
      </c>
      <c r="D69" s="29">
        <v>6.4</v>
      </c>
      <c r="E69" s="29">
        <v>6.1</v>
      </c>
      <c r="F69" s="29">
        <v>6</v>
      </c>
      <c r="G69" s="29">
        <v>5.3</v>
      </c>
      <c r="H69" s="29">
        <v>-0.2</v>
      </c>
      <c r="I69" s="29">
        <v>-0.3</v>
      </c>
      <c r="J69" s="29">
        <v>0.3</v>
      </c>
      <c r="K69" s="29">
        <v>0.2</v>
      </c>
      <c r="L69" s="29">
        <v>3.5</v>
      </c>
      <c r="M69" s="29">
        <v>3.8</v>
      </c>
      <c r="N69" s="29">
        <v>3</v>
      </c>
      <c r="O69" s="29">
        <v>2.5</v>
      </c>
      <c r="P69" s="29">
        <v>-0.2</v>
      </c>
      <c r="Q69" s="29">
        <v>0.3</v>
      </c>
      <c r="R69" s="29">
        <v>0.5</v>
      </c>
      <c r="S69" s="29">
        <v>0.2</v>
      </c>
      <c r="T69" s="29">
        <v>4.5999999999999996</v>
      </c>
      <c r="U69" s="42">
        <v>-9.4972367953E-2</v>
      </c>
      <c r="V69" s="1">
        <f t="shared" si="1"/>
        <v>63</v>
      </c>
      <c r="W69" s="1">
        <v>112073</v>
      </c>
      <c r="X69" s="1">
        <f t="shared" si="26"/>
        <v>-0.14925187500000014</v>
      </c>
      <c r="Y69" s="1">
        <f t="shared" si="27"/>
        <v>-0.1434956249999999</v>
      </c>
      <c r="Z69" s="1">
        <v>0.32259072596161176</v>
      </c>
      <c r="AA69" s="42">
        <v>-9.4972367953E-2</v>
      </c>
      <c r="AB69" s="1">
        <f t="shared" si="28"/>
        <v>-5.7562500000002403E-3</v>
      </c>
      <c r="AD69" s="1">
        <f t="shared" si="6"/>
        <v>1973.9999999999957</v>
      </c>
      <c r="AE69" s="1">
        <f t="shared" si="22"/>
        <v>-0.23786374999999996</v>
      </c>
      <c r="AF69" s="1">
        <f t="shared" si="23"/>
        <v>-0.31353964999999984</v>
      </c>
      <c r="AG69" s="1">
        <f t="shared" si="24"/>
        <v>-2.5781798588624727E-2</v>
      </c>
      <c r="AH69" s="1">
        <f t="shared" si="25"/>
        <v>-0.20640514429199999</v>
      </c>
      <c r="AJ69" s="1">
        <f t="shared" si="5"/>
        <v>1973.9999999999957</v>
      </c>
      <c r="AK69" s="1">
        <f t="shared" si="7"/>
        <v>-3.4692879466350006</v>
      </c>
      <c r="AL69" s="1">
        <f t="shared" si="8"/>
        <v>-8.2895013624999958</v>
      </c>
      <c r="AM69" s="1">
        <f t="shared" si="9"/>
        <v>-1.9516286298580034</v>
      </c>
    </row>
    <row r="70" spans="1:39">
      <c r="A70" s="1">
        <v>121873</v>
      </c>
      <c r="B70" s="31">
        <v>-0.625</v>
      </c>
      <c r="C70" s="31">
        <v>10.25</v>
      </c>
      <c r="D70" s="29">
        <v>7</v>
      </c>
      <c r="E70" s="29">
        <v>7</v>
      </c>
      <c r="F70" s="29">
        <v>7.1</v>
      </c>
      <c r="G70" s="29">
        <v>6.2</v>
      </c>
      <c r="H70" s="29">
        <v>0.6</v>
      </c>
      <c r="I70" s="29">
        <v>0.9</v>
      </c>
      <c r="J70" s="29">
        <v>1.1000000000000001</v>
      </c>
      <c r="K70" s="29">
        <v>0.9</v>
      </c>
      <c r="L70" s="29">
        <v>3.4</v>
      </c>
      <c r="M70" s="29">
        <v>2</v>
      </c>
      <c r="N70" s="29">
        <v>-0.8</v>
      </c>
      <c r="O70" s="29">
        <v>-1.2</v>
      </c>
      <c r="P70" s="29">
        <v>-0.1</v>
      </c>
      <c r="Q70" s="29">
        <v>-1.8</v>
      </c>
      <c r="R70" s="29">
        <v>-3.8</v>
      </c>
      <c r="S70" s="29">
        <v>-3.7</v>
      </c>
      <c r="T70" s="29">
        <v>4.7</v>
      </c>
      <c r="U70" s="42">
        <v>-0.165076595544</v>
      </c>
      <c r="V70" s="1">
        <f t="shared" si="1"/>
        <v>64</v>
      </c>
      <c r="W70" s="1">
        <v>121873</v>
      </c>
      <c r="X70" s="1">
        <f t="shared" si="26"/>
        <v>-0.21014925000000007</v>
      </c>
      <c r="Y70" s="1">
        <f t="shared" si="27"/>
        <v>-0.48414444999999995</v>
      </c>
      <c r="Z70" s="1">
        <v>-0.56926472563998187</v>
      </c>
      <c r="AA70" s="42">
        <v>-0.165076595544</v>
      </c>
      <c r="AB70" s="1">
        <f t="shared" si="28"/>
        <v>0.27399519999999988</v>
      </c>
      <c r="AD70" s="1">
        <f t="shared" si="6"/>
        <v>1974.0833333333289</v>
      </c>
      <c r="AE70" s="1">
        <f t="shared" si="22"/>
        <v>0.16145030000000005</v>
      </c>
      <c r="AF70" s="1">
        <f t="shared" si="23"/>
        <v>0.1002749</v>
      </c>
      <c r="AG70" s="1">
        <f t="shared" si="24"/>
        <v>0.24534197832533788</v>
      </c>
      <c r="AH70" s="1">
        <f t="shared" si="25"/>
        <v>0.20120050952599999</v>
      </c>
      <c r="AJ70" s="1">
        <f t="shared" si="5"/>
        <v>1974.0833333333289</v>
      </c>
      <c r="AK70" s="1">
        <f t="shared" si="7"/>
        <v>-3.2680874371090005</v>
      </c>
      <c r="AL70" s="1">
        <f t="shared" si="8"/>
        <v>-8.1892264624999953</v>
      </c>
      <c r="AM70" s="1">
        <f t="shared" si="9"/>
        <v>-1.7062866515326656</v>
      </c>
    </row>
    <row r="71" spans="1:39">
      <c r="A71" s="1">
        <v>12274</v>
      </c>
      <c r="B71" s="31">
        <v>-0.375</v>
      </c>
      <c r="C71" s="31">
        <v>9.75</v>
      </c>
      <c r="D71" s="29">
        <v>7.8</v>
      </c>
      <c r="E71" s="29">
        <v>8.1</v>
      </c>
      <c r="F71" s="29">
        <v>6.9</v>
      </c>
      <c r="G71" s="29">
        <v>5.5</v>
      </c>
      <c r="H71" s="29">
        <v>0.8</v>
      </c>
      <c r="I71" s="29">
        <v>1</v>
      </c>
      <c r="J71" s="29">
        <v>0.7</v>
      </c>
      <c r="K71" s="29">
        <v>0.5</v>
      </c>
      <c r="L71" s="29">
        <v>1</v>
      </c>
      <c r="M71" s="29">
        <v>-1.3</v>
      </c>
      <c r="N71" s="29">
        <v>-0.7</v>
      </c>
      <c r="O71" s="29">
        <v>1.3</v>
      </c>
      <c r="P71" s="29">
        <v>-1</v>
      </c>
      <c r="Q71" s="29">
        <v>-0.5</v>
      </c>
      <c r="R71" s="29">
        <v>0.5</v>
      </c>
      <c r="S71" s="29">
        <v>0.1</v>
      </c>
      <c r="T71" s="29">
        <v>5.2</v>
      </c>
      <c r="U71" s="42">
        <v>-0.20640514429199999</v>
      </c>
      <c r="V71" s="1">
        <f t="shared" si="1"/>
        <v>65</v>
      </c>
      <c r="W71" s="1">
        <v>12274</v>
      </c>
      <c r="X71" s="1">
        <f t="shared" si="26"/>
        <v>-0.23786374999999996</v>
      </c>
      <c r="Y71" s="1">
        <f t="shared" si="27"/>
        <v>-0.31353964999999984</v>
      </c>
      <c r="Z71" s="1">
        <v>-2.5781798588624727E-2</v>
      </c>
      <c r="AA71" s="42">
        <v>-0.20640514429199999</v>
      </c>
      <c r="AB71" s="1">
        <f t="shared" si="28"/>
        <v>7.5675899999999879E-2</v>
      </c>
      <c r="AD71" s="1">
        <f t="shared" si="6"/>
        <v>1974.1666666666622</v>
      </c>
      <c r="AE71" s="1">
        <f t="shared" si="22"/>
        <v>0.72059558749999997</v>
      </c>
      <c r="AF71" s="1">
        <f t="shared" si="23"/>
        <v>0.83943546250000012</v>
      </c>
      <c r="AG71" s="1">
        <f t="shared" si="24"/>
        <v>0.67211543241765115</v>
      </c>
      <c r="AH71" s="1">
        <f t="shared" si="25"/>
        <v>0.73286023823799995</v>
      </c>
      <c r="AJ71" s="1">
        <f t="shared" si="5"/>
        <v>1974.1666666666622</v>
      </c>
      <c r="AK71" s="1">
        <f t="shared" si="7"/>
        <v>-2.5352271988710005</v>
      </c>
      <c r="AL71" s="1">
        <f t="shared" si="8"/>
        <v>-7.3497909999999953</v>
      </c>
      <c r="AM71" s="1">
        <f t="shared" si="9"/>
        <v>-1.0341712191150143</v>
      </c>
    </row>
    <row r="72" spans="1:39">
      <c r="A72" s="1">
        <v>22074</v>
      </c>
      <c r="B72" s="31">
        <v>-0.125</v>
      </c>
      <c r="C72" s="31">
        <v>9</v>
      </c>
      <c r="D72" s="29">
        <v>7.9</v>
      </c>
      <c r="E72" s="29">
        <v>8.1</v>
      </c>
      <c r="F72" s="29">
        <v>7</v>
      </c>
      <c r="G72" s="29">
        <v>5.8</v>
      </c>
      <c r="H72" s="29">
        <v>0.1</v>
      </c>
      <c r="I72" s="29">
        <v>0</v>
      </c>
      <c r="J72" s="29">
        <v>0.1</v>
      </c>
      <c r="K72" s="29">
        <v>0.3</v>
      </c>
      <c r="L72" s="29">
        <v>1.3</v>
      </c>
      <c r="M72" s="29">
        <v>-3</v>
      </c>
      <c r="N72" s="29">
        <v>-0.7</v>
      </c>
      <c r="O72" s="29">
        <v>1.3</v>
      </c>
      <c r="P72" s="29">
        <v>0.3</v>
      </c>
      <c r="Q72" s="29">
        <v>-1.7</v>
      </c>
      <c r="R72" s="29">
        <v>0</v>
      </c>
      <c r="S72" s="29">
        <v>0</v>
      </c>
      <c r="T72" s="29">
        <v>5.4</v>
      </c>
      <c r="U72" s="42">
        <v>0.20120050952599999</v>
      </c>
      <c r="V72" s="1">
        <f t="shared" si="1"/>
        <v>66</v>
      </c>
      <c r="W72" s="1">
        <v>22074</v>
      </c>
      <c r="X72" s="1">
        <f t="shared" si="26"/>
        <v>0.16145030000000005</v>
      </c>
      <c r="Y72" s="1">
        <f t="shared" si="27"/>
        <v>0.1002749</v>
      </c>
      <c r="Z72" s="1">
        <v>0.24534197832533788</v>
      </c>
      <c r="AA72" s="42">
        <v>0.20120050952599999</v>
      </c>
      <c r="AB72" s="1">
        <f t="shared" si="28"/>
        <v>6.1175400000000046E-2</v>
      </c>
      <c r="AD72" s="1">
        <f t="shared" si="6"/>
        <v>1974.2499999999955</v>
      </c>
      <c r="AE72" s="1">
        <f t="shared" si="22"/>
        <v>0.32828307499999987</v>
      </c>
      <c r="AF72" s="1">
        <f t="shared" si="23"/>
        <v>0.45212422500000005</v>
      </c>
      <c r="AG72" s="1">
        <f t="shared" si="24"/>
        <v>0.50326315761773854</v>
      </c>
      <c r="AH72" s="1">
        <f t="shared" si="25"/>
        <v>0.38679092266199999</v>
      </c>
      <c r="AJ72" s="1">
        <f t="shared" si="5"/>
        <v>1974.2499999999955</v>
      </c>
      <c r="AK72" s="1">
        <f t="shared" si="7"/>
        <v>-2.1484362762090004</v>
      </c>
      <c r="AL72" s="1">
        <f t="shared" si="8"/>
        <v>-6.8976667749999949</v>
      </c>
      <c r="AM72" s="1">
        <f t="shared" si="9"/>
        <v>-0.53090806149727576</v>
      </c>
    </row>
    <row r="73" spans="1:39">
      <c r="A73" s="1">
        <v>31974</v>
      </c>
      <c r="B73" s="31">
        <v>0.6875</v>
      </c>
      <c r="C73" s="31">
        <v>9.1875</v>
      </c>
      <c r="D73" s="29">
        <v>8.8000000000000007</v>
      </c>
      <c r="E73" s="29">
        <v>8.4</v>
      </c>
      <c r="F73" s="29">
        <v>7.3</v>
      </c>
      <c r="G73" s="29">
        <v>5.8</v>
      </c>
      <c r="H73" s="29">
        <v>0.9</v>
      </c>
      <c r="I73" s="29">
        <v>0.3</v>
      </c>
      <c r="J73" s="29">
        <v>0.3</v>
      </c>
      <c r="K73" s="29">
        <v>0</v>
      </c>
      <c r="L73" s="29">
        <v>1.6</v>
      </c>
      <c r="M73" s="29">
        <v>-3.4</v>
      </c>
      <c r="N73" s="29">
        <v>-1.5</v>
      </c>
      <c r="O73" s="29">
        <v>1.9</v>
      </c>
      <c r="P73" s="29">
        <v>0.3</v>
      </c>
      <c r="Q73" s="29">
        <v>-0.4</v>
      </c>
      <c r="R73" s="29">
        <v>-0.8</v>
      </c>
      <c r="S73" s="29">
        <v>0.6</v>
      </c>
      <c r="T73" s="29">
        <v>5.3</v>
      </c>
      <c r="U73" s="42">
        <v>0.73286023823799995</v>
      </c>
      <c r="V73" s="1">
        <f t="shared" ref="V73:V136" si="29">V72+1</f>
        <v>67</v>
      </c>
      <c r="W73" s="1">
        <v>31974</v>
      </c>
      <c r="X73" s="1">
        <f t="shared" si="26"/>
        <v>0.72059558749999997</v>
      </c>
      <c r="Y73" s="1">
        <f t="shared" si="27"/>
        <v>0.83943546250000012</v>
      </c>
      <c r="Z73" s="1">
        <v>0.67211543241765115</v>
      </c>
      <c r="AA73" s="42">
        <v>0.73286023823799995</v>
      </c>
      <c r="AB73" s="1">
        <f t="shared" si="28"/>
        <v>-0.11883987500000015</v>
      </c>
      <c r="AD73" s="1">
        <f t="shared" si="6"/>
        <v>1974.3333333333287</v>
      </c>
      <c r="AE73" s="1">
        <f t="shared" si="22"/>
        <v>0.34630860000000002</v>
      </c>
      <c r="AF73" s="1">
        <f t="shared" si="23"/>
        <v>0.28711150000000007</v>
      </c>
      <c r="AG73" s="1">
        <f t="shared" si="24"/>
        <v>0.11317109402223935</v>
      </c>
      <c r="AH73" s="1">
        <f t="shared" si="25"/>
        <v>0.391730702509</v>
      </c>
      <c r="AJ73" s="1">
        <f t="shared" si="5"/>
        <v>1974.3333333333287</v>
      </c>
      <c r="AK73" s="1">
        <f t="shared" si="7"/>
        <v>-1.7567055737000004</v>
      </c>
      <c r="AL73" s="1">
        <f t="shared" si="8"/>
        <v>-6.610555274999995</v>
      </c>
      <c r="AM73" s="1">
        <f t="shared" si="9"/>
        <v>-0.41773696747503641</v>
      </c>
    </row>
    <row r="74" spans="1:39">
      <c r="A74" s="1">
        <v>41674</v>
      </c>
      <c r="B74" s="31">
        <v>0.625</v>
      </c>
      <c r="C74" s="31">
        <v>9.875</v>
      </c>
      <c r="D74" s="29">
        <v>9.3000000000000007</v>
      </c>
      <c r="E74" s="29">
        <v>7.8</v>
      </c>
      <c r="F74" s="29">
        <v>6.2</v>
      </c>
      <c r="G74" s="29">
        <v>6.7</v>
      </c>
      <c r="H74" s="29">
        <v>0.9</v>
      </c>
      <c r="I74" s="29">
        <v>0.5</v>
      </c>
      <c r="J74" s="29">
        <v>0.4</v>
      </c>
      <c r="K74" s="29">
        <v>0.5</v>
      </c>
      <c r="L74" s="29">
        <v>-4.2</v>
      </c>
      <c r="M74" s="29">
        <v>-0.3</v>
      </c>
      <c r="N74" s="29">
        <v>2.9</v>
      </c>
      <c r="O74" s="29">
        <v>3.5</v>
      </c>
      <c r="P74" s="29">
        <v>-0.8</v>
      </c>
      <c r="Q74" s="29">
        <v>1.2</v>
      </c>
      <c r="R74" s="29">
        <v>1</v>
      </c>
      <c r="S74" s="29">
        <v>0</v>
      </c>
      <c r="T74" s="29">
        <v>5.5</v>
      </c>
      <c r="U74" s="42">
        <v>0.38679092266199999</v>
      </c>
      <c r="V74" s="1">
        <f t="shared" si="29"/>
        <v>68</v>
      </c>
      <c r="W74" s="1">
        <v>41674</v>
      </c>
      <c r="X74" s="1">
        <f t="shared" si="26"/>
        <v>0.32828307499999987</v>
      </c>
      <c r="Y74" s="1">
        <f t="shared" si="27"/>
        <v>0.45212422500000005</v>
      </c>
      <c r="Z74" s="1">
        <v>0.50326315761773854</v>
      </c>
      <c r="AA74" s="42">
        <v>0.38679092266199999</v>
      </c>
      <c r="AB74" s="1">
        <f t="shared" si="28"/>
        <v>-0.12384115000000018</v>
      </c>
      <c r="AD74" s="1">
        <f t="shared" si="6"/>
        <v>1974.416666666662</v>
      </c>
      <c r="AE74" s="1">
        <f t="shared" si="22"/>
        <v>0.22668342499999994</v>
      </c>
      <c r="AF74" s="1">
        <f t="shared" si="23"/>
        <v>0.25021597500000009</v>
      </c>
      <c r="AG74" s="1">
        <f t="shared" si="24"/>
        <v>0.22989206413738816</v>
      </c>
      <c r="AH74" s="1">
        <f t="shared" si="25"/>
        <v>0.27971117686699998</v>
      </c>
      <c r="AJ74" s="1">
        <f t="shared" si="5"/>
        <v>1974.416666666662</v>
      </c>
      <c r="AK74" s="1">
        <f t="shared" si="7"/>
        <v>-1.4769943968330004</v>
      </c>
      <c r="AL74" s="1">
        <f t="shared" si="8"/>
        <v>-6.3603392999999953</v>
      </c>
      <c r="AM74" s="1">
        <f t="shared" si="9"/>
        <v>-0.18784490333764825</v>
      </c>
    </row>
    <row r="75" spans="1:39">
      <c r="A75" s="1">
        <v>52174</v>
      </c>
      <c r="B75" s="31">
        <v>0.375</v>
      </c>
      <c r="C75" s="31">
        <v>11</v>
      </c>
      <c r="D75" s="29">
        <v>10.8</v>
      </c>
      <c r="E75" s="29">
        <v>9</v>
      </c>
      <c r="F75" s="29">
        <v>7</v>
      </c>
      <c r="G75" s="29">
        <v>7.3</v>
      </c>
      <c r="H75" s="29">
        <v>1.5</v>
      </c>
      <c r="I75" s="29">
        <v>1.2</v>
      </c>
      <c r="J75" s="29">
        <v>0.8</v>
      </c>
      <c r="K75" s="29">
        <v>0.6</v>
      </c>
      <c r="L75" s="29">
        <v>-5.8</v>
      </c>
      <c r="M75" s="29">
        <v>-0.4</v>
      </c>
      <c r="N75" s="29">
        <v>2.4</v>
      </c>
      <c r="O75" s="29">
        <v>3</v>
      </c>
      <c r="P75" s="29">
        <v>-1.6</v>
      </c>
      <c r="Q75" s="29">
        <v>-0.1</v>
      </c>
      <c r="R75" s="29">
        <v>-0.5</v>
      </c>
      <c r="S75" s="29">
        <v>-0.5</v>
      </c>
      <c r="T75" s="29">
        <v>5.2</v>
      </c>
      <c r="U75" s="42">
        <v>0.391730702509</v>
      </c>
      <c r="V75" s="1">
        <f t="shared" si="29"/>
        <v>69</v>
      </c>
      <c r="W75" s="1">
        <v>52174</v>
      </c>
      <c r="X75" s="1">
        <f t="shared" si="26"/>
        <v>0.34630860000000002</v>
      </c>
      <c r="Y75" s="1">
        <f t="shared" si="27"/>
        <v>0.28711150000000007</v>
      </c>
      <c r="Z75" s="1">
        <v>0.11317109402223935</v>
      </c>
      <c r="AA75" s="42">
        <v>0.391730702509</v>
      </c>
      <c r="AB75" s="1">
        <f t="shared" si="28"/>
        <v>5.9197099999999947E-2</v>
      </c>
      <c r="AD75" s="1">
        <f t="shared" si="6"/>
        <v>1974.4999999999952</v>
      </c>
      <c r="AE75" s="1">
        <f t="shared" si="22"/>
        <v>-0.16570125000000002</v>
      </c>
      <c r="AF75" s="1">
        <f t="shared" si="23"/>
        <v>-0.31668675000000007</v>
      </c>
      <c r="AG75" s="1">
        <f t="shared" si="24"/>
        <v>-0.54257119750415439</v>
      </c>
      <c r="AH75" s="1">
        <f t="shared" si="25"/>
        <v>-9.1264056371000005E-2</v>
      </c>
      <c r="AJ75" s="1">
        <f t="shared" si="5"/>
        <v>1974.4999999999952</v>
      </c>
      <c r="AK75" s="1">
        <f t="shared" si="7"/>
        <v>-1.5682584532040005</v>
      </c>
      <c r="AL75" s="1">
        <f t="shared" si="8"/>
        <v>-6.6770260499999949</v>
      </c>
      <c r="AM75" s="1">
        <f t="shared" si="9"/>
        <v>-0.73041610084180264</v>
      </c>
    </row>
    <row r="76" spans="1:39">
      <c r="A76" s="1">
        <v>61874</v>
      </c>
      <c r="B76" s="31">
        <v>0.25</v>
      </c>
      <c r="C76" s="31">
        <v>11.625</v>
      </c>
      <c r="D76" s="29">
        <v>11.5</v>
      </c>
      <c r="E76" s="29">
        <v>9</v>
      </c>
      <c r="F76" s="29">
        <v>7.5</v>
      </c>
      <c r="G76" s="29">
        <v>7.5</v>
      </c>
      <c r="H76" s="29">
        <v>0.7</v>
      </c>
      <c r="I76" s="29">
        <v>0</v>
      </c>
      <c r="J76" s="29">
        <v>0.5</v>
      </c>
      <c r="K76" s="29">
        <v>0.2</v>
      </c>
      <c r="L76" s="29">
        <v>-6.3</v>
      </c>
      <c r="M76" s="29">
        <v>-0.5</v>
      </c>
      <c r="N76" s="29">
        <v>1.3</v>
      </c>
      <c r="O76" s="29">
        <v>2.2000000000000002</v>
      </c>
      <c r="P76" s="29">
        <v>-0.5</v>
      </c>
      <c r="Q76" s="29">
        <v>-0.1</v>
      </c>
      <c r="R76" s="29">
        <v>-1.1000000000000001</v>
      </c>
      <c r="S76" s="29">
        <v>-0.8</v>
      </c>
      <c r="T76" s="29">
        <v>5.2</v>
      </c>
      <c r="U76" s="42">
        <v>0.27971117686699998</v>
      </c>
      <c r="V76" s="1">
        <f t="shared" si="29"/>
        <v>70</v>
      </c>
      <c r="W76" s="1">
        <v>61874</v>
      </c>
      <c r="X76" s="1">
        <f t="shared" si="26"/>
        <v>0.22668342499999994</v>
      </c>
      <c r="Y76" s="1">
        <f t="shared" si="27"/>
        <v>0.25021597500000009</v>
      </c>
      <c r="Z76" s="1">
        <v>0.22989206413738816</v>
      </c>
      <c r="AA76" s="42">
        <v>0.27971117686699998</v>
      </c>
      <c r="AB76" s="1">
        <f t="shared" si="28"/>
        <v>-2.3532550000000152E-2</v>
      </c>
      <c r="AD76" s="1">
        <f t="shared" si="6"/>
        <v>1974.5833333333285</v>
      </c>
      <c r="AE76" s="1">
        <f t="shared" si="22"/>
        <v>-3.876595000000016E-2</v>
      </c>
      <c r="AF76" s="1">
        <f t="shared" si="23"/>
        <v>-0.16310064999999999</v>
      </c>
      <c r="AG76" s="1">
        <f t="shared" si="24"/>
        <v>8.4548487723089205E-2</v>
      </c>
      <c r="AH76" s="1">
        <f t="shared" si="25"/>
        <v>-2.1514542532999999E-2</v>
      </c>
      <c r="AJ76" s="1">
        <f t="shared" ref="AJ76:AJ139" si="30">AD76</f>
        <v>1974.5833333333285</v>
      </c>
      <c r="AK76" s="1">
        <f t="shared" si="7"/>
        <v>-1.5897729957370004</v>
      </c>
      <c r="AL76" s="1">
        <f t="shared" si="8"/>
        <v>-6.8401266999999946</v>
      </c>
      <c r="AM76" s="1">
        <f t="shared" si="9"/>
        <v>-0.64586761311871344</v>
      </c>
    </row>
    <row r="77" spans="1:39">
      <c r="A77" s="1">
        <v>71674</v>
      </c>
      <c r="B77" s="31">
        <v>-0.5</v>
      </c>
      <c r="C77" s="31">
        <v>12.75</v>
      </c>
      <c r="D77" s="29">
        <v>7.9</v>
      </c>
      <c r="E77" s="29">
        <v>8.5</v>
      </c>
      <c r="F77" s="29">
        <v>8.1</v>
      </c>
      <c r="G77" s="29">
        <v>6.7</v>
      </c>
      <c r="H77" s="29">
        <v>-1.1000000000000001</v>
      </c>
      <c r="I77" s="29">
        <v>1</v>
      </c>
      <c r="J77" s="29">
        <v>0.6</v>
      </c>
      <c r="K77" s="29">
        <v>0.6</v>
      </c>
      <c r="L77" s="29">
        <v>-0.8</v>
      </c>
      <c r="M77" s="29">
        <v>0.2</v>
      </c>
      <c r="N77" s="29">
        <v>1.3</v>
      </c>
      <c r="O77" s="29">
        <v>0.8</v>
      </c>
      <c r="P77" s="29">
        <v>-0.3</v>
      </c>
      <c r="Q77" s="29">
        <v>-1.1000000000000001</v>
      </c>
      <c r="R77" s="29">
        <v>-0.9</v>
      </c>
      <c r="S77" s="29">
        <v>-0.8</v>
      </c>
      <c r="T77" s="29">
        <v>5.5</v>
      </c>
      <c r="U77" s="42">
        <v>-9.1264056371000005E-2</v>
      </c>
      <c r="V77" s="1">
        <f t="shared" si="29"/>
        <v>71</v>
      </c>
      <c r="W77" s="1">
        <v>71674</v>
      </c>
      <c r="X77" s="1">
        <f t="shared" si="26"/>
        <v>-0.16570125000000002</v>
      </c>
      <c r="Y77" s="1">
        <f t="shared" si="27"/>
        <v>-0.31668675000000007</v>
      </c>
      <c r="Z77" s="1">
        <v>-0.54257119750415439</v>
      </c>
      <c r="AA77" s="42">
        <v>-9.1264056371000005E-2</v>
      </c>
      <c r="AB77" s="1">
        <f t="shared" si="28"/>
        <v>0.15098550000000005</v>
      </c>
      <c r="AD77" s="1">
        <f t="shared" ref="AD77:AD140" si="31">AD76+1/12</f>
        <v>1974.6666666666617</v>
      </c>
      <c r="AE77" s="1">
        <f t="shared" si="22"/>
        <v>-0.39748375000000008</v>
      </c>
      <c r="AF77" s="1">
        <f t="shared" si="23"/>
        <v>-0.43359304999999992</v>
      </c>
      <c r="AG77" s="1">
        <f t="shared" si="24"/>
        <v>-0.27231368655848875</v>
      </c>
      <c r="AH77" s="1">
        <f t="shared" si="25"/>
        <v>-0.42973776376099998</v>
      </c>
      <c r="AJ77" s="1">
        <f t="shared" si="30"/>
        <v>1974.6666666666617</v>
      </c>
      <c r="AK77" s="1">
        <f t="shared" ref="AK77:AK140" si="32">AK76+AH77</f>
        <v>-2.0195107594980004</v>
      </c>
      <c r="AL77" s="1">
        <f t="shared" ref="AL77:AL140" si="33">AL76+AF77</f>
        <v>-7.2737197499999944</v>
      </c>
      <c r="AM77" s="1">
        <f t="shared" ref="AM77:AM140" si="34">AM76+AG77</f>
        <v>-0.91818129967720219</v>
      </c>
    </row>
    <row r="78" spans="1:39">
      <c r="A78" s="1">
        <v>82074</v>
      </c>
      <c r="B78" s="31">
        <v>-0.375</v>
      </c>
      <c r="C78" s="31">
        <v>12.25</v>
      </c>
      <c r="D78" s="29">
        <v>8.8000000000000007</v>
      </c>
      <c r="E78" s="29">
        <v>9.6999999999999993</v>
      </c>
      <c r="F78" s="29">
        <v>8.8000000000000007</v>
      </c>
      <c r="G78" s="29">
        <v>7.4</v>
      </c>
      <c r="H78" s="29">
        <v>0.9</v>
      </c>
      <c r="I78" s="29">
        <v>1.2</v>
      </c>
      <c r="J78" s="29">
        <v>0.7</v>
      </c>
      <c r="K78" s="29">
        <v>0.7</v>
      </c>
      <c r="L78" s="29">
        <v>-1.2</v>
      </c>
      <c r="M78" s="29">
        <v>-0.4</v>
      </c>
      <c r="N78" s="29">
        <v>-1.2</v>
      </c>
      <c r="O78" s="29">
        <v>-1.6</v>
      </c>
      <c r="P78" s="29">
        <v>-0.4</v>
      </c>
      <c r="Q78" s="29">
        <v>-0.6</v>
      </c>
      <c r="R78" s="29">
        <v>-2.5</v>
      </c>
      <c r="S78" s="29">
        <v>-2.4</v>
      </c>
      <c r="T78" s="29">
        <v>5.5</v>
      </c>
      <c r="U78" s="42">
        <v>-2.1514542532999999E-2</v>
      </c>
      <c r="V78" s="1">
        <f t="shared" si="29"/>
        <v>72</v>
      </c>
      <c r="W78" s="1">
        <v>82074</v>
      </c>
      <c r="X78" s="1">
        <f t="shared" si="26"/>
        <v>-3.876595000000016E-2</v>
      </c>
      <c r="Y78" s="1">
        <f t="shared" si="27"/>
        <v>-0.16310064999999999</v>
      </c>
      <c r="Z78" s="1">
        <v>8.4548487723089205E-2</v>
      </c>
      <c r="AA78" s="42">
        <v>-2.1514542532999999E-2</v>
      </c>
      <c r="AB78" s="1">
        <f t="shared" si="28"/>
        <v>0.12433469999999983</v>
      </c>
      <c r="AD78" s="1">
        <f t="shared" si="31"/>
        <v>1974.749999999995</v>
      </c>
      <c r="AE78" s="1">
        <f t="shared" si="22"/>
        <v>-0.27603686250000015</v>
      </c>
      <c r="AF78" s="1">
        <f t="shared" si="23"/>
        <v>-0.40734668750000008</v>
      </c>
      <c r="AG78" s="1">
        <f t="shared" si="24"/>
        <v>-0.16760172196012879</v>
      </c>
      <c r="AH78" s="1">
        <f t="shared" si="25"/>
        <v>-0.28397470926000001</v>
      </c>
      <c r="AJ78" s="1">
        <f t="shared" si="30"/>
        <v>1974.749999999995</v>
      </c>
      <c r="AK78" s="1">
        <f t="shared" si="32"/>
        <v>-2.3034854687580006</v>
      </c>
      <c r="AL78" s="1">
        <f t="shared" si="33"/>
        <v>-7.6810664374999948</v>
      </c>
      <c r="AM78" s="1">
        <f t="shared" si="34"/>
        <v>-1.085783021637331</v>
      </c>
    </row>
    <row r="79" spans="1:39">
      <c r="A79" s="1">
        <v>91074</v>
      </c>
      <c r="B79" s="31">
        <v>-0.625</v>
      </c>
      <c r="C79" s="31">
        <v>11.75</v>
      </c>
      <c r="D79" s="29">
        <v>9.6</v>
      </c>
      <c r="E79" s="29">
        <v>10.5</v>
      </c>
      <c r="F79" s="29">
        <v>8.9</v>
      </c>
      <c r="G79" s="29">
        <v>8.4</v>
      </c>
      <c r="H79" s="29">
        <v>0.8</v>
      </c>
      <c r="I79" s="29">
        <v>0.8</v>
      </c>
      <c r="J79" s="29">
        <v>0.1</v>
      </c>
      <c r="K79" s="29">
        <v>1</v>
      </c>
      <c r="L79" s="29">
        <v>-0.8</v>
      </c>
      <c r="M79" s="29">
        <v>-0.7</v>
      </c>
      <c r="N79" s="29">
        <v>-1.7</v>
      </c>
      <c r="O79" s="29">
        <v>-2</v>
      </c>
      <c r="P79" s="29">
        <v>0.4</v>
      </c>
      <c r="Q79" s="29">
        <v>-0.3</v>
      </c>
      <c r="R79" s="29">
        <v>-0.5</v>
      </c>
      <c r="S79" s="29">
        <v>-0.4</v>
      </c>
      <c r="T79" s="29">
        <v>5.5</v>
      </c>
      <c r="U79" s="42">
        <v>-0.42973776376099998</v>
      </c>
      <c r="V79" s="1">
        <f t="shared" si="29"/>
        <v>73</v>
      </c>
      <c r="W79" s="1">
        <v>91074</v>
      </c>
      <c r="X79" s="1">
        <f t="shared" si="26"/>
        <v>-0.39748375000000008</v>
      </c>
      <c r="Y79" s="1">
        <f t="shared" si="27"/>
        <v>-0.43359304999999992</v>
      </c>
      <c r="Z79" s="1">
        <v>-0.27231368655848875</v>
      </c>
      <c r="AA79" s="42">
        <v>-0.42973776376099998</v>
      </c>
      <c r="AB79" s="1">
        <f t="shared" si="28"/>
        <v>3.6109299999999844E-2</v>
      </c>
      <c r="AD79" s="1">
        <f t="shared" si="31"/>
        <v>1974.8333333333283</v>
      </c>
      <c r="AE79" s="1">
        <f t="shared" si="22"/>
        <v>0.3935419</v>
      </c>
      <c r="AF79" s="1">
        <f t="shared" si="23"/>
        <v>0.1673848</v>
      </c>
      <c r="AG79" s="1">
        <f t="shared" si="24"/>
        <v>0.15648900212785344</v>
      </c>
      <c r="AH79" s="1">
        <f t="shared" si="25"/>
        <v>0.33647607063599999</v>
      </c>
      <c r="AJ79" s="1">
        <f t="shared" si="30"/>
        <v>1974.8333333333283</v>
      </c>
      <c r="AK79" s="1">
        <f t="shared" si="32"/>
        <v>-1.9670093981220007</v>
      </c>
      <c r="AL79" s="1">
        <f t="shared" si="33"/>
        <v>-7.5136816374999951</v>
      </c>
      <c r="AM79" s="1">
        <f t="shared" si="34"/>
        <v>-0.92929401950947754</v>
      </c>
    </row>
    <row r="80" spans="1:39">
      <c r="A80" s="1">
        <v>101574</v>
      </c>
      <c r="B80" s="31">
        <v>-0.8125</v>
      </c>
      <c r="C80" s="31">
        <v>10.4375</v>
      </c>
      <c r="D80" s="29">
        <v>10.1</v>
      </c>
      <c r="E80" s="29">
        <v>10.6</v>
      </c>
      <c r="F80" s="29">
        <v>8.4</v>
      </c>
      <c r="G80" s="29">
        <v>7.6</v>
      </c>
      <c r="H80" s="29">
        <v>-0.4</v>
      </c>
      <c r="I80" s="29">
        <v>1.7</v>
      </c>
      <c r="J80" s="29">
        <v>0</v>
      </c>
      <c r="K80" s="29">
        <v>0.4</v>
      </c>
      <c r="L80" s="29">
        <v>-2</v>
      </c>
      <c r="M80" s="29">
        <v>-3.1</v>
      </c>
      <c r="N80" s="29">
        <v>-2.7</v>
      </c>
      <c r="O80" s="29">
        <v>-1</v>
      </c>
      <c r="P80" s="29">
        <v>-1.3</v>
      </c>
      <c r="Q80" s="29">
        <v>-1.4</v>
      </c>
      <c r="R80" s="29">
        <v>-0.7</v>
      </c>
      <c r="S80" s="29">
        <v>-0.4</v>
      </c>
      <c r="T80" s="29">
        <v>6.1</v>
      </c>
      <c r="U80" s="42">
        <v>-0.28397470926000001</v>
      </c>
      <c r="V80" s="1">
        <f t="shared" si="29"/>
        <v>74</v>
      </c>
      <c r="W80" s="1">
        <v>101574</v>
      </c>
      <c r="X80" s="1">
        <f t="shared" si="26"/>
        <v>-0.27603686250000015</v>
      </c>
      <c r="Y80" s="1">
        <f t="shared" si="27"/>
        <v>-0.40734668750000008</v>
      </c>
      <c r="Z80" s="1">
        <v>-0.16760172196012879</v>
      </c>
      <c r="AA80" s="42">
        <v>-0.28397470926000001</v>
      </c>
      <c r="AB80" s="1">
        <f t="shared" si="28"/>
        <v>0.13130982499999994</v>
      </c>
      <c r="AD80" s="1">
        <f t="shared" si="31"/>
        <v>1974.9166666666615</v>
      </c>
      <c r="AE80" s="1">
        <f t="shared" si="22"/>
        <v>-0.13880932500000015</v>
      </c>
      <c r="AF80" s="1">
        <f t="shared" si="23"/>
        <v>-0.13596027499999991</v>
      </c>
      <c r="AG80" s="1">
        <f t="shared" si="24"/>
        <v>-0.35916640787202814</v>
      </c>
      <c r="AH80" s="1">
        <f t="shared" si="25"/>
        <v>-0.22851303499799999</v>
      </c>
      <c r="AJ80" s="1">
        <f t="shared" si="30"/>
        <v>1974.9166666666615</v>
      </c>
      <c r="AK80" s="1">
        <f t="shared" si="32"/>
        <v>-2.1955224331200007</v>
      </c>
      <c r="AL80" s="1">
        <f t="shared" si="33"/>
        <v>-7.6496419124999946</v>
      </c>
      <c r="AM80" s="1">
        <f t="shared" si="34"/>
        <v>-1.2884604273815057</v>
      </c>
    </row>
    <row r="81" spans="1:39">
      <c r="A81" s="1">
        <v>111974</v>
      </c>
      <c r="B81" s="31">
        <v>-0.25</v>
      </c>
      <c r="C81" s="31">
        <v>9.5</v>
      </c>
      <c r="D81" s="29">
        <v>11.5</v>
      </c>
      <c r="E81" s="29">
        <v>12.3</v>
      </c>
      <c r="F81" s="29">
        <v>8.6999999999999993</v>
      </c>
      <c r="G81" s="29">
        <v>8</v>
      </c>
      <c r="H81" s="29">
        <v>1.4</v>
      </c>
      <c r="I81" s="29">
        <v>1.7</v>
      </c>
      <c r="J81" s="29">
        <v>0.3</v>
      </c>
      <c r="K81" s="29">
        <v>0.4</v>
      </c>
      <c r="L81" s="29">
        <v>-2.9</v>
      </c>
      <c r="M81" s="29">
        <v>-5.5</v>
      </c>
      <c r="N81" s="29">
        <v>-2.5</v>
      </c>
      <c r="O81" s="29">
        <v>-1.9</v>
      </c>
      <c r="P81" s="29">
        <v>-0.9</v>
      </c>
      <c r="Q81" s="29">
        <v>-2.4</v>
      </c>
      <c r="R81" s="29">
        <v>0.2</v>
      </c>
      <c r="S81" s="29">
        <v>-0.9</v>
      </c>
      <c r="T81" s="29">
        <v>6.4</v>
      </c>
      <c r="U81" s="42">
        <v>0.33647607063599999</v>
      </c>
      <c r="V81" s="1">
        <f t="shared" si="29"/>
        <v>75</v>
      </c>
      <c r="W81" s="1">
        <v>111974</v>
      </c>
      <c r="X81" s="1">
        <f t="shared" si="26"/>
        <v>0.3935419</v>
      </c>
      <c r="Y81" s="1">
        <f t="shared" si="27"/>
        <v>0.1673848</v>
      </c>
      <c r="Z81" s="1">
        <v>0.15648900212785344</v>
      </c>
      <c r="AA81" s="42">
        <v>0.33647607063599999</v>
      </c>
      <c r="AB81" s="1">
        <f t="shared" si="28"/>
        <v>0.2261571</v>
      </c>
      <c r="AD81" s="1">
        <f t="shared" si="31"/>
        <v>1974.9999999999948</v>
      </c>
      <c r="AE81" s="1">
        <f t="shared" si="22"/>
        <v>-0.33777725000000008</v>
      </c>
      <c r="AF81" s="1">
        <f t="shared" si="23"/>
        <v>-0.11336695000000008</v>
      </c>
      <c r="AG81" s="1">
        <f t="shared" si="24"/>
        <v>8.4034186386516163E-2</v>
      </c>
      <c r="AH81" s="1">
        <f t="shared" si="25"/>
        <v>-0.35386211615099999</v>
      </c>
      <c r="AJ81" s="1">
        <f t="shared" si="30"/>
        <v>1974.9999999999948</v>
      </c>
      <c r="AK81" s="1">
        <f t="shared" si="32"/>
        <v>-2.5493845492710006</v>
      </c>
      <c r="AL81" s="1">
        <f t="shared" si="33"/>
        <v>-7.7630088624999942</v>
      </c>
      <c r="AM81" s="1">
        <f t="shared" si="34"/>
        <v>-1.2044262409949895</v>
      </c>
    </row>
    <row r="82" spans="1:39">
      <c r="A82" s="1">
        <v>121774</v>
      </c>
      <c r="B82" s="31">
        <v>-0.625</v>
      </c>
      <c r="C82" s="31">
        <v>8.875</v>
      </c>
      <c r="D82" s="29">
        <v>11.8</v>
      </c>
      <c r="E82" s="29">
        <v>11.9</v>
      </c>
      <c r="F82" s="29">
        <v>8.4</v>
      </c>
      <c r="G82" s="29">
        <v>7.8</v>
      </c>
      <c r="H82" s="29">
        <v>0.3</v>
      </c>
      <c r="I82" s="29">
        <v>-0.4</v>
      </c>
      <c r="J82" s="29">
        <v>-0.3</v>
      </c>
      <c r="K82" s="29">
        <v>-0.2</v>
      </c>
      <c r="L82" s="29">
        <v>-2.1</v>
      </c>
      <c r="M82" s="29">
        <v>-6.5</v>
      </c>
      <c r="N82" s="29">
        <v>-4</v>
      </c>
      <c r="O82" s="29">
        <v>-3</v>
      </c>
      <c r="P82" s="29">
        <v>0.8</v>
      </c>
      <c r="Q82" s="29">
        <v>-1</v>
      </c>
      <c r="R82" s="29">
        <v>-1.5</v>
      </c>
      <c r="S82" s="29">
        <v>-1.1000000000000001</v>
      </c>
      <c r="T82" s="29">
        <v>6.5</v>
      </c>
      <c r="U82" s="42">
        <v>-0.22851303499799999</v>
      </c>
      <c r="V82" s="1">
        <f t="shared" si="29"/>
        <v>76</v>
      </c>
      <c r="W82" s="1">
        <v>121774</v>
      </c>
      <c r="X82" s="1">
        <f t="shared" si="26"/>
        <v>-0.13880932500000015</v>
      </c>
      <c r="Y82" s="1">
        <f t="shared" si="27"/>
        <v>-0.13596027499999991</v>
      </c>
      <c r="Z82" s="1">
        <v>-0.35916640787202814</v>
      </c>
      <c r="AA82" s="42">
        <v>-0.22851303499799999</v>
      </c>
      <c r="AB82" s="1">
        <f t="shared" si="28"/>
        <v>-2.8490500000002417E-3</v>
      </c>
      <c r="AD82" s="1">
        <f t="shared" si="31"/>
        <v>1975.083333333328</v>
      </c>
      <c r="AE82" s="1">
        <f t="shared" si="22"/>
        <v>0.21155425000000005</v>
      </c>
      <c r="AF82" s="1">
        <f t="shared" si="23"/>
        <v>0.24746544999999998</v>
      </c>
      <c r="AG82" s="1">
        <f t="shared" si="24"/>
        <v>-2.0475526153141188E-2</v>
      </c>
      <c r="AH82" s="1">
        <f t="shared" si="25"/>
        <v>0.242914555167</v>
      </c>
      <c r="AJ82" s="1">
        <f t="shared" si="30"/>
        <v>1975.083333333328</v>
      </c>
      <c r="AK82" s="1">
        <f t="shared" si="32"/>
        <v>-2.3064699941040008</v>
      </c>
      <c r="AL82" s="1">
        <f t="shared" si="33"/>
        <v>-7.5155434124999942</v>
      </c>
      <c r="AM82" s="1">
        <f t="shared" si="34"/>
        <v>-1.2249017671481308</v>
      </c>
    </row>
    <row r="83" spans="1:39">
      <c r="A83" s="1">
        <v>12175</v>
      </c>
      <c r="B83" s="31">
        <v>-0.5625</v>
      </c>
      <c r="C83" s="31">
        <v>7.25</v>
      </c>
      <c r="D83" s="29">
        <v>12.3</v>
      </c>
      <c r="E83" s="29">
        <v>8.1999999999999993</v>
      </c>
      <c r="F83" s="29">
        <v>7.2</v>
      </c>
      <c r="G83" s="29">
        <v>6.9</v>
      </c>
      <c r="H83" s="29">
        <v>0.4</v>
      </c>
      <c r="I83" s="29">
        <v>-0.2</v>
      </c>
      <c r="J83" s="29">
        <v>-0.6</v>
      </c>
      <c r="K83" s="29">
        <v>-0.9</v>
      </c>
      <c r="L83" s="29">
        <v>-9</v>
      </c>
      <c r="M83" s="29">
        <v>-5.2</v>
      </c>
      <c r="N83" s="29">
        <v>-2.1</v>
      </c>
      <c r="O83" s="29">
        <v>3.6</v>
      </c>
      <c r="P83" s="29">
        <v>-2.5</v>
      </c>
      <c r="Q83" s="29">
        <v>-1.2</v>
      </c>
      <c r="R83" s="29">
        <v>0.9</v>
      </c>
      <c r="S83" s="29">
        <v>2.6</v>
      </c>
      <c r="T83" s="29">
        <v>7.6</v>
      </c>
      <c r="U83" s="42">
        <v>-0.35386211615099999</v>
      </c>
      <c r="V83" s="1">
        <f t="shared" si="29"/>
        <v>77</v>
      </c>
      <c r="W83" s="1">
        <v>12175</v>
      </c>
      <c r="X83" s="1">
        <f t="shared" si="26"/>
        <v>-0.33777725000000008</v>
      </c>
      <c r="Y83" s="1">
        <f t="shared" si="27"/>
        <v>-0.11336695000000008</v>
      </c>
      <c r="Z83" s="1">
        <v>8.4034186386516163E-2</v>
      </c>
      <c r="AA83" s="42">
        <v>-0.35386211615099999</v>
      </c>
      <c r="AB83" s="1">
        <f t="shared" si="28"/>
        <v>-0.22441030000000001</v>
      </c>
      <c r="AD83" s="1">
        <f t="shared" si="31"/>
        <v>1975.1666666666613</v>
      </c>
      <c r="AE83" s="1">
        <f t="shared" si="22"/>
        <v>-0.59765875000000013</v>
      </c>
      <c r="AF83" s="1">
        <f t="shared" si="23"/>
        <v>-0.1318967499999999</v>
      </c>
      <c r="AG83" s="1">
        <f t="shared" si="24"/>
        <v>-0.20842296487124357</v>
      </c>
      <c r="AH83" s="1">
        <f t="shared" si="25"/>
        <v>-0.49850615140400001</v>
      </c>
      <c r="AJ83" s="1">
        <f t="shared" si="30"/>
        <v>1975.1666666666613</v>
      </c>
      <c r="AK83" s="1">
        <f t="shared" si="32"/>
        <v>-2.8049761455080007</v>
      </c>
      <c r="AL83" s="1">
        <f t="shared" si="33"/>
        <v>-7.6474401624999944</v>
      </c>
      <c r="AM83" s="1">
        <f t="shared" si="34"/>
        <v>-1.4333247320193743</v>
      </c>
    </row>
    <row r="84" spans="1:39">
      <c r="A84" s="1">
        <v>21975</v>
      </c>
      <c r="B84" s="31">
        <v>-0.5</v>
      </c>
      <c r="C84" s="31">
        <v>6.25</v>
      </c>
      <c r="D84" s="29">
        <v>13.7</v>
      </c>
      <c r="E84" s="29">
        <v>7.3</v>
      </c>
      <c r="F84" s="29">
        <v>6.5</v>
      </c>
      <c r="G84" s="29">
        <v>6.5</v>
      </c>
      <c r="H84" s="29">
        <v>1.4</v>
      </c>
      <c r="I84" s="29">
        <v>-0.9</v>
      </c>
      <c r="J84" s="29">
        <v>-0.7</v>
      </c>
      <c r="K84" s="29">
        <v>-0.4</v>
      </c>
      <c r="L84" s="29">
        <v>-9.1</v>
      </c>
      <c r="M84" s="29">
        <v>-10.5</v>
      </c>
      <c r="N84" s="29">
        <v>-3.6</v>
      </c>
      <c r="O84" s="29">
        <v>5.0999999999999996</v>
      </c>
      <c r="P84" s="29">
        <v>-0.1</v>
      </c>
      <c r="Q84" s="29">
        <v>-5.3</v>
      </c>
      <c r="R84" s="29">
        <v>-1.5</v>
      </c>
      <c r="S84" s="29">
        <v>1.5</v>
      </c>
      <c r="T84" s="29">
        <v>8.5</v>
      </c>
      <c r="U84" s="42">
        <v>0.242914555167</v>
      </c>
      <c r="V84" s="1">
        <f t="shared" si="29"/>
        <v>78</v>
      </c>
      <c r="W84" s="1">
        <v>21975</v>
      </c>
      <c r="X84" s="1">
        <f t="shared" si="26"/>
        <v>0.21155425000000005</v>
      </c>
      <c r="Y84" s="1">
        <f t="shared" si="27"/>
        <v>0.24746544999999998</v>
      </c>
      <c r="Z84" s="1">
        <v>-2.0475526153141188E-2</v>
      </c>
      <c r="AA84" s="42">
        <v>0.242914555167</v>
      </c>
      <c r="AB84" s="1">
        <f t="shared" si="28"/>
        <v>-3.5911199999999921E-2</v>
      </c>
      <c r="AD84" s="1">
        <f t="shared" si="31"/>
        <v>1975.2499999999945</v>
      </c>
      <c r="AE84" s="1">
        <f t="shared" si="22"/>
        <v>-0.72613680000000014</v>
      </c>
      <c r="AF84" s="1">
        <f t="shared" si="23"/>
        <v>-0.28703579999999995</v>
      </c>
      <c r="AG84" s="1">
        <f t="shared" si="24"/>
        <v>6.2582164993570721E-2</v>
      </c>
      <c r="AH84" s="1">
        <f t="shared" si="25"/>
        <v>-0.63717063980300004</v>
      </c>
      <c r="AJ84" s="1">
        <f t="shared" si="30"/>
        <v>1975.2499999999945</v>
      </c>
      <c r="AK84" s="1">
        <f t="shared" si="32"/>
        <v>-3.4421467853110008</v>
      </c>
      <c r="AL84" s="1">
        <f t="shared" si="33"/>
        <v>-7.9344759624999943</v>
      </c>
      <c r="AM84" s="1">
        <f t="shared" si="34"/>
        <v>-1.3707425670258035</v>
      </c>
    </row>
    <row r="85" spans="1:39">
      <c r="A85" s="1">
        <v>31875</v>
      </c>
      <c r="B85" s="31">
        <v>-0.5</v>
      </c>
      <c r="C85" s="31">
        <v>5.75</v>
      </c>
      <c r="D85" s="29">
        <v>14.4</v>
      </c>
      <c r="E85" s="29">
        <v>7.2</v>
      </c>
      <c r="F85" s="29">
        <v>6.5</v>
      </c>
      <c r="G85" s="29">
        <v>5.5</v>
      </c>
      <c r="H85" s="29">
        <v>0.7</v>
      </c>
      <c r="I85" s="29">
        <v>-0.1</v>
      </c>
      <c r="J85" s="29">
        <v>0</v>
      </c>
      <c r="K85" s="29">
        <v>-1</v>
      </c>
      <c r="L85" s="29">
        <v>-9.1</v>
      </c>
      <c r="M85" s="29">
        <v>-10.9</v>
      </c>
      <c r="N85" s="29">
        <v>-3.7</v>
      </c>
      <c r="O85" s="29">
        <v>4.9000000000000004</v>
      </c>
      <c r="P85" s="29">
        <v>0</v>
      </c>
      <c r="Q85" s="29">
        <v>-0.4</v>
      </c>
      <c r="R85" s="29">
        <v>-0.1</v>
      </c>
      <c r="S85" s="29">
        <v>-0.2</v>
      </c>
      <c r="T85" s="29">
        <v>8.4</v>
      </c>
      <c r="U85" s="42">
        <v>-0.49850615140400001</v>
      </c>
      <c r="V85" s="1">
        <f t="shared" si="29"/>
        <v>79</v>
      </c>
      <c r="W85" s="1">
        <v>31875</v>
      </c>
      <c r="X85" s="1">
        <f t="shared" si="26"/>
        <v>-0.59765875000000013</v>
      </c>
      <c r="Y85" s="1">
        <f t="shared" si="27"/>
        <v>-0.1318967499999999</v>
      </c>
      <c r="Z85" s="1">
        <v>-0.20842296487124357</v>
      </c>
      <c r="AA85" s="42">
        <v>-0.49850615140400001</v>
      </c>
      <c r="AB85" s="1">
        <f t="shared" si="28"/>
        <v>-0.46576200000000023</v>
      </c>
      <c r="AD85" s="1">
        <f t="shared" si="31"/>
        <v>1975.3333333333278</v>
      </c>
      <c r="AE85" s="1">
        <f t="shared" si="22"/>
        <v>6.6843324999999898E-2</v>
      </c>
      <c r="AF85" s="1">
        <f t="shared" si="23"/>
        <v>0.18054817499999998</v>
      </c>
      <c r="AG85" s="1">
        <f t="shared" si="24"/>
        <v>0.18411416726986063</v>
      </c>
      <c r="AH85" s="1">
        <f t="shared" si="25"/>
        <v>0.135583607454</v>
      </c>
      <c r="AJ85" s="1">
        <f t="shared" si="30"/>
        <v>1975.3333333333278</v>
      </c>
      <c r="AK85" s="1">
        <f t="shared" si="32"/>
        <v>-3.3065631778570008</v>
      </c>
      <c r="AL85" s="1">
        <f t="shared" si="33"/>
        <v>-7.7539277874999941</v>
      </c>
      <c r="AM85" s="1">
        <f t="shared" si="34"/>
        <v>-1.1866283997559428</v>
      </c>
    </row>
    <row r="86" spans="1:39">
      <c r="A86" s="1">
        <v>41575</v>
      </c>
      <c r="B86" s="31">
        <v>-0.125</v>
      </c>
      <c r="C86" s="31">
        <v>5.5</v>
      </c>
      <c r="D86" s="29">
        <v>7.9</v>
      </c>
      <c r="E86" s="29">
        <v>6.5</v>
      </c>
      <c r="F86" s="29">
        <v>5.5</v>
      </c>
      <c r="G86" s="29">
        <v>5.9</v>
      </c>
      <c r="H86" s="29">
        <v>0.7</v>
      </c>
      <c r="I86" s="29">
        <v>0</v>
      </c>
      <c r="J86" s="29">
        <v>0</v>
      </c>
      <c r="K86" s="29">
        <v>0</v>
      </c>
      <c r="L86" s="29">
        <v>-11.2</v>
      </c>
      <c r="M86" s="29">
        <v>-0.7</v>
      </c>
      <c r="N86" s="29">
        <v>6.5</v>
      </c>
      <c r="O86" s="29">
        <v>6.8</v>
      </c>
      <c r="P86" s="29">
        <v>-0.3</v>
      </c>
      <c r="Q86" s="29">
        <v>3</v>
      </c>
      <c r="R86" s="29">
        <v>1.6</v>
      </c>
      <c r="S86" s="29">
        <v>-0.1</v>
      </c>
      <c r="T86" s="29">
        <v>9.1</v>
      </c>
      <c r="U86" s="42">
        <v>-0.63717063980300004</v>
      </c>
      <c r="V86" s="1">
        <f t="shared" si="29"/>
        <v>80</v>
      </c>
      <c r="W86" s="1">
        <v>41575</v>
      </c>
      <c r="X86" s="1">
        <f t="shared" si="26"/>
        <v>-0.72613680000000014</v>
      </c>
      <c r="Y86" s="1">
        <f t="shared" si="27"/>
        <v>-0.28703579999999995</v>
      </c>
      <c r="Z86" s="1">
        <v>6.2582164993570721E-2</v>
      </c>
      <c r="AA86" s="42">
        <v>-0.63717063980300004</v>
      </c>
      <c r="AB86" s="1">
        <f t="shared" si="28"/>
        <v>-0.43910100000000019</v>
      </c>
      <c r="AD86" s="1">
        <f t="shared" si="31"/>
        <v>1975.4166666666611</v>
      </c>
      <c r="AE86" s="1">
        <f t="shared" si="22"/>
        <v>0.11528204999999991</v>
      </c>
      <c r="AF86" s="1">
        <f t="shared" si="23"/>
        <v>0.3209656500000001</v>
      </c>
      <c r="AG86" s="1">
        <f t="shared" si="24"/>
        <v>0.32114072715168873</v>
      </c>
      <c r="AH86" s="1">
        <f t="shared" si="25"/>
        <v>0.17042174617299999</v>
      </c>
      <c r="AJ86" s="1">
        <f t="shared" si="30"/>
        <v>1975.4166666666611</v>
      </c>
      <c r="AK86" s="1">
        <f t="shared" si="32"/>
        <v>-3.1361414316840008</v>
      </c>
      <c r="AL86" s="1">
        <f t="shared" si="33"/>
        <v>-7.4329621374999943</v>
      </c>
      <c r="AM86" s="1">
        <f t="shared" si="34"/>
        <v>-0.86548767260425408</v>
      </c>
    </row>
    <row r="87" spans="1:39">
      <c r="A87" s="1">
        <v>52075</v>
      </c>
      <c r="B87" s="31">
        <v>0</v>
      </c>
      <c r="C87" s="31">
        <v>5.125</v>
      </c>
      <c r="D87" s="29">
        <v>8</v>
      </c>
      <c r="E87" s="29">
        <v>7</v>
      </c>
      <c r="F87" s="29">
        <v>5.8</v>
      </c>
      <c r="G87" s="29">
        <v>6</v>
      </c>
      <c r="H87" s="29">
        <v>0.1</v>
      </c>
      <c r="I87" s="29">
        <v>0.5</v>
      </c>
      <c r="J87" s="29">
        <v>0.3</v>
      </c>
      <c r="K87" s="29">
        <v>0.1</v>
      </c>
      <c r="L87" s="29">
        <v>-10.4</v>
      </c>
      <c r="M87" s="29">
        <v>-1.2</v>
      </c>
      <c r="N87" s="29">
        <v>4.5999999999999996</v>
      </c>
      <c r="O87" s="29">
        <v>5.7</v>
      </c>
      <c r="P87" s="29">
        <v>0.8</v>
      </c>
      <c r="Q87" s="29">
        <v>-0.5</v>
      </c>
      <c r="R87" s="29">
        <v>-1.9</v>
      </c>
      <c r="S87" s="29">
        <v>-1.1000000000000001</v>
      </c>
      <c r="T87" s="29">
        <v>9.1999999999999993</v>
      </c>
      <c r="U87" s="42">
        <v>0.135583607454</v>
      </c>
      <c r="V87" s="1">
        <f t="shared" si="29"/>
        <v>81</v>
      </c>
      <c r="W87" s="1">
        <v>52075</v>
      </c>
      <c r="X87" s="1">
        <f t="shared" si="26"/>
        <v>6.6843324999999898E-2</v>
      </c>
      <c r="Y87" s="1">
        <f t="shared" si="27"/>
        <v>0.18054817499999998</v>
      </c>
      <c r="Z87" s="1">
        <v>0.18411416726986063</v>
      </c>
      <c r="AA87" s="42">
        <v>0.135583607454</v>
      </c>
      <c r="AB87" s="1">
        <f t="shared" si="28"/>
        <v>-0.11370485000000008</v>
      </c>
      <c r="AD87" s="1">
        <f t="shared" si="31"/>
        <v>1975.4999999999943</v>
      </c>
      <c r="AE87" s="1">
        <f t="shared" ref="AE87:AE106" si="35">X89</f>
        <v>1.2695199999999796E-2</v>
      </c>
      <c r="AF87" s="1">
        <f t="shared" ref="AF87:AF118" si="36">Y89</f>
        <v>0.11917810000000006</v>
      </c>
      <c r="AG87" s="1">
        <f t="shared" ref="AG87:AG118" si="37">Z89</f>
        <v>-6.4342712309371275E-2</v>
      </c>
      <c r="AH87" s="1">
        <f t="shared" ref="AH87:AH106" si="38">AA89</f>
        <v>6.9957599521999994E-2</v>
      </c>
      <c r="AJ87" s="1">
        <f t="shared" si="30"/>
        <v>1975.4999999999943</v>
      </c>
      <c r="AK87" s="1">
        <f t="shared" si="32"/>
        <v>-3.0661838321620007</v>
      </c>
      <c r="AL87" s="1">
        <f t="shared" si="33"/>
        <v>-7.3137840374999943</v>
      </c>
      <c r="AM87" s="1">
        <f t="shared" si="34"/>
        <v>-0.92983038491362535</v>
      </c>
    </row>
    <row r="88" spans="1:39">
      <c r="A88" s="1">
        <v>61775</v>
      </c>
      <c r="B88" s="31">
        <v>0.375</v>
      </c>
      <c r="C88" s="31">
        <v>5.25</v>
      </c>
      <c r="D88" s="29">
        <v>8.5</v>
      </c>
      <c r="E88" s="29">
        <v>7.2</v>
      </c>
      <c r="F88" s="29">
        <v>6.4</v>
      </c>
      <c r="G88" s="29">
        <v>6.7</v>
      </c>
      <c r="H88" s="29">
        <v>0.5</v>
      </c>
      <c r="I88" s="29">
        <v>0.2</v>
      </c>
      <c r="J88" s="29">
        <v>0.6</v>
      </c>
      <c r="K88" s="29">
        <v>0.7</v>
      </c>
      <c r="L88" s="29">
        <v>-11.3</v>
      </c>
      <c r="M88" s="29">
        <v>0.3</v>
      </c>
      <c r="N88" s="29">
        <v>5.4</v>
      </c>
      <c r="O88" s="29">
        <v>5.7</v>
      </c>
      <c r="P88" s="29">
        <v>-0.9</v>
      </c>
      <c r="Q88" s="29">
        <v>1.5</v>
      </c>
      <c r="R88" s="29">
        <v>0.8</v>
      </c>
      <c r="S88" s="29">
        <v>0</v>
      </c>
      <c r="T88" s="29">
        <v>9.1999999999999993</v>
      </c>
      <c r="U88" s="42">
        <v>0.17042174617299999</v>
      </c>
      <c r="V88" s="1">
        <f t="shared" si="29"/>
        <v>82</v>
      </c>
      <c r="W88" s="1">
        <v>61775</v>
      </c>
      <c r="X88" s="1">
        <f t="shared" si="26"/>
        <v>0.11528204999999991</v>
      </c>
      <c r="Y88" s="1">
        <f t="shared" si="27"/>
        <v>0.3209656500000001</v>
      </c>
      <c r="Z88" s="1">
        <v>0.32114072715168873</v>
      </c>
      <c r="AA88" s="42">
        <v>0.17042174617299999</v>
      </c>
      <c r="AB88" s="1">
        <f t="shared" si="28"/>
        <v>-0.20568360000000019</v>
      </c>
      <c r="AD88" s="1">
        <f t="shared" si="31"/>
        <v>1975.5833333333276</v>
      </c>
      <c r="AE88" s="1">
        <f t="shared" si="35"/>
        <v>-0.22634461250000015</v>
      </c>
      <c r="AF88" s="1">
        <f t="shared" si="36"/>
        <v>-0.27720503750000003</v>
      </c>
      <c r="AG88" s="1">
        <f t="shared" si="37"/>
        <v>-0.21149106679574059</v>
      </c>
      <c r="AH88" s="1">
        <f t="shared" si="38"/>
        <v>-0.13645515954599999</v>
      </c>
      <c r="AJ88" s="1">
        <f t="shared" si="30"/>
        <v>1975.5833333333276</v>
      </c>
      <c r="AK88" s="1">
        <f t="shared" si="32"/>
        <v>-3.2026389917080009</v>
      </c>
      <c r="AL88" s="1">
        <f t="shared" si="33"/>
        <v>-7.5909890749999942</v>
      </c>
      <c r="AM88" s="1">
        <f t="shared" si="34"/>
        <v>-1.1413214517093659</v>
      </c>
    </row>
    <row r="89" spans="1:39">
      <c r="A89" s="1">
        <v>71575</v>
      </c>
      <c r="B89" s="31">
        <v>0.125</v>
      </c>
      <c r="C89" s="31">
        <v>6</v>
      </c>
      <c r="D89" s="29">
        <v>6.4</v>
      </c>
      <c r="E89" s="29">
        <v>6.9</v>
      </c>
      <c r="F89" s="29">
        <v>6.6</v>
      </c>
      <c r="G89" s="29">
        <v>5.3</v>
      </c>
      <c r="H89" s="29">
        <v>-0.8</v>
      </c>
      <c r="I89" s="29">
        <v>0.5</v>
      </c>
      <c r="J89" s="29">
        <v>-0.1</v>
      </c>
      <c r="K89" s="29">
        <v>-0.1</v>
      </c>
      <c r="L89" s="29">
        <v>0</v>
      </c>
      <c r="M89" s="29">
        <v>6.1</v>
      </c>
      <c r="N89" s="29">
        <v>6</v>
      </c>
      <c r="O89" s="29">
        <v>5.8</v>
      </c>
      <c r="P89" s="29">
        <v>-0.3</v>
      </c>
      <c r="Q89" s="29">
        <v>0.7</v>
      </c>
      <c r="R89" s="29">
        <v>0.3</v>
      </c>
      <c r="S89" s="29">
        <v>0.2</v>
      </c>
      <c r="T89" s="29">
        <v>9</v>
      </c>
      <c r="U89" s="42">
        <v>6.9957599521999994E-2</v>
      </c>
      <c r="V89" s="1">
        <f t="shared" si="29"/>
        <v>83</v>
      </c>
      <c r="W89" s="1">
        <v>71575</v>
      </c>
      <c r="X89" s="1">
        <f t="shared" si="26"/>
        <v>1.2695199999999796E-2</v>
      </c>
      <c r="Y89" s="1">
        <f t="shared" si="27"/>
        <v>0.11917810000000006</v>
      </c>
      <c r="Z89" s="1">
        <v>-6.4342712309371275E-2</v>
      </c>
      <c r="AA89" s="42">
        <v>6.9957599521999994E-2</v>
      </c>
      <c r="AB89" s="1">
        <f t="shared" si="28"/>
        <v>-0.10648290000000027</v>
      </c>
      <c r="AD89" s="1">
        <f t="shared" si="31"/>
        <v>1975.6666666666608</v>
      </c>
      <c r="AE89" s="1">
        <f t="shared" si="35"/>
        <v>-0.13760187499999998</v>
      </c>
      <c r="AF89" s="1">
        <f t="shared" si="36"/>
        <v>0.18299477500000016</v>
      </c>
      <c r="AG89" s="1">
        <f t="shared" si="37"/>
        <v>9.3079123336921143E-2</v>
      </c>
      <c r="AH89" s="1">
        <f t="shared" si="38"/>
        <v>-0.11375703909900001</v>
      </c>
      <c r="AJ89" s="1">
        <f t="shared" si="30"/>
        <v>1975.6666666666608</v>
      </c>
      <c r="AK89" s="1">
        <f t="shared" si="32"/>
        <v>-3.3163960308070011</v>
      </c>
      <c r="AL89" s="1">
        <f t="shared" si="33"/>
        <v>-7.4079942999999941</v>
      </c>
      <c r="AM89" s="1">
        <f t="shared" si="34"/>
        <v>-1.0482423283724449</v>
      </c>
    </row>
    <row r="90" spans="1:39">
      <c r="A90" s="1">
        <v>81975</v>
      </c>
      <c r="B90" s="31">
        <v>0</v>
      </c>
      <c r="C90" s="31">
        <v>6.1875</v>
      </c>
      <c r="D90" s="29">
        <v>5.0999999999999996</v>
      </c>
      <c r="E90" s="29">
        <v>7.5</v>
      </c>
      <c r="F90" s="29">
        <v>8.1</v>
      </c>
      <c r="G90" s="29">
        <v>7.8</v>
      </c>
      <c r="H90" s="29">
        <v>-1.3</v>
      </c>
      <c r="I90" s="29">
        <v>0.6</v>
      </c>
      <c r="J90" s="29">
        <v>1.5</v>
      </c>
      <c r="K90" s="29">
        <v>2.5</v>
      </c>
      <c r="L90" s="29">
        <v>-0.3</v>
      </c>
      <c r="M90" s="29">
        <v>7</v>
      </c>
      <c r="N90" s="29">
        <v>8.5</v>
      </c>
      <c r="O90" s="29">
        <v>6.2</v>
      </c>
      <c r="P90" s="29">
        <v>-0.3</v>
      </c>
      <c r="Q90" s="29">
        <v>0.9</v>
      </c>
      <c r="R90" s="29">
        <v>2.5</v>
      </c>
      <c r="S90" s="29">
        <v>0.4</v>
      </c>
      <c r="T90" s="29">
        <v>8.6</v>
      </c>
      <c r="U90" s="42">
        <v>-0.13645515954599999</v>
      </c>
      <c r="V90" s="1">
        <f t="shared" si="29"/>
        <v>84</v>
      </c>
      <c r="W90" s="1">
        <v>81975</v>
      </c>
      <c r="X90" s="1">
        <f t="shared" si="26"/>
        <v>-0.22634461250000015</v>
      </c>
      <c r="Y90" s="1">
        <f t="shared" si="27"/>
        <v>-0.27720503750000003</v>
      </c>
      <c r="Z90" s="1">
        <v>-0.21149106679574059</v>
      </c>
      <c r="AA90" s="42">
        <v>-0.13645515954599999</v>
      </c>
      <c r="AB90" s="1">
        <f t="shared" si="28"/>
        <v>5.0860424999999876E-2</v>
      </c>
      <c r="AD90" s="1">
        <f t="shared" si="31"/>
        <v>1975.7499999999941</v>
      </c>
      <c r="AE90" s="1">
        <f t="shared" si="35"/>
        <v>-0.25548785000000007</v>
      </c>
      <c r="AF90" s="1">
        <f t="shared" si="36"/>
        <v>-0.12575704999999987</v>
      </c>
      <c r="AG90" s="1">
        <f t="shared" si="37"/>
        <v>-0.10252299838101053</v>
      </c>
      <c r="AH90" s="1">
        <f t="shared" si="38"/>
        <v>-0.199738131096</v>
      </c>
      <c r="AJ90" s="1">
        <f t="shared" si="30"/>
        <v>1975.7499999999941</v>
      </c>
      <c r="AK90" s="1">
        <f t="shared" si="32"/>
        <v>-3.5161341619030009</v>
      </c>
      <c r="AL90" s="1">
        <f t="shared" si="33"/>
        <v>-7.533751349999994</v>
      </c>
      <c r="AM90" s="1">
        <f t="shared" si="34"/>
        <v>-1.1507653267534554</v>
      </c>
    </row>
    <row r="91" spans="1:39">
      <c r="A91" s="1">
        <v>91675</v>
      </c>
      <c r="B91" s="31">
        <v>0.25</v>
      </c>
      <c r="C91" s="31">
        <v>6.125</v>
      </c>
      <c r="D91" s="29">
        <v>5</v>
      </c>
      <c r="E91" s="29">
        <v>7.4</v>
      </c>
      <c r="F91" s="29">
        <v>8.1</v>
      </c>
      <c r="G91" s="29">
        <v>7.8</v>
      </c>
      <c r="H91" s="29">
        <v>-0.1</v>
      </c>
      <c r="I91" s="29">
        <v>-0.1</v>
      </c>
      <c r="J91" s="29">
        <v>0</v>
      </c>
      <c r="K91" s="29">
        <v>0</v>
      </c>
      <c r="L91" s="29">
        <v>1.6</v>
      </c>
      <c r="M91" s="29">
        <v>7.9</v>
      </c>
      <c r="N91" s="29">
        <v>7.8</v>
      </c>
      <c r="O91" s="29">
        <v>6.1</v>
      </c>
      <c r="P91" s="29">
        <v>1.9</v>
      </c>
      <c r="Q91" s="29">
        <v>0.9</v>
      </c>
      <c r="R91" s="29">
        <v>-0.7</v>
      </c>
      <c r="S91" s="29">
        <v>-0.1</v>
      </c>
      <c r="T91" s="29">
        <v>8.4</v>
      </c>
      <c r="U91" s="42">
        <v>-0.11375703909900001</v>
      </c>
      <c r="V91" s="1">
        <f t="shared" si="29"/>
        <v>85</v>
      </c>
      <c r="W91" s="1">
        <v>91675</v>
      </c>
      <c r="X91" s="1">
        <f t="shared" si="26"/>
        <v>-0.13760187499999998</v>
      </c>
      <c r="Y91" s="1">
        <f t="shared" si="27"/>
        <v>0.18299477500000016</v>
      </c>
      <c r="Z91" s="1">
        <v>9.3079123336921143E-2</v>
      </c>
      <c r="AA91" s="42">
        <v>-0.11375703909900001</v>
      </c>
      <c r="AB91" s="1">
        <f t="shared" si="28"/>
        <v>-0.32059665000000015</v>
      </c>
      <c r="AD91" s="1">
        <f t="shared" si="31"/>
        <v>1975.8333333333273</v>
      </c>
      <c r="AE91" s="1">
        <f t="shared" si="35"/>
        <v>-0.24354164999999994</v>
      </c>
      <c r="AF91" s="1">
        <f t="shared" si="36"/>
        <v>-0.26995935000000004</v>
      </c>
      <c r="AG91" s="1">
        <f t="shared" si="37"/>
        <v>-8.4563118573369178E-2</v>
      </c>
      <c r="AH91" s="1">
        <f t="shared" si="38"/>
        <v>-0.28141091785599998</v>
      </c>
      <c r="AJ91" s="1">
        <f t="shared" si="30"/>
        <v>1975.8333333333273</v>
      </c>
      <c r="AK91" s="1">
        <f t="shared" si="32"/>
        <v>-3.7975450797590007</v>
      </c>
      <c r="AL91" s="1">
        <f t="shared" si="33"/>
        <v>-7.8037106999999937</v>
      </c>
      <c r="AM91" s="1">
        <f t="shared" si="34"/>
        <v>-1.2353284453268247</v>
      </c>
    </row>
    <row r="92" spans="1:39">
      <c r="A92" s="1">
        <v>102175</v>
      </c>
      <c r="B92" s="31">
        <v>-0.25</v>
      </c>
      <c r="C92" s="31">
        <v>5.75</v>
      </c>
      <c r="D92" s="29">
        <v>4.9000000000000004</v>
      </c>
      <c r="E92" s="29">
        <v>7.3</v>
      </c>
      <c r="F92" s="29">
        <v>5.6</v>
      </c>
      <c r="G92" s="29">
        <v>5.0999999999999996</v>
      </c>
      <c r="H92" s="29">
        <v>-2.5</v>
      </c>
      <c r="I92" s="29">
        <v>-0.8</v>
      </c>
      <c r="J92" s="29">
        <v>-2.2000000000000002</v>
      </c>
      <c r="K92" s="29">
        <v>-0.7</v>
      </c>
      <c r="L92" s="29">
        <v>10.8</v>
      </c>
      <c r="M92" s="29">
        <v>7.6</v>
      </c>
      <c r="N92" s="29">
        <v>5.3</v>
      </c>
      <c r="O92" s="29">
        <v>5.0999999999999996</v>
      </c>
      <c r="P92" s="29">
        <v>2.9</v>
      </c>
      <c r="Q92" s="29">
        <v>-0.2</v>
      </c>
      <c r="R92" s="29">
        <v>-0.8</v>
      </c>
      <c r="S92" s="29">
        <v>-0.3</v>
      </c>
      <c r="T92" s="29">
        <v>8.1</v>
      </c>
      <c r="U92" s="42">
        <v>-0.199738131096</v>
      </c>
      <c r="V92" s="1">
        <f t="shared" si="29"/>
        <v>86</v>
      </c>
      <c r="W92" s="1">
        <v>102175</v>
      </c>
      <c r="X92" s="1">
        <f t="shared" si="26"/>
        <v>-0.25548785000000007</v>
      </c>
      <c r="Y92" s="1">
        <f t="shared" si="27"/>
        <v>-0.12575704999999987</v>
      </c>
      <c r="Z92" s="1">
        <v>-0.10252299838101053</v>
      </c>
      <c r="AA92" s="42">
        <v>-0.199738131096</v>
      </c>
      <c r="AB92" s="1">
        <f t="shared" si="28"/>
        <v>-0.1297308000000002</v>
      </c>
      <c r="AD92" s="1">
        <f t="shared" si="31"/>
        <v>1975.9166666666606</v>
      </c>
      <c r="AE92" s="1">
        <f t="shared" si="35"/>
        <v>0.31848414999999985</v>
      </c>
      <c r="AF92" s="1">
        <f t="shared" si="36"/>
        <v>0.15641335000000001</v>
      </c>
      <c r="AG92" s="1">
        <f t="shared" si="37"/>
        <v>4.2380249817384863E-2</v>
      </c>
      <c r="AH92" s="1">
        <f t="shared" si="38"/>
        <v>0.280342527457</v>
      </c>
      <c r="AJ92" s="1">
        <f t="shared" si="30"/>
        <v>1975.9166666666606</v>
      </c>
      <c r="AK92" s="1">
        <f t="shared" si="32"/>
        <v>-3.5172025523020007</v>
      </c>
      <c r="AL92" s="1">
        <f t="shared" si="33"/>
        <v>-7.6472973499999934</v>
      </c>
      <c r="AM92" s="1">
        <f t="shared" si="34"/>
        <v>-1.1929481955094399</v>
      </c>
    </row>
    <row r="93" spans="1:39">
      <c r="A93" s="1">
        <v>111875</v>
      </c>
      <c r="B93" s="31">
        <v>-0.25</v>
      </c>
      <c r="C93" s="31">
        <v>5.25</v>
      </c>
      <c r="D93" s="29">
        <v>5</v>
      </c>
      <c r="E93" s="29">
        <v>6.6</v>
      </c>
      <c r="F93" s="29">
        <v>5.3</v>
      </c>
      <c r="G93" s="29">
        <v>5.2</v>
      </c>
      <c r="H93" s="29">
        <v>0.1</v>
      </c>
      <c r="I93" s="29">
        <v>-0.7</v>
      </c>
      <c r="J93" s="29">
        <v>-0.3</v>
      </c>
      <c r="K93" s="29">
        <v>0.1</v>
      </c>
      <c r="L93" s="29">
        <v>11.2</v>
      </c>
      <c r="M93" s="29">
        <v>7.4</v>
      </c>
      <c r="N93" s="29">
        <v>5</v>
      </c>
      <c r="O93" s="29">
        <v>5</v>
      </c>
      <c r="P93" s="29">
        <v>0.4</v>
      </c>
      <c r="Q93" s="29">
        <v>-0.2</v>
      </c>
      <c r="R93" s="29">
        <v>-0.3</v>
      </c>
      <c r="S93" s="29">
        <v>-0.1</v>
      </c>
      <c r="T93" s="29">
        <v>8.3000000000000007</v>
      </c>
      <c r="U93" s="42">
        <v>-0.28141091785599998</v>
      </c>
      <c r="V93" s="1">
        <f t="shared" si="29"/>
        <v>87</v>
      </c>
      <c r="W93" s="1">
        <v>111875</v>
      </c>
      <c r="X93" s="1">
        <f t="shared" si="26"/>
        <v>-0.24354164999999994</v>
      </c>
      <c r="Y93" s="1">
        <f t="shared" si="27"/>
        <v>-0.26995935000000004</v>
      </c>
      <c r="Z93" s="1">
        <v>-8.4563118573369178E-2</v>
      </c>
      <c r="AA93" s="42">
        <v>-0.28141091785599998</v>
      </c>
      <c r="AB93" s="1">
        <f t="shared" si="28"/>
        <v>2.6417700000000099E-2</v>
      </c>
      <c r="AD93" s="1">
        <f t="shared" si="31"/>
        <v>1975.9999999999939</v>
      </c>
      <c r="AE93" s="1">
        <f t="shared" si="35"/>
        <v>-0.10523914999999995</v>
      </c>
      <c r="AF93" s="1">
        <f t="shared" si="36"/>
        <v>-7.1421499999999583E-3</v>
      </c>
      <c r="AG93" s="1">
        <f t="shared" si="37"/>
        <v>8.6070645580464844E-2</v>
      </c>
      <c r="AH93" s="1">
        <f t="shared" si="38"/>
        <v>-9.0654503429E-2</v>
      </c>
      <c r="AJ93" s="1">
        <f t="shared" si="30"/>
        <v>1975.9999999999939</v>
      </c>
      <c r="AK93" s="1">
        <f t="shared" si="32"/>
        <v>-3.6078570557310008</v>
      </c>
      <c r="AL93" s="1">
        <f t="shared" si="33"/>
        <v>-7.6544394999999934</v>
      </c>
      <c r="AM93" s="1">
        <f t="shared" si="34"/>
        <v>-1.1068775499289751</v>
      </c>
    </row>
    <row r="94" spans="1:39">
      <c r="A94" s="1">
        <v>121675</v>
      </c>
      <c r="B94" s="31">
        <v>0</v>
      </c>
      <c r="C94" s="31">
        <v>5.25</v>
      </c>
      <c r="D94" s="29">
        <v>4.7</v>
      </c>
      <c r="E94" s="29">
        <v>7.3</v>
      </c>
      <c r="F94" s="29">
        <v>5</v>
      </c>
      <c r="G94" s="29">
        <v>5.2</v>
      </c>
      <c r="H94" s="29">
        <v>-0.3</v>
      </c>
      <c r="I94" s="29">
        <v>0.7</v>
      </c>
      <c r="J94" s="29">
        <v>-0.3</v>
      </c>
      <c r="K94" s="29">
        <v>0</v>
      </c>
      <c r="L94" s="29">
        <v>13.2</v>
      </c>
      <c r="M94" s="29">
        <v>5</v>
      </c>
      <c r="N94" s="29">
        <v>4.8</v>
      </c>
      <c r="O94" s="29">
        <v>4.8</v>
      </c>
      <c r="P94" s="29">
        <v>2</v>
      </c>
      <c r="Q94" s="29">
        <v>-2.4</v>
      </c>
      <c r="R94" s="29">
        <v>-0.2</v>
      </c>
      <c r="S94" s="29">
        <v>-0.2</v>
      </c>
      <c r="T94" s="29">
        <v>8.4</v>
      </c>
      <c r="U94" s="42">
        <v>0.280342527457</v>
      </c>
      <c r="V94" s="1">
        <f t="shared" si="29"/>
        <v>88</v>
      </c>
      <c r="W94" s="1">
        <v>121675</v>
      </c>
      <c r="X94" s="1">
        <f t="shared" si="26"/>
        <v>0.31848414999999985</v>
      </c>
      <c r="Y94" s="1">
        <f t="shared" si="27"/>
        <v>0.15641335000000001</v>
      </c>
      <c r="Z94" s="1">
        <v>4.2380249817384863E-2</v>
      </c>
      <c r="AA94" s="42">
        <v>0.280342527457</v>
      </c>
      <c r="AB94" s="1">
        <f t="shared" si="28"/>
        <v>0.16207079999999985</v>
      </c>
      <c r="AD94" s="1">
        <f t="shared" si="31"/>
        <v>1976.0833333333271</v>
      </c>
      <c r="AE94" s="1">
        <f t="shared" si="35"/>
        <v>-0.46619854999999988</v>
      </c>
      <c r="AF94" s="1">
        <f t="shared" si="36"/>
        <v>-0.18736964999999983</v>
      </c>
      <c r="AG94" s="1">
        <f t="shared" si="37"/>
        <v>-0.13113982905856891</v>
      </c>
      <c r="AH94" s="1">
        <f t="shared" si="38"/>
        <v>-0.46912145301199998</v>
      </c>
      <c r="AJ94" s="1">
        <f t="shared" si="30"/>
        <v>1976.0833333333271</v>
      </c>
      <c r="AK94" s="1">
        <f t="shared" si="32"/>
        <v>-4.0769785087430011</v>
      </c>
      <c r="AL94" s="1">
        <f t="shared" si="33"/>
        <v>-7.8418091499999933</v>
      </c>
      <c r="AM94" s="1">
        <f t="shared" si="34"/>
        <v>-1.2380173789875442</v>
      </c>
    </row>
    <row r="95" spans="1:39">
      <c r="A95" s="1">
        <v>12076</v>
      </c>
      <c r="B95" s="31">
        <v>0</v>
      </c>
      <c r="C95" s="31">
        <v>4.75</v>
      </c>
      <c r="D95" s="29">
        <v>6.6</v>
      </c>
      <c r="E95" s="29">
        <v>5</v>
      </c>
      <c r="F95" s="29">
        <v>5.6</v>
      </c>
      <c r="G95" s="29">
        <v>5.7</v>
      </c>
      <c r="H95" s="29">
        <v>-0.7</v>
      </c>
      <c r="I95" s="29">
        <v>0</v>
      </c>
      <c r="J95" s="29">
        <v>0.4</v>
      </c>
      <c r="K95" s="29">
        <v>0.5</v>
      </c>
      <c r="L95" s="29">
        <v>6.2</v>
      </c>
      <c r="M95" s="29">
        <v>4.5</v>
      </c>
      <c r="N95" s="29">
        <v>4.5</v>
      </c>
      <c r="O95" s="29">
        <v>4.3</v>
      </c>
      <c r="P95" s="29">
        <v>1.2</v>
      </c>
      <c r="Q95" s="29">
        <v>-0.3</v>
      </c>
      <c r="R95" s="29">
        <v>-0.3</v>
      </c>
      <c r="S95" s="29">
        <v>-0.3</v>
      </c>
      <c r="T95" s="29">
        <v>8.1999999999999993</v>
      </c>
      <c r="U95" s="42">
        <v>-9.0654503429E-2</v>
      </c>
      <c r="V95" s="1">
        <f t="shared" si="29"/>
        <v>89</v>
      </c>
      <c r="W95" s="1">
        <v>12076</v>
      </c>
      <c r="X95" s="1">
        <f t="shared" si="26"/>
        <v>-0.10523914999999995</v>
      </c>
      <c r="Y95" s="1">
        <f t="shared" si="27"/>
        <v>-7.1421499999999583E-3</v>
      </c>
      <c r="Z95" s="1">
        <v>8.6070645580464844E-2</v>
      </c>
      <c r="AA95" s="42">
        <v>-9.0654503429E-2</v>
      </c>
      <c r="AB95" s="1">
        <f t="shared" si="28"/>
        <v>-9.809699999999999E-2</v>
      </c>
      <c r="AD95" s="1">
        <f t="shared" si="31"/>
        <v>1976.1666666666604</v>
      </c>
      <c r="AE95" s="1">
        <f t="shared" si="35"/>
        <v>-0.23979215000000009</v>
      </c>
      <c r="AF95" s="1">
        <f t="shared" si="36"/>
        <v>-7.3796850000000191E-2</v>
      </c>
      <c r="AG95" s="1">
        <f t="shared" si="37"/>
        <v>-0.14834265376691846</v>
      </c>
      <c r="AH95" s="1">
        <f t="shared" si="38"/>
        <v>-0.238927196634</v>
      </c>
      <c r="AJ95" s="1">
        <f t="shared" si="30"/>
        <v>1976.1666666666604</v>
      </c>
      <c r="AK95" s="1">
        <f t="shared" si="32"/>
        <v>-4.3159057053770011</v>
      </c>
      <c r="AL95" s="1">
        <f t="shared" si="33"/>
        <v>-7.9156059999999933</v>
      </c>
      <c r="AM95" s="1">
        <f t="shared" si="34"/>
        <v>-1.3863600327544625</v>
      </c>
    </row>
    <row r="96" spans="1:39">
      <c r="A96" s="1">
        <v>21876</v>
      </c>
      <c r="B96" s="31">
        <v>0</v>
      </c>
      <c r="C96" s="31">
        <v>4.75</v>
      </c>
      <c r="D96" s="29">
        <v>6.4</v>
      </c>
      <c r="E96" s="29">
        <v>5</v>
      </c>
      <c r="F96" s="29">
        <v>5.6</v>
      </c>
      <c r="G96" s="29">
        <v>5.9</v>
      </c>
      <c r="H96" s="29">
        <v>-0.2</v>
      </c>
      <c r="I96" s="29">
        <v>0</v>
      </c>
      <c r="J96" s="29">
        <v>0</v>
      </c>
      <c r="K96" s="29">
        <v>0.2</v>
      </c>
      <c r="L96" s="29">
        <v>5.4</v>
      </c>
      <c r="M96" s="29">
        <v>6.5</v>
      </c>
      <c r="N96" s="29">
        <v>5.5</v>
      </c>
      <c r="O96" s="29">
        <v>5</v>
      </c>
      <c r="P96" s="29">
        <v>-0.8</v>
      </c>
      <c r="Q96" s="29">
        <v>2</v>
      </c>
      <c r="R96" s="29">
        <v>1</v>
      </c>
      <c r="S96" s="29">
        <v>0.7</v>
      </c>
      <c r="T96" s="29">
        <v>7.9</v>
      </c>
      <c r="U96" s="42">
        <v>-0.46912145301199998</v>
      </c>
      <c r="V96" s="1">
        <f t="shared" si="29"/>
        <v>90</v>
      </c>
      <c r="W96" s="1">
        <v>21876</v>
      </c>
      <c r="X96" s="1">
        <f t="shared" si="26"/>
        <v>-0.46619854999999988</v>
      </c>
      <c r="Y96" s="1">
        <f t="shared" si="27"/>
        <v>-0.18736964999999983</v>
      </c>
      <c r="Z96" s="1">
        <v>-0.13113982905856891</v>
      </c>
      <c r="AA96" s="42">
        <v>-0.46912145301199998</v>
      </c>
      <c r="AB96" s="1">
        <f t="shared" si="28"/>
        <v>-0.27882890000000005</v>
      </c>
      <c r="AD96" s="1">
        <f t="shared" si="31"/>
        <v>1976.2499999999936</v>
      </c>
      <c r="AE96" s="1">
        <f t="shared" si="35"/>
        <v>0.11852704999999997</v>
      </c>
      <c r="AF96" s="1">
        <f t="shared" si="36"/>
        <v>0.22870534999999997</v>
      </c>
      <c r="AG96" s="1">
        <f t="shared" si="37"/>
        <v>-3.6059591088505205E-2</v>
      </c>
      <c r="AH96" s="1">
        <f t="shared" si="38"/>
        <v>0.138867693766</v>
      </c>
      <c r="AJ96" s="1">
        <f t="shared" si="30"/>
        <v>1976.2499999999936</v>
      </c>
      <c r="AK96" s="1">
        <f t="shared" si="32"/>
        <v>-4.1770380116110015</v>
      </c>
      <c r="AL96" s="1">
        <f t="shared" si="33"/>
        <v>-7.686900649999993</v>
      </c>
      <c r="AM96" s="1">
        <f t="shared" si="34"/>
        <v>-1.4224196238429676</v>
      </c>
    </row>
    <row r="97" spans="1:39">
      <c r="A97" s="1">
        <v>31676</v>
      </c>
      <c r="B97" s="31">
        <v>0</v>
      </c>
      <c r="C97" s="31">
        <v>4.75</v>
      </c>
      <c r="D97" s="29">
        <v>6.8</v>
      </c>
      <c r="E97" s="29">
        <v>4.7</v>
      </c>
      <c r="F97" s="29">
        <v>5.5</v>
      </c>
      <c r="G97" s="29">
        <v>5.8</v>
      </c>
      <c r="H97" s="29">
        <v>0.4</v>
      </c>
      <c r="I97" s="29">
        <v>-0.3</v>
      </c>
      <c r="J97" s="29">
        <v>-0.1</v>
      </c>
      <c r="K97" s="29">
        <v>-0.1</v>
      </c>
      <c r="L97" s="29">
        <v>4.9000000000000004</v>
      </c>
      <c r="M97" s="29">
        <v>6.6</v>
      </c>
      <c r="N97" s="29">
        <v>5.2</v>
      </c>
      <c r="O97" s="29">
        <v>5.3</v>
      </c>
      <c r="P97" s="29">
        <v>-0.5</v>
      </c>
      <c r="Q97" s="29">
        <v>0.1</v>
      </c>
      <c r="R97" s="29">
        <v>-0.3</v>
      </c>
      <c r="S97" s="29">
        <v>0.3</v>
      </c>
      <c r="T97" s="29">
        <v>7.6</v>
      </c>
      <c r="U97" s="42">
        <v>-0.238927196634</v>
      </c>
      <c r="V97" s="1">
        <f t="shared" si="29"/>
        <v>91</v>
      </c>
      <c r="W97" s="1">
        <v>31676</v>
      </c>
      <c r="X97" s="1">
        <f t="shared" si="26"/>
        <v>-0.23979215000000009</v>
      </c>
      <c r="Y97" s="1">
        <f t="shared" si="27"/>
        <v>-7.3796850000000191E-2</v>
      </c>
      <c r="Z97" s="1">
        <v>-0.14834265376691846</v>
      </c>
      <c r="AA97" s="42">
        <v>-0.238927196634</v>
      </c>
      <c r="AB97" s="1">
        <f t="shared" si="28"/>
        <v>-0.1659952999999999</v>
      </c>
      <c r="AD97" s="1">
        <f t="shared" si="31"/>
        <v>1976.3333333333269</v>
      </c>
      <c r="AE97" s="1">
        <f t="shared" si="35"/>
        <v>-0.28353247500000001</v>
      </c>
      <c r="AF97" s="1">
        <f t="shared" si="36"/>
        <v>5.2142175000000013E-2</v>
      </c>
      <c r="AG97" s="1">
        <f t="shared" si="37"/>
        <v>-2.18622790260391E-2</v>
      </c>
      <c r="AH97" s="1">
        <f t="shared" si="38"/>
        <v>-0.29763866700500002</v>
      </c>
      <c r="AJ97" s="1">
        <f t="shared" si="30"/>
        <v>1976.3333333333269</v>
      </c>
      <c r="AK97" s="1">
        <f t="shared" si="32"/>
        <v>-4.4746766786160013</v>
      </c>
      <c r="AL97" s="1">
        <f t="shared" si="33"/>
        <v>-7.6347584749999928</v>
      </c>
      <c r="AM97" s="1">
        <f t="shared" si="34"/>
        <v>-1.4442819028690068</v>
      </c>
    </row>
    <row r="98" spans="1:39">
      <c r="A98" s="1">
        <v>42076</v>
      </c>
      <c r="B98" s="31">
        <v>0.125</v>
      </c>
      <c r="C98" s="31">
        <v>4.75</v>
      </c>
      <c r="D98" s="29">
        <v>3.1</v>
      </c>
      <c r="E98" s="29">
        <v>5.4</v>
      </c>
      <c r="F98" s="29">
        <v>5.4</v>
      </c>
      <c r="G98" s="29">
        <v>5.9</v>
      </c>
      <c r="H98" s="29">
        <v>-1.6</v>
      </c>
      <c r="I98" s="29">
        <v>-0.1</v>
      </c>
      <c r="J98" s="29">
        <v>-0.4</v>
      </c>
      <c r="K98" s="29">
        <v>-0.4</v>
      </c>
      <c r="L98" s="29">
        <v>5.5</v>
      </c>
      <c r="M98" s="29">
        <v>5.2</v>
      </c>
      <c r="N98" s="29">
        <v>5.3</v>
      </c>
      <c r="O98" s="29">
        <v>5</v>
      </c>
      <c r="P98" s="29">
        <v>-1.1000000000000001</v>
      </c>
      <c r="Q98" s="29">
        <v>0</v>
      </c>
      <c r="R98" s="29">
        <v>0</v>
      </c>
      <c r="S98" s="29">
        <v>-0.3</v>
      </c>
      <c r="T98" s="29">
        <v>7.3</v>
      </c>
      <c r="U98" s="42">
        <v>0.138867693766</v>
      </c>
      <c r="V98" s="1">
        <f t="shared" si="29"/>
        <v>92</v>
      </c>
      <c r="W98" s="1">
        <v>42076</v>
      </c>
      <c r="X98" s="1">
        <f t="shared" si="26"/>
        <v>0.11852704999999997</v>
      </c>
      <c r="Y98" s="1">
        <f t="shared" si="27"/>
        <v>0.22870534999999997</v>
      </c>
      <c r="Z98" s="1">
        <v>-3.6059591088505205E-2</v>
      </c>
      <c r="AA98" s="42">
        <v>0.138867693766</v>
      </c>
      <c r="AB98" s="1">
        <f t="shared" si="28"/>
        <v>-0.11017830000000001</v>
      </c>
      <c r="AD98" s="1">
        <f t="shared" si="31"/>
        <v>1976.4166666666601</v>
      </c>
      <c r="AE98" s="1">
        <f t="shared" si="35"/>
        <v>-5.4322900000000063E-2</v>
      </c>
      <c r="AF98" s="1">
        <f t="shared" si="36"/>
        <v>3.7160699999999935E-2</v>
      </c>
      <c r="AG98" s="1">
        <f t="shared" si="37"/>
        <v>-0.24165195826259445</v>
      </c>
      <c r="AH98" s="1">
        <f t="shared" si="38"/>
        <v>-3.7513364313000001E-2</v>
      </c>
      <c r="AJ98" s="1">
        <f t="shared" si="30"/>
        <v>1976.4166666666601</v>
      </c>
      <c r="AK98" s="1">
        <f t="shared" si="32"/>
        <v>-4.5121900429290012</v>
      </c>
      <c r="AL98" s="1">
        <f t="shared" si="33"/>
        <v>-7.5975977749999926</v>
      </c>
      <c r="AM98" s="1">
        <f t="shared" si="34"/>
        <v>-1.6859338611316013</v>
      </c>
    </row>
    <row r="99" spans="1:39">
      <c r="A99" s="1">
        <v>51876</v>
      </c>
      <c r="B99" s="31">
        <v>0.25</v>
      </c>
      <c r="C99" s="31">
        <v>5.125</v>
      </c>
      <c r="D99" s="29">
        <v>3.7</v>
      </c>
      <c r="E99" s="29">
        <v>5.3</v>
      </c>
      <c r="F99" s="29">
        <v>5.9</v>
      </c>
      <c r="G99" s="29">
        <v>5.9</v>
      </c>
      <c r="H99" s="29">
        <v>0.6</v>
      </c>
      <c r="I99" s="29">
        <v>-0.1</v>
      </c>
      <c r="J99" s="29">
        <v>0.5</v>
      </c>
      <c r="K99" s="29">
        <v>0</v>
      </c>
      <c r="L99" s="29">
        <v>7.5</v>
      </c>
      <c r="M99" s="29">
        <v>6.7</v>
      </c>
      <c r="N99" s="29">
        <v>5.5</v>
      </c>
      <c r="O99" s="29">
        <v>5.2</v>
      </c>
      <c r="P99" s="29">
        <v>2</v>
      </c>
      <c r="Q99" s="29">
        <v>1.5</v>
      </c>
      <c r="R99" s="29">
        <v>0.2</v>
      </c>
      <c r="S99" s="29">
        <v>0.2</v>
      </c>
      <c r="T99" s="29">
        <v>7.4</v>
      </c>
      <c r="U99" s="42">
        <v>-0.29763866700500002</v>
      </c>
      <c r="V99" s="1">
        <f t="shared" si="29"/>
        <v>93</v>
      </c>
      <c r="W99" s="1">
        <v>51876</v>
      </c>
      <c r="X99" s="1">
        <f t="shared" si="26"/>
        <v>-0.28353247500000001</v>
      </c>
      <c r="Y99" s="1">
        <f t="shared" si="27"/>
        <v>5.2142175000000013E-2</v>
      </c>
      <c r="Z99" s="1">
        <v>-2.18622790260391E-2</v>
      </c>
      <c r="AA99" s="42">
        <v>-0.29763866700500002</v>
      </c>
      <c r="AB99" s="1">
        <f t="shared" si="28"/>
        <v>-0.33567465000000002</v>
      </c>
      <c r="AD99" s="1">
        <f t="shared" si="31"/>
        <v>1976.4999999999934</v>
      </c>
      <c r="AE99" s="1">
        <f t="shared" si="35"/>
        <v>-0.16890295000000011</v>
      </c>
      <c r="AF99" s="1">
        <f t="shared" si="36"/>
        <v>-1.9119450000000093E-2</v>
      </c>
      <c r="AG99" s="1">
        <f t="shared" si="37"/>
        <v>-4.2233598366281044E-2</v>
      </c>
      <c r="AH99" s="1">
        <f t="shared" si="38"/>
        <v>-0.13910303151299999</v>
      </c>
      <c r="AJ99" s="1">
        <f t="shared" si="30"/>
        <v>1976.4999999999934</v>
      </c>
      <c r="AK99" s="1">
        <f t="shared" si="32"/>
        <v>-4.6512930744420009</v>
      </c>
      <c r="AL99" s="1">
        <f t="shared" si="33"/>
        <v>-7.6167172249999924</v>
      </c>
      <c r="AM99" s="1">
        <f t="shared" si="34"/>
        <v>-1.7281674594978824</v>
      </c>
    </row>
    <row r="100" spans="1:39">
      <c r="A100" s="1">
        <v>62276</v>
      </c>
      <c r="B100" s="31">
        <v>0</v>
      </c>
      <c r="C100" s="31">
        <v>5.5</v>
      </c>
      <c r="D100" s="29">
        <v>3.5</v>
      </c>
      <c r="E100" s="29">
        <v>4.8</v>
      </c>
      <c r="F100" s="29">
        <v>5.7</v>
      </c>
      <c r="G100" s="29">
        <v>6.3</v>
      </c>
      <c r="H100" s="29">
        <v>-0.2</v>
      </c>
      <c r="I100" s="29">
        <v>-0.5</v>
      </c>
      <c r="J100" s="29">
        <v>-0.2</v>
      </c>
      <c r="K100" s="29">
        <v>0.4</v>
      </c>
      <c r="L100" s="29">
        <v>8.5</v>
      </c>
      <c r="M100" s="29">
        <v>5.7</v>
      </c>
      <c r="N100" s="29">
        <v>5.3</v>
      </c>
      <c r="O100" s="29">
        <v>5</v>
      </c>
      <c r="P100" s="29">
        <v>1</v>
      </c>
      <c r="Q100" s="29">
        <v>-1</v>
      </c>
      <c r="R100" s="29">
        <v>-0.2</v>
      </c>
      <c r="S100" s="29">
        <v>-0.2</v>
      </c>
      <c r="T100" s="29">
        <v>7.3</v>
      </c>
      <c r="U100" s="42">
        <v>-3.7513364313000001E-2</v>
      </c>
      <c r="V100" s="1">
        <f t="shared" si="29"/>
        <v>94</v>
      </c>
      <c r="W100" s="1">
        <v>62276</v>
      </c>
      <c r="X100" s="1">
        <f t="shared" si="26"/>
        <v>-5.4322900000000063E-2</v>
      </c>
      <c r="Y100" s="1">
        <f t="shared" si="27"/>
        <v>3.7160699999999935E-2</v>
      </c>
      <c r="Z100" s="1">
        <v>-0.24165195826259445</v>
      </c>
      <c r="AA100" s="42">
        <v>-3.7513364313000001E-2</v>
      </c>
      <c r="AB100" s="1">
        <f t="shared" si="28"/>
        <v>-9.1483599999999998E-2</v>
      </c>
      <c r="AD100" s="1">
        <f t="shared" si="31"/>
        <v>1976.5833333333267</v>
      </c>
      <c r="AE100" s="1">
        <f t="shared" si="35"/>
        <v>-8.1097850000000138E-2</v>
      </c>
      <c r="AF100" s="1">
        <f t="shared" si="36"/>
        <v>-5.113750000000028E-3</v>
      </c>
      <c r="AG100" s="1">
        <f t="shared" si="37"/>
        <v>-0.10073652508242825</v>
      </c>
      <c r="AH100" s="1">
        <f t="shared" si="38"/>
        <v>-4.3825117650000002E-2</v>
      </c>
      <c r="AJ100" s="1">
        <f t="shared" si="30"/>
        <v>1976.5833333333267</v>
      </c>
      <c r="AK100" s="1">
        <f t="shared" si="32"/>
        <v>-4.6951181920920009</v>
      </c>
      <c r="AL100" s="1">
        <f t="shared" si="33"/>
        <v>-7.6218309749999928</v>
      </c>
      <c r="AM100" s="1">
        <f t="shared" si="34"/>
        <v>-1.8289039845803106</v>
      </c>
    </row>
    <row r="101" spans="1:39">
      <c r="A101" s="1">
        <v>72076</v>
      </c>
      <c r="B101" s="31">
        <v>0</v>
      </c>
      <c r="C101" s="31">
        <v>5.25</v>
      </c>
      <c r="D101" s="29">
        <v>5</v>
      </c>
      <c r="E101" s="29">
        <v>5.3</v>
      </c>
      <c r="F101" s="29">
        <v>6</v>
      </c>
      <c r="G101" s="29">
        <v>5.4</v>
      </c>
      <c r="H101" s="29">
        <v>0.2</v>
      </c>
      <c r="I101" s="29">
        <v>-0.4</v>
      </c>
      <c r="J101" s="29">
        <v>-0.3</v>
      </c>
      <c r="K101" s="29">
        <v>-0.2</v>
      </c>
      <c r="L101" s="29">
        <v>5</v>
      </c>
      <c r="M101" s="29">
        <v>5.4</v>
      </c>
      <c r="N101" s="29">
        <v>5.2</v>
      </c>
      <c r="O101" s="29">
        <v>5.0999999999999996</v>
      </c>
      <c r="P101" s="29">
        <v>-0.7</v>
      </c>
      <c r="Q101" s="29">
        <v>0.1</v>
      </c>
      <c r="R101" s="29">
        <v>0.2</v>
      </c>
      <c r="S101" s="29">
        <v>0.1</v>
      </c>
      <c r="T101" s="29">
        <v>7.3</v>
      </c>
      <c r="U101" s="42">
        <v>-0.13910303151299999</v>
      </c>
      <c r="V101" s="1">
        <f t="shared" si="29"/>
        <v>95</v>
      </c>
      <c r="W101" s="1">
        <v>72076</v>
      </c>
      <c r="X101" s="1">
        <f t="shared" si="26"/>
        <v>-0.16890295000000011</v>
      </c>
      <c r="Y101" s="1">
        <f t="shared" si="27"/>
        <v>-1.9119450000000093E-2</v>
      </c>
      <c r="Z101" s="1">
        <v>-4.2233598366281044E-2</v>
      </c>
      <c r="AA101" s="42">
        <v>-0.13910303151299999</v>
      </c>
      <c r="AB101" s="1">
        <f t="shared" si="28"/>
        <v>-0.14978350000000001</v>
      </c>
      <c r="AD101" s="1">
        <f t="shared" si="31"/>
        <v>1976.6666666666599</v>
      </c>
      <c r="AE101" s="1">
        <f t="shared" si="35"/>
        <v>-2.4750000000017813E-5</v>
      </c>
      <c r="AF101" s="1">
        <f t="shared" si="36"/>
        <v>6.9996649999999994E-2</v>
      </c>
      <c r="AG101" s="1">
        <f t="shared" si="37"/>
        <v>-7.8178652634909196E-2</v>
      </c>
      <c r="AH101" s="1">
        <f t="shared" si="38"/>
        <v>1.8862083086E-2</v>
      </c>
      <c r="AJ101" s="1">
        <f t="shared" si="30"/>
        <v>1976.6666666666599</v>
      </c>
      <c r="AK101" s="1">
        <f t="shared" si="32"/>
        <v>-4.6762561090060011</v>
      </c>
      <c r="AL101" s="1">
        <f t="shared" si="33"/>
        <v>-7.5518343249999926</v>
      </c>
      <c r="AM101" s="1">
        <f t="shared" si="34"/>
        <v>-1.9070826372152196</v>
      </c>
    </row>
    <row r="102" spans="1:39">
      <c r="A102" s="1">
        <v>81776</v>
      </c>
      <c r="B102" s="31">
        <v>0</v>
      </c>
      <c r="C102" s="31">
        <v>5.25</v>
      </c>
      <c r="D102" s="29">
        <v>4.7</v>
      </c>
      <c r="E102" s="29">
        <v>5.5</v>
      </c>
      <c r="F102" s="29">
        <v>6</v>
      </c>
      <c r="G102" s="29">
        <v>5.6</v>
      </c>
      <c r="H102" s="29">
        <v>-0.3</v>
      </c>
      <c r="I102" s="29">
        <v>0.2</v>
      </c>
      <c r="J102" s="29">
        <v>0</v>
      </c>
      <c r="K102" s="29">
        <v>0.2</v>
      </c>
      <c r="L102" s="29">
        <v>4.4000000000000004</v>
      </c>
      <c r="M102" s="29">
        <v>5.3</v>
      </c>
      <c r="N102" s="29">
        <v>5.4</v>
      </c>
      <c r="O102" s="29">
        <v>5</v>
      </c>
      <c r="P102" s="29">
        <v>-0.6</v>
      </c>
      <c r="Q102" s="29">
        <v>-0.1</v>
      </c>
      <c r="R102" s="29">
        <v>0.2</v>
      </c>
      <c r="S102" s="29">
        <v>-0.1</v>
      </c>
      <c r="T102" s="29">
        <v>7.6</v>
      </c>
      <c r="U102" s="42">
        <v>-4.3825117650000002E-2</v>
      </c>
      <c r="V102" s="1">
        <f t="shared" si="29"/>
        <v>96</v>
      </c>
      <c r="W102" s="1">
        <v>81776</v>
      </c>
      <c r="X102" s="1">
        <f t="shared" si="26"/>
        <v>-8.1097850000000138E-2</v>
      </c>
      <c r="Y102" s="1">
        <f t="shared" si="27"/>
        <v>-5.113750000000028E-3</v>
      </c>
      <c r="Z102" s="1">
        <v>-0.10073652508242825</v>
      </c>
      <c r="AA102" s="42">
        <v>-4.3825117650000002E-2</v>
      </c>
      <c r="AB102" s="1">
        <f t="shared" si="28"/>
        <v>-7.598410000000011E-2</v>
      </c>
      <c r="AD102" s="1">
        <f t="shared" si="31"/>
        <v>1976.7499999999932</v>
      </c>
      <c r="AE102" s="1">
        <f t="shared" si="35"/>
        <v>-6.6062700000000196E-2</v>
      </c>
      <c r="AF102" s="1">
        <f t="shared" si="36"/>
        <v>-9.533839999999999E-2</v>
      </c>
      <c r="AG102" s="1">
        <f t="shared" si="37"/>
        <v>-0.12237203064333257</v>
      </c>
      <c r="AH102" s="1">
        <f t="shared" si="38"/>
        <v>-4.1394100404000003E-2</v>
      </c>
      <c r="AJ102" s="1">
        <f t="shared" si="30"/>
        <v>1976.7499999999932</v>
      </c>
      <c r="AK102" s="1">
        <f t="shared" si="32"/>
        <v>-4.7176502094100012</v>
      </c>
      <c r="AL102" s="1">
        <f t="shared" si="33"/>
        <v>-7.6471727249999928</v>
      </c>
      <c r="AM102" s="1">
        <f t="shared" si="34"/>
        <v>-2.0294546678585523</v>
      </c>
    </row>
    <row r="103" spans="1:39">
      <c r="A103" s="1">
        <v>92176</v>
      </c>
      <c r="B103" s="31">
        <v>0</v>
      </c>
      <c r="C103" s="31">
        <v>5.25</v>
      </c>
      <c r="D103" s="29">
        <v>5.0999999999999996</v>
      </c>
      <c r="E103" s="29">
        <v>5.0999999999999996</v>
      </c>
      <c r="F103" s="29">
        <v>6.2</v>
      </c>
      <c r="G103" s="29">
        <v>5.6</v>
      </c>
      <c r="H103" s="29">
        <v>0.4</v>
      </c>
      <c r="I103" s="29">
        <v>-0.4</v>
      </c>
      <c r="J103" s="29">
        <v>0.2</v>
      </c>
      <c r="K103" s="29">
        <v>0</v>
      </c>
      <c r="L103" s="29">
        <v>4.3</v>
      </c>
      <c r="M103" s="29">
        <v>4</v>
      </c>
      <c r="N103" s="29">
        <v>5.7</v>
      </c>
      <c r="O103" s="29">
        <v>5.4</v>
      </c>
      <c r="P103" s="29">
        <v>-0.1</v>
      </c>
      <c r="Q103" s="29">
        <v>-1.3</v>
      </c>
      <c r="R103" s="29">
        <v>0.3</v>
      </c>
      <c r="S103" s="29">
        <v>0.4</v>
      </c>
      <c r="T103" s="29">
        <v>7.8</v>
      </c>
      <c r="U103" s="42">
        <v>1.8862083086E-2</v>
      </c>
      <c r="V103" s="1">
        <f t="shared" si="29"/>
        <v>97</v>
      </c>
      <c r="W103" s="1">
        <v>92176</v>
      </c>
      <c r="X103" s="1">
        <f t="shared" si="26"/>
        <v>-2.4750000000017813E-5</v>
      </c>
      <c r="Y103" s="1">
        <f t="shared" si="27"/>
        <v>6.9996649999999994E-2</v>
      </c>
      <c r="Z103" s="1">
        <v>-7.8178652634909196E-2</v>
      </c>
      <c r="AA103" s="42">
        <v>1.8862083086E-2</v>
      </c>
      <c r="AB103" s="1">
        <f t="shared" si="28"/>
        <v>-7.0021400000000011E-2</v>
      </c>
      <c r="AD103" s="1">
        <f t="shared" si="31"/>
        <v>1976.8333333333264</v>
      </c>
      <c r="AE103" s="1">
        <f t="shared" si="35"/>
        <v>-8.4820000000000451E-3</v>
      </c>
      <c r="AF103" s="1">
        <f t="shared" si="36"/>
        <v>-0.10658930000000005</v>
      </c>
      <c r="AG103" s="1">
        <f t="shared" si="37"/>
        <v>-0.32165085810937055</v>
      </c>
      <c r="AH103" s="1">
        <f t="shared" si="38"/>
        <v>3.0113032562E-2</v>
      </c>
      <c r="AJ103" s="1">
        <f t="shared" si="30"/>
        <v>1976.8333333333264</v>
      </c>
      <c r="AK103" s="1">
        <f t="shared" si="32"/>
        <v>-4.687537176848001</v>
      </c>
      <c r="AL103" s="1">
        <f t="shared" si="33"/>
        <v>-7.7537620249999932</v>
      </c>
      <c r="AM103" s="1">
        <f t="shared" si="34"/>
        <v>-2.351105525967923</v>
      </c>
    </row>
    <row r="104" spans="1:39">
      <c r="A104" s="1">
        <v>101976</v>
      </c>
      <c r="B104" s="31">
        <v>-0.125</v>
      </c>
      <c r="C104" s="31">
        <v>5</v>
      </c>
      <c r="D104" s="29">
        <v>5.0999999999999996</v>
      </c>
      <c r="E104" s="29">
        <v>6.2</v>
      </c>
      <c r="F104" s="29">
        <v>5.7</v>
      </c>
      <c r="G104" s="29">
        <v>4.7</v>
      </c>
      <c r="H104" s="29">
        <v>0</v>
      </c>
      <c r="I104" s="29">
        <v>0</v>
      </c>
      <c r="J104" s="29">
        <v>0.1</v>
      </c>
      <c r="K104" s="29">
        <v>-0.3</v>
      </c>
      <c r="L104" s="29">
        <v>3.3</v>
      </c>
      <c r="M104" s="29">
        <v>5.0999999999999996</v>
      </c>
      <c r="N104" s="29">
        <v>5</v>
      </c>
      <c r="O104" s="29">
        <v>4.8</v>
      </c>
      <c r="P104" s="29">
        <v>-0.7</v>
      </c>
      <c r="Q104" s="29">
        <v>-0.6</v>
      </c>
      <c r="R104" s="29">
        <v>-0.4</v>
      </c>
      <c r="S104" s="29">
        <v>-0.4</v>
      </c>
      <c r="T104" s="29">
        <v>7.5</v>
      </c>
      <c r="U104" s="42">
        <v>-4.1394100404000003E-2</v>
      </c>
      <c r="V104" s="1">
        <f t="shared" si="29"/>
        <v>98</v>
      </c>
      <c r="W104" s="1">
        <v>101976</v>
      </c>
      <c r="X104" s="1">
        <f t="shared" si="26"/>
        <v>-6.6062700000000196E-2</v>
      </c>
      <c r="Y104" s="1">
        <f t="shared" si="27"/>
        <v>-9.533839999999999E-2</v>
      </c>
      <c r="Z104" s="1">
        <v>-0.12237203064333257</v>
      </c>
      <c r="AA104" s="42">
        <v>-4.1394100404000003E-2</v>
      </c>
      <c r="AB104" s="1">
        <f t="shared" si="28"/>
        <v>2.9275699999999794E-2</v>
      </c>
      <c r="AD104" s="1">
        <f t="shared" si="31"/>
        <v>1976.9166666666597</v>
      </c>
      <c r="AE104" s="1">
        <f t="shared" si="35"/>
        <v>-0.14962271249999992</v>
      </c>
      <c r="AF104" s="1">
        <f t="shared" si="36"/>
        <v>-1.4465437499999956E-2</v>
      </c>
      <c r="AG104" s="1">
        <f t="shared" si="37"/>
        <v>-5.7472177078284781E-2</v>
      </c>
      <c r="AH104" s="1">
        <f t="shared" si="38"/>
        <v>-0.130775229415</v>
      </c>
      <c r="AJ104" s="1">
        <f t="shared" si="30"/>
        <v>1976.9166666666597</v>
      </c>
      <c r="AK104" s="1">
        <f t="shared" si="32"/>
        <v>-4.8183124062630007</v>
      </c>
      <c r="AL104" s="1">
        <f t="shared" si="33"/>
        <v>-7.7682274624999934</v>
      </c>
      <c r="AM104" s="1">
        <f t="shared" si="34"/>
        <v>-2.4085777030462077</v>
      </c>
    </row>
    <row r="105" spans="1:39">
      <c r="A105" s="1">
        <v>111676</v>
      </c>
      <c r="B105" s="31">
        <v>-0.25</v>
      </c>
      <c r="C105" s="31">
        <v>5</v>
      </c>
      <c r="D105" s="29">
        <v>4.4000000000000004</v>
      </c>
      <c r="E105" s="29">
        <v>6.1</v>
      </c>
      <c r="F105" s="29">
        <v>6.2</v>
      </c>
      <c r="G105" s="29">
        <v>5</v>
      </c>
      <c r="H105" s="29">
        <v>-0.7</v>
      </c>
      <c r="I105" s="29">
        <v>-0.1</v>
      </c>
      <c r="J105" s="29">
        <v>0.5</v>
      </c>
      <c r="K105" s="29">
        <v>0.3</v>
      </c>
      <c r="L105" s="29">
        <v>4</v>
      </c>
      <c r="M105" s="29">
        <v>3.3</v>
      </c>
      <c r="N105" s="29">
        <v>4.4000000000000004</v>
      </c>
      <c r="O105" s="29">
        <v>4.4000000000000004</v>
      </c>
      <c r="P105" s="29">
        <v>0.7</v>
      </c>
      <c r="Q105" s="29">
        <v>-1.8</v>
      </c>
      <c r="R105" s="29">
        <v>-0.6</v>
      </c>
      <c r="S105" s="29">
        <v>-0.4</v>
      </c>
      <c r="T105" s="29">
        <v>7.7</v>
      </c>
      <c r="U105" s="42">
        <v>3.0113032562E-2</v>
      </c>
      <c r="V105" s="1">
        <f t="shared" si="29"/>
        <v>99</v>
      </c>
      <c r="W105" s="1">
        <v>111676</v>
      </c>
      <c r="X105" s="1">
        <f t="shared" si="26"/>
        <v>-8.4820000000000451E-3</v>
      </c>
      <c r="Y105" s="1">
        <f t="shared" si="27"/>
        <v>-0.10658930000000005</v>
      </c>
      <c r="Z105" s="1">
        <v>-0.32165085810937055</v>
      </c>
      <c r="AA105" s="42">
        <v>3.0113032562E-2</v>
      </c>
      <c r="AB105" s="1">
        <f t="shared" si="28"/>
        <v>9.8107300000000008E-2</v>
      </c>
      <c r="AD105" s="1">
        <f t="shared" si="31"/>
        <v>1976.999999999993</v>
      </c>
      <c r="AE105" s="1">
        <f t="shared" si="35"/>
        <v>-0.11943227499999998</v>
      </c>
      <c r="AF105" s="1">
        <f t="shared" si="36"/>
        <v>-2.8016324999999842E-2</v>
      </c>
      <c r="AG105" s="1">
        <f t="shared" si="37"/>
        <v>7.3616229536400679E-3</v>
      </c>
      <c r="AH105" s="1">
        <f t="shared" si="38"/>
        <v>-9.6514114708999996E-2</v>
      </c>
      <c r="AJ105" s="1">
        <f t="shared" si="30"/>
        <v>1976.999999999993</v>
      </c>
      <c r="AK105" s="1">
        <f t="shared" si="32"/>
        <v>-4.9148265209720003</v>
      </c>
      <c r="AL105" s="1">
        <f t="shared" si="33"/>
        <v>-7.7962437874999928</v>
      </c>
      <c r="AM105" s="1">
        <f t="shared" si="34"/>
        <v>-2.4012160800925675</v>
      </c>
    </row>
    <row r="106" spans="1:39">
      <c r="A106" s="1">
        <v>122176</v>
      </c>
      <c r="B106" s="31">
        <v>-6.25E-2</v>
      </c>
      <c r="C106" s="31">
        <v>4.6875</v>
      </c>
      <c r="D106" s="29">
        <v>4.2</v>
      </c>
      <c r="E106" s="29">
        <v>5.9</v>
      </c>
      <c r="F106" s="29">
        <v>6.2</v>
      </c>
      <c r="G106" s="29">
        <v>5.0999999999999996</v>
      </c>
      <c r="H106" s="29">
        <v>-0.2</v>
      </c>
      <c r="I106" s="29">
        <v>-0.2</v>
      </c>
      <c r="J106" s="29">
        <v>0</v>
      </c>
      <c r="K106" s="29">
        <v>0.1</v>
      </c>
      <c r="L106" s="29">
        <v>3.8</v>
      </c>
      <c r="M106" s="29">
        <v>3.5</v>
      </c>
      <c r="N106" s="29">
        <v>4.8</v>
      </c>
      <c r="O106" s="29">
        <v>5.0999999999999996</v>
      </c>
      <c r="P106" s="29">
        <v>-0.2</v>
      </c>
      <c r="Q106" s="29">
        <v>0.2</v>
      </c>
      <c r="R106" s="29">
        <v>0.4</v>
      </c>
      <c r="S106" s="29">
        <v>0.7</v>
      </c>
      <c r="T106" s="29">
        <v>8</v>
      </c>
      <c r="U106" s="42">
        <v>-0.130775229415</v>
      </c>
      <c r="V106" s="1">
        <f t="shared" si="29"/>
        <v>100</v>
      </c>
      <c r="W106" s="1">
        <v>122176</v>
      </c>
      <c r="X106" s="1">
        <f t="shared" si="26"/>
        <v>-0.14962271249999992</v>
      </c>
      <c r="Y106" s="1">
        <f t="shared" si="27"/>
        <v>-1.4465437499999956E-2</v>
      </c>
      <c r="Z106" s="1">
        <v>-5.7472177078284781E-2</v>
      </c>
      <c r="AA106" s="42">
        <v>-0.130775229415</v>
      </c>
      <c r="AB106" s="1">
        <f t="shared" si="28"/>
        <v>-0.13515727499999997</v>
      </c>
      <c r="AD106" s="1">
        <f t="shared" si="31"/>
        <v>1977.0833333333262</v>
      </c>
      <c r="AE106" s="1">
        <f t="shared" si="35"/>
        <v>-0.1231551125</v>
      </c>
      <c r="AF106" s="1">
        <f t="shared" si="36"/>
        <v>-9.7312237499999954E-2</v>
      </c>
      <c r="AG106" s="1">
        <f t="shared" si="37"/>
        <v>-0.13257194984726262</v>
      </c>
      <c r="AH106" s="1">
        <f t="shared" si="38"/>
        <v>-8.4712720000000005E-2</v>
      </c>
      <c r="AJ106" s="1">
        <f t="shared" si="30"/>
        <v>1977.0833333333262</v>
      </c>
      <c r="AK106" s="1">
        <f t="shared" si="32"/>
        <v>-4.9995392409720001</v>
      </c>
      <c r="AL106" s="1">
        <f t="shared" si="33"/>
        <v>-7.8935560249999925</v>
      </c>
      <c r="AM106" s="1">
        <f t="shared" si="34"/>
        <v>-2.5337880299398301</v>
      </c>
    </row>
    <row r="107" spans="1:39">
      <c r="A107" s="1">
        <v>11877</v>
      </c>
      <c r="B107" s="31">
        <v>6.25E-2</v>
      </c>
      <c r="C107" s="31">
        <v>4.625</v>
      </c>
      <c r="D107" s="29">
        <v>5.8</v>
      </c>
      <c r="E107" s="29">
        <v>5.8</v>
      </c>
      <c r="F107" s="29">
        <v>5</v>
      </c>
      <c r="G107" s="29">
        <v>5.4</v>
      </c>
      <c r="H107" s="29">
        <v>-0.1</v>
      </c>
      <c r="I107" s="29">
        <v>-0.4</v>
      </c>
      <c r="J107" s="29">
        <v>-0.1</v>
      </c>
      <c r="K107" s="29">
        <v>-0.2</v>
      </c>
      <c r="L107" s="29">
        <v>2.8</v>
      </c>
      <c r="M107" s="29">
        <v>5</v>
      </c>
      <c r="N107" s="29">
        <v>6.5</v>
      </c>
      <c r="O107" s="29">
        <v>6.1</v>
      </c>
      <c r="P107" s="29">
        <v>-0.7</v>
      </c>
      <c r="Q107" s="29">
        <v>0.2</v>
      </c>
      <c r="R107" s="29">
        <v>1.4</v>
      </c>
      <c r="S107" s="29">
        <v>0.2</v>
      </c>
      <c r="T107" s="29">
        <v>7.9</v>
      </c>
      <c r="U107" s="42">
        <v>-9.6514114708999996E-2</v>
      </c>
      <c r="V107" s="1">
        <f t="shared" si="29"/>
        <v>101</v>
      </c>
      <c r="W107" s="1">
        <v>11877</v>
      </c>
      <c r="X107" s="1">
        <f t="shared" si="26"/>
        <v>-0.11943227499999998</v>
      </c>
      <c r="Y107" s="1">
        <f t="shared" si="27"/>
        <v>-2.8016324999999842E-2</v>
      </c>
      <c r="Z107" s="1">
        <v>7.3616229536400679E-3</v>
      </c>
      <c r="AA107" s="42">
        <v>-9.6514114708999996E-2</v>
      </c>
      <c r="AB107" s="1">
        <f t="shared" si="28"/>
        <v>-9.1415950000000135E-2</v>
      </c>
      <c r="AD107" s="1">
        <f t="shared" si="31"/>
        <v>1977.1666666666595</v>
      </c>
      <c r="AE107" s="1">
        <f t="shared" ref="AE107:AE128" si="39">X109</f>
        <v>-0.28252701250000012</v>
      </c>
      <c r="AF107" s="1">
        <f t="shared" si="36"/>
        <v>-0.13263103749999988</v>
      </c>
      <c r="AG107" s="1">
        <f t="shared" si="37"/>
        <v>-0.15659961623252561</v>
      </c>
      <c r="AH107" s="1">
        <f t="shared" ref="AH107:AH128" si="40">AA109</f>
        <v>-0.22821799361799999</v>
      </c>
      <c r="AJ107" s="1">
        <f t="shared" si="30"/>
        <v>1977.1666666666595</v>
      </c>
      <c r="AK107" s="1">
        <f t="shared" si="32"/>
        <v>-5.2277572345900003</v>
      </c>
      <c r="AL107" s="1">
        <f t="shared" si="33"/>
        <v>-8.0261870624999929</v>
      </c>
      <c r="AM107" s="1">
        <f t="shared" si="34"/>
        <v>-2.6903876461723559</v>
      </c>
    </row>
    <row r="108" spans="1:39">
      <c r="A108" s="1">
        <v>21577</v>
      </c>
      <c r="B108" s="31">
        <v>0</v>
      </c>
      <c r="C108" s="31">
        <v>4.6875</v>
      </c>
      <c r="D108" s="29">
        <v>6.2</v>
      </c>
      <c r="E108" s="29">
        <v>5.2</v>
      </c>
      <c r="F108" s="29">
        <v>5.8</v>
      </c>
      <c r="G108" s="29">
        <v>5.5</v>
      </c>
      <c r="H108" s="29">
        <v>0.4</v>
      </c>
      <c r="I108" s="29">
        <v>-0.6</v>
      </c>
      <c r="J108" s="29">
        <v>0.8</v>
      </c>
      <c r="K108" s="29">
        <v>0.1</v>
      </c>
      <c r="L108" s="29">
        <v>3</v>
      </c>
      <c r="M108" s="29">
        <v>3.8</v>
      </c>
      <c r="N108" s="29">
        <v>7.8</v>
      </c>
      <c r="O108" s="29">
        <v>6</v>
      </c>
      <c r="P108" s="29">
        <v>0.2</v>
      </c>
      <c r="Q108" s="29">
        <v>-1.2</v>
      </c>
      <c r="R108" s="29">
        <v>1.3</v>
      </c>
      <c r="S108" s="29">
        <v>-0.1</v>
      </c>
      <c r="T108" s="29">
        <v>7.7</v>
      </c>
      <c r="U108" s="42">
        <v>-8.4712720000000005E-2</v>
      </c>
      <c r="V108" s="1">
        <f t="shared" si="29"/>
        <v>102</v>
      </c>
      <c r="W108" s="1">
        <v>21577</v>
      </c>
      <c r="X108" s="1">
        <f t="shared" si="26"/>
        <v>-0.1231551125</v>
      </c>
      <c r="Y108" s="1">
        <f t="shared" si="27"/>
        <v>-9.7312237499999954E-2</v>
      </c>
      <c r="Z108" s="1">
        <v>-0.13257194984726262</v>
      </c>
      <c r="AA108" s="42">
        <v>-8.4712720000000005E-2</v>
      </c>
      <c r="AB108" s="1">
        <f t="shared" si="28"/>
        <v>-2.5842875000000043E-2</v>
      </c>
      <c r="AD108" s="1">
        <f t="shared" si="31"/>
        <v>1977.2499999999927</v>
      </c>
      <c r="AE108" s="1">
        <f t="shared" si="39"/>
        <v>-6.452181250000022E-2</v>
      </c>
      <c r="AF108" s="1">
        <f t="shared" si="36"/>
        <v>-3.3602375000000295E-3</v>
      </c>
      <c r="AG108" s="1">
        <f t="shared" si="37"/>
        <v>-0.14350606283920042</v>
      </c>
      <c r="AH108" s="1">
        <f t="shared" si="40"/>
        <v>-4.8979031407000002E-2</v>
      </c>
      <c r="AJ108" s="1">
        <f t="shared" si="30"/>
        <v>1977.2499999999927</v>
      </c>
      <c r="AK108" s="1">
        <f t="shared" si="32"/>
        <v>-5.2767362659970001</v>
      </c>
      <c r="AL108" s="1">
        <f t="shared" si="33"/>
        <v>-8.0295472999999937</v>
      </c>
      <c r="AM108" s="1">
        <f t="shared" si="34"/>
        <v>-2.8338937090115563</v>
      </c>
    </row>
    <row r="109" spans="1:39">
      <c r="A109" s="1">
        <v>31577</v>
      </c>
      <c r="B109" s="31">
        <v>0</v>
      </c>
      <c r="C109" s="31">
        <v>4.6875</v>
      </c>
      <c r="D109" s="29">
        <v>5.7</v>
      </c>
      <c r="E109" s="29">
        <v>5.9</v>
      </c>
      <c r="F109" s="29">
        <v>5.8</v>
      </c>
      <c r="G109" s="29">
        <v>5.6</v>
      </c>
      <c r="H109" s="29">
        <v>-0.5</v>
      </c>
      <c r="I109" s="29">
        <v>0.7</v>
      </c>
      <c r="J109" s="29">
        <v>0</v>
      </c>
      <c r="K109" s="29">
        <v>0.1</v>
      </c>
      <c r="L109" s="29">
        <v>2.4</v>
      </c>
      <c r="M109" s="29">
        <v>4.5</v>
      </c>
      <c r="N109" s="29">
        <v>7.9</v>
      </c>
      <c r="O109" s="29">
        <v>6.3</v>
      </c>
      <c r="P109" s="29">
        <v>-0.6</v>
      </c>
      <c r="Q109" s="29">
        <v>0.7</v>
      </c>
      <c r="R109" s="29">
        <v>0.1</v>
      </c>
      <c r="S109" s="29">
        <v>0.3</v>
      </c>
      <c r="T109" s="29">
        <v>7.4</v>
      </c>
      <c r="U109" s="42">
        <v>-0.22821799361799999</v>
      </c>
      <c r="V109" s="1">
        <f t="shared" si="29"/>
        <v>103</v>
      </c>
      <c r="W109" s="1">
        <v>31577</v>
      </c>
      <c r="X109" s="1">
        <f t="shared" si="26"/>
        <v>-0.28252701250000012</v>
      </c>
      <c r="Y109" s="1">
        <f t="shared" si="27"/>
        <v>-0.13263103749999988</v>
      </c>
      <c r="Z109" s="1">
        <v>-0.15659961623252561</v>
      </c>
      <c r="AA109" s="42">
        <v>-0.22821799361799999</v>
      </c>
      <c r="AB109" s="1">
        <f t="shared" si="28"/>
        <v>-0.14989597500000024</v>
      </c>
      <c r="AD109" s="1">
        <f t="shared" si="31"/>
        <v>1977.333333333326</v>
      </c>
      <c r="AE109" s="1">
        <f t="shared" si="39"/>
        <v>-6.0405449999999916E-2</v>
      </c>
      <c r="AF109" s="1">
        <f t="shared" si="36"/>
        <v>4.9664649999999977E-2</v>
      </c>
      <c r="AG109" s="1">
        <f t="shared" si="37"/>
        <v>-0.251640960735107</v>
      </c>
      <c r="AH109" s="1">
        <f t="shared" si="40"/>
        <v>-5.0660541891999998E-2</v>
      </c>
      <c r="AJ109" s="1">
        <f t="shared" si="30"/>
        <v>1977.333333333326</v>
      </c>
      <c r="AK109" s="1">
        <f t="shared" si="32"/>
        <v>-5.3273968078890004</v>
      </c>
      <c r="AL109" s="1">
        <f t="shared" si="33"/>
        <v>-7.9798826499999933</v>
      </c>
      <c r="AM109" s="1">
        <f t="shared" si="34"/>
        <v>-3.0855346697466635</v>
      </c>
    </row>
    <row r="110" spans="1:39">
      <c r="A110" s="1">
        <v>41977</v>
      </c>
      <c r="B110" s="31">
        <v>0.125</v>
      </c>
      <c r="C110" s="31">
        <v>4.6875</v>
      </c>
      <c r="D110" s="29">
        <v>6.3</v>
      </c>
      <c r="E110" s="29">
        <v>6.1</v>
      </c>
      <c r="F110" s="29">
        <v>5.7</v>
      </c>
      <c r="G110" s="29">
        <v>6.6</v>
      </c>
      <c r="H110" s="29">
        <v>0.4</v>
      </c>
      <c r="I110" s="29">
        <v>0.3</v>
      </c>
      <c r="J110" s="29">
        <v>0.1</v>
      </c>
      <c r="K110" s="29">
        <v>0.1</v>
      </c>
      <c r="L110" s="29">
        <v>4.8</v>
      </c>
      <c r="M110" s="29">
        <v>7.2</v>
      </c>
      <c r="N110" s="29">
        <v>6.4</v>
      </c>
      <c r="O110" s="29">
        <v>5.9</v>
      </c>
      <c r="P110" s="29">
        <v>0.3</v>
      </c>
      <c r="Q110" s="29">
        <v>-0.7</v>
      </c>
      <c r="R110" s="29">
        <v>0.1</v>
      </c>
      <c r="S110" s="29">
        <v>-0.2</v>
      </c>
      <c r="T110" s="29">
        <v>7.1</v>
      </c>
      <c r="U110" s="42">
        <v>-4.8979031407000002E-2</v>
      </c>
      <c r="V110" s="1">
        <f t="shared" si="29"/>
        <v>104</v>
      </c>
      <c r="W110" s="1">
        <v>41977</v>
      </c>
      <c r="X110" s="1">
        <f t="shared" si="26"/>
        <v>-6.452181250000022E-2</v>
      </c>
      <c r="Y110" s="1">
        <f t="shared" si="27"/>
        <v>-3.3602375000000295E-3</v>
      </c>
      <c r="Z110" s="1">
        <v>-0.14350606283920042</v>
      </c>
      <c r="AA110" s="42">
        <v>-4.8979031407000002E-2</v>
      </c>
      <c r="AB110" s="1">
        <f t="shared" si="28"/>
        <v>-6.116157500000019E-2</v>
      </c>
      <c r="AD110" s="1">
        <f t="shared" si="31"/>
        <v>1977.4166666666592</v>
      </c>
      <c r="AE110" s="1">
        <f t="shared" si="39"/>
        <v>-0.17904502500000014</v>
      </c>
      <c r="AF110" s="1">
        <f t="shared" si="36"/>
        <v>-0.12560097499999978</v>
      </c>
      <c r="AG110" s="1">
        <f t="shared" si="37"/>
        <v>-0.27969050541200502</v>
      </c>
      <c r="AH110" s="1">
        <f t="shared" si="40"/>
        <v>-0.14558370434000001</v>
      </c>
      <c r="AJ110" s="1">
        <f t="shared" si="30"/>
        <v>1977.4166666666592</v>
      </c>
      <c r="AK110" s="1">
        <f t="shared" si="32"/>
        <v>-5.4729805122290003</v>
      </c>
      <c r="AL110" s="1">
        <f t="shared" si="33"/>
        <v>-8.1054836249999926</v>
      </c>
      <c r="AM110" s="1">
        <f t="shared" si="34"/>
        <v>-3.3652251751586686</v>
      </c>
    </row>
    <row r="111" spans="1:39">
      <c r="A111" s="1">
        <v>51777</v>
      </c>
      <c r="B111" s="31">
        <v>0.125</v>
      </c>
      <c r="C111" s="31">
        <v>5.25</v>
      </c>
      <c r="D111" s="29">
        <v>5.8</v>
      </c>
      <c r="E111" s="29">
        <v>6.5</v>
      </c>
      <c r="F111" s="29">
        <v>5.9</v>
      </c>
      <c r="G111" s="29">
        <v>6.3</v>
      </c>
      <c r="H111" s="29">
        <v>-0.5</v>
      </c>
      <c r="I111" s="29">
        <v>0.4</v>
      </c>
      <c r="J111" s="29">
        <v>0.2</v>
      </c>
      <c r="K111" s="29">
        <v>-0.3</v>
      </c>
      <c r="L111" s="29">
        <v>5.2</v>
      </c>
      <c r="M111" s="29">
        <v>7</v>
      </c>
      <c r="N111" s="29">
        <v>5.6</v>
      </c>
      <c r="O111" s="29">
        <v>6.1</v>
      </c>
      <c r="P111" s="29">
        <v>0.4</v>
      </c>
      <c r="Q111" s="29">
        <v>-0.2</v>
      </c>
      <c r="R111" s="29">
        <v>-0.8</v>
      </c>
      <c r="S111" s="29">
        <v>0.2</v>
      </c>
      <c r="T111" s="29">
        <v>6.9</v>
      </c>
      <c r="U111" s="42">
        <v>-5.0660541891999998E-2</v>
      </c>
      <c r="V111" s="1">
        <f t="shared" si="29"/>
        <v>105</v>
      </c>
      <c r="W111" s="1">
        <v>51777</v>
      </c>
      <c r="X111" s="1">
        <f t="shared" si="26"/>
        <v>-6.0405449999999916E-2</v>
      </c>
      <c r="Y111" s="1">
        <f t="shared" si="27"/>
        <v>4.9664649999999977E-2</v>
      </c>
      <c r="Z111" s="1">
        <v>-0.251640960735107</v>
      </c>
      <c r="AA111" s="42">
        <v>-5.0660541891999998E-2</v>
      </c>
      <c r="AB111" s="1">
        <f t="shared" si="28"/>
        <v>-0.11007009999999989</v>
      </c>
      <c r="AD111" s="1">
        <f t="shared" si="31"/>
        <v>1977.4999999999925</v>
      </c>
      <c r="AE111" s="1">
        <f t="shared" si="39"/>
        <v>-0.2749788250000002</v>
      </c>
      <c r="AF111" s="1">
        <f t="shared" si="36"/>
        <v>-0.13566427499999978</v>
      </c>
      <c r="AG111" s="1">
        <f t="shared" si="37"/>
        <v>-0.22746345234293275</v>
      </c>
      <c r="AH111" s="1">
        <f t="shared" si="40"/>
        <v>-0.23964891952100001</v>
      </c>
      <c r="AJ111" s="1">
        <f t="shared" si="30"/>
        <v>1977.4999999999925</v>
      </c>
      <c r="AK111" s="1">
        <f t="shared" si="32"/>
        <v>-5.7126294317499999</v>
      </c>
      <c r="AL111" s="1">
        <f t="shared" si="33"/>
        <v>-8.2411478999999925</v>
      </c>
      <c r="AM111" s="1">
        <f t="shared" si="34"/>
        <v>-3.5926886275016012</v>
      </c>
    </row>
    <row r="112" spans="1:39">
      <c r="A112" s="1">
        <v>62177</v>
      </c>
      <c r="B112" s="31">
        <v>0</v>
      </c>
      <c r="C112" s="31">
        <v>5.375</v>
      </c>
      <c r="D112" s="29">
        <v>5.5</v>
      </c>
      <c r="E112" s="29">
        <v>7.2</v>
      </c>
      <c r="F112" s="29">
        <v>6.4</v>
      </c>
      <c r="G112" s="29">
        <v>6.5</v>
      </c>
      <c r="H112" s="29">
        <v>-0.3</v>
      </c>
      <c r="I112" s="29">
        <v>0.7</v>
      </c>
      <c r="J112" s="29">
        <v>0.5</v>
      </c>
      <c r="K112" s="29">
        <v>0.2</v>
      </c>
      <c r="L112" s="29">
        <v>6.4</v>
      </c>
      <c r="M112" s="29">
        <v>6.6</v>
      </c>
      <c r="N112" s="29">
        <v>5.6</v>
      </c>
      <c r="O112" s="29">
        <v>5.5</v>
      </c>
      <c r="P112" s="29">
        <v>1.2</v>
      </c>
      <c r="Q112" s="29">
        <v>-0.4</v>
      </c>
      <c r="R112" s="29">
        <v>0</v>
      </c>
      <c r="S112" s="29">
        <v>-0.6</v>
      </c>
      <c r="T112" s="29">
        <v>6.9</v>
      </c>
      <c r="U112" s="42">
        <v>-0.14558370434000001</v>
      </c>
      <c r="V112" s="1">
        <f t="shared" si="29"/>
        <v>106</v>
      </c>
      <c r="W112" s="1">
        <v>62177</v>
      </c>
      <c r="X112" s="1">
        <f t="shared" si="26"/>
        <v>-0.17904502500000014</v>
      </c>
      <c r="Y112" s="1">
        <f t="shared" si="27"/>
        <v>-0.12560097499999978</v>
      </c>
      <c r="Z112" s="1">
        <v>-0.27969050541200502</v>
      </c>
      <c r="AA112" s="42">
        <v>-0.14558370434000001</v>
      </c>
      <c r="AB112" s="1">
        <f t="shared" si="28"/>
        <v>-5.3444050000000354E-2</v>
      </c>
      <c r="AD112" s="1">
        <f t="shared" si="31"/>
        <v>1977.5833333333258</v>
      </c>
      <c r="AE112" s="1">
        <f t="shared" si="39"/>
        <v>-2.4010924999999961E-2</v>
      </c>
      <c r="AF112" s="1">
        <f t="shared" si="36"/>
        <v>7.78886250000001E-2</v>
      </c>
      <c r="AG112" s="1">
        <f t="shared" si="37"/>
        <v>-0.17613305283525171</v>
      </c>
      <c r="AH112" s="1">
        <f t="shared" si="40"/>
        <v>3.0461662117999999E-2</v>
      </c>
      <c r="AJ112" s="1">
        <f t="shared" si="30"/>
        <v>1977.5833333333258</v>
      </c>
      <c r="AK112" s="1">
        <f t="shared" si="32"/>
        <v>-5.6821677696319997</v>
      </c>
      <c r="AL112" s="1">
        <f t="shared" si="33"/>
        <v>-8.1632592749999926</v>
      </c>
      <c r="AM112" s="1">
        <f t="shared" si="34"/>
        <v>-3.7688216803368531</v>
      </c>
    </row>
    <row r="113" spans="1:39">
      <c r="A113" s="1">
        <v>71977</v>
      </c>
      <c r="B113" s="31">
        <v>0</v>
      </c>
      <c r="C113" s="31">
        <v>5.375</v>
      </c>
      <c r="D113" s="29">
        <v>7.5</v>
      </c>
      <c r="E113" s="29">
        <v>6.4</v>
      </c>
      <c r="F113" s="29">
        <v>6.7</v>
      </c>
      <c r="G113" s="29">
        <v>6.1</v>
      </c>
      <c r="H113" s="29">
        <v>0.3</v>
      </c>
      <c r="I113" s="29">
        <v>0</v>
      </c>
      <c r="J113" s="29">
        <v>0.2</v>
      </c>
      <c r="K113" s="29">
        <v>0</v>
      </c>
      <c r="L113" s="29">
        <v>6.7</v>
      </c>
      <c r="M113" s="29">
        <v>5.5</v>
      </c>
      <c r="N113" s="29">
        <v>5.6</v>
      </c>
      <c r="O113" s="29">
        <v>5.4</v>
      </c>
      <c r="P113" s="29">
        <v>0.1</v>
      </c>
      <c r="Q113" s="29">
        <v>-0.1</v>
      </c>
      <c r="R113" s="29">
        <v>0.1</v>
      </c>
      <c r="S113" s="29">
        <v>-0.1</v>
      </c>
      <c r="T113" s="29">
        <v>6.9</v>
      </c>
      <c r="U113" s="42">
        <v>-0.23964891952100001</v>
      </c>
      <c r="V113" s="1">
        <f t="shared" si="29"/>
        <v>107</v>
      </c>
      <c r="W113" s="1">
        <v>71977</v>
      </c>
      <c r="X113" s="1">
        <f t="shared" si="26"/>
        <v>-0.2749788250000002</v>
      </c>
      <c r="Y113" s="1">
        <f t="shared" si="27"/>
        <v>-0.13566427499999978</v>
      </c>
      <c r="Z113" s="1">
        <v>-0.22746345234293275</v>
      </c>
      <c r="AA113" s="42">
        <v>-0.23964891952100001</v>
      </c>
      <c r="AB113" s="1">
        <f t="shared" si="28"/>
        <v>-0.13931455000000043</v>
      </c>
      <c r="AD113" s="1">
        <f t="shared" si="31"/>
        <v>1977.666666666659</v>
      </c>
      <c r="AE113" s="1">
        <f t="shared" si="39"/>
        <v>3.9610424999999783E-2</v>
      </c>
      <c r="AF113" s="1">
        <f t="shared" si="36"/>
        <v>0.11034027500000004</v>
      </c>
      <c r="AG113" s="1">
        <f t="shared" si="37"/>
        <v>-6.5528230877605287E-2</v>
      </c>
      <c r="AH113" s="1">
        <f t="shared" si="40"/>
        <v>7.3246685130000003E-2</v>
      </c>
      <c r="AJ113" s="1">
        <f t="shared" si="30"/>
        <v>1977.666666666659</v>
      </c>
      <c r="AK113" s="1">
        <f t="shared" si="32"/>
        <v>-5.6089210845019997</v>
      </c>
      <c r="AL113" s="1">
        <f t="shared" si="33"/>
        <v>-8.0529189999999922</v>
      </c>
      <c r="AM113" s="1">
        <f t="shared" si="34"/>
        <v>-3.8343499112144581</v>
      </c>
    </row>
    <row r="114" spans="1:39">
      <c r="A114" s="1">
        <v>81677</v>
      </c>
      <c r="B114" s="31">
        <v>0.125</v>
      </c>
      <c r="C114" s="31">
        <v>5.875</v>
      </c>
      <c r="D114" s="29">
        <v>6.6</v>
      </c>
      <c r="E114" s="29">
        <v>6.4</v>
      </c>
      <c r="F114" s="29">
        <v>6.5</v>
      </c>
      <c r="G114" s="29">
        <v>6</v>
      </c>
      <c r="H114" s="29">
        <v>-0.9</v>
      </c>
      <c r="I114" s="29">
        <v>0</v>
      </c>
      <c r="J114" s="29">
        <v>-0.2</v>
      </c>
      <c r="K114" s="29">
        <v>-0.1</v>
      </c>
      <c r="L114" s="29">
        <v>6.4</v>
      </c>
      <c r="M114" s="29">
        <v>5.3</v>
      </c>
      <c r="N114" s="29">
        <v>5.6</v>
      </c>
      <c r="O114" s="29">
        <v>5.4</v>
      </c>
      <c r="P114" s="29">
        <v>-0.3</v>
      </c>
      <c r="Q114" s="29">
        <v>-0.2</v>
      </c>
      <c r="R114" s="29">
        <v>0</v>
      </c>
      <c r="S114" s="29">
        <v>0</v>
      </c>
      <c r="T114" s="29">
        <v>6.8</v>
      </c>
      <c r="U114" s="42">
        <v>3.0461662117999999E-2</v>
      </c>
      <c r="V114" s="1">
        <f t="shared" si="29"/>
        <v>108</v>
      </c>
      <c r="W114" s="1">
        <v>81677</v>
      </c>
      <c r="X114" s="1">
        <f t="shared" si="26"/>
        <v>-2.4010924999999961E-2</v>
      </c>
      <c r="Y114" s="1">
        <f t="shared" si="27"/>
        <v>7.78886250000001E-2</v>
      </c>
      <c r="Z114" s="1">
        <v>-0.17613305283525171</v>
      </c>
      <c r="AA114" s="42">
        <v>3.0461662117999999E-2</v>
      </c>
      <c r="AB114" s="1">
        <f t="shared" si="28"/>
        <v>-0.10189955000000006</v>
      </c>
      <c r="AD114" s="1">
        <f t="shared" si="31"/>
        <v>1977.7499999999923</v>
      </c>
      <c r="AE114" s="1">
        <f t="shared" si="39"/>
        <v>-5.9354700000000038E-2</v>
      </c>
      <c r="AF114" s="1">
        <f t="shared" si="36"/>
        <v>-3.2562399999999936E-2</v>
      </c>
      <c r="AG114" s="1">
        <f t="shared" si="37"/>
        <v>-0.20020984358084559</v>
      </c>
      <c r="AH114" s="1">
        <f t="shared" si="40"/>
        <v>-2.5861244019000001E-2</v>
      </c>
      <c r="AJ114" s="1">
        <f t="shared" si="30"/>
        <v>1977.7499999999923</v>
      </c>
      <c r="AK114" s="1">
        <f t="shared" si="32"/>
        <v>-5.6347823285209993</v>
      </c>
      <c r="AL114" s="1">
        <f t="shared" si="33"/>
        <v>-8.0854813999999919</v>
      </c>
      <c r="AM114" s="1">
        <f t="shared" si="34"/>
        <v>-4.0345597547953034</v>
      </c>
    </row>
    <row r="115" spans="1:39">
      <c r="A115" s="1">
        <v>92077</v>
      </c>
      <c r="B115" s="31">
        <v>0.125</v>
      </c>
      <c r="C115" s="31">
        <v>6.125</v>
      </c>
      <c r="D115" s="29">
        <v>7.1</v>
      </c>
      <c r="E115" s="29">
        <v>5.6</v>
      </c>
      <c r="F115" s="29">
        <v>6.5</v>
      </c>
      <c r="G115" s="29">
        <v>6.3</v>
      </c>
      <c r="H115" s="29">
        <v>0.5</v>
      </c>
      <c r="I115" s="29">
        <v>-0.8</v>
      </c>
      <c r="J115" s="29">
        <v>0</v>
      </c>
      <c r="K115" s="29">
        <v>0.3</v>
      </c>
      <c r="L115" s="29">
        <v>6.1</v>
      </c>
      <c r="M115" s="29">
        <v>4.4000000000000004</v>
      </c>
      <c r="N115" s="29">
        <v>5.0999999999999996</v>
      </c>
      <c r="O115" s="29">
        <v>5</v>
      </c>
      <c r="P115" s="29">
        <v>-0.3</v>
      </c>
      <c r="Q115" s="29">
        <v>-0.9</v>
      </c>
      <c r="R115" s="29">
        <v>-0.5</v>
      </c>
      <c r="S115" s="29">
        <v>-0.4</v>
      </c>
      <c r="T115" s="29">
        <v>7.1</v>
      </c>
      <c r="U115" s="42">
        <v>7.3246685130000003E-2</v>
      </c>
      <c r="V115" s="1">
        <f t="shared" si="29"/>
        <v>109</v>
      </c>
      <c r="W115" s="1">
        <v>92077</v>
      </c>
      <c r="X115" s="1">
        <f t="shared" si="26"/>
        <v>3.9610424999999783E-2</v>
      </c>
      <c r="Y115" s="1">
        <f t="shared" si="27"/>
        <v>0.11034027500000004</v>
      </c>
      <c r="Z115" s="1">
        <v>-6.5528230877605287E-2</v>
      </c>
      <c r="AA115" s="42">
        <v>7.3246685130000003E-2</v>
      </c>
      <c r="AB115" s="1">
        <f t="shared" si="28"/>
        <v>-7.0729850000000261E-2</v>
      </c>
      <c r="AD115" s="1">
        <f t="shared" si="31"/>
        <v>1977.8333333333255</v>
      </c>
      <c r="AE115" s="1">
        <f t="shared" si="39"/>
        <v>-6.6467600000000127E-2</v>
      </c>
      <c r="AF115" s="1">
        <f t="shared" si="36"/>
        <v>1.3711000000000695E-3</v>
      </c>
      <c r="AG115" s="1">
        <f t="shared" si="37"/>
        <v>-0.10429283355493169</v>
      </c>
      <c r="AH115" s="1">
        <f t="shared" si="40"/>
        <v>-4.8292817432E-2</v>
      </c>
      <c r="AJ115" s="1">
        <f t="shared" si="30"/>
        <v>1977.8333333333255</v>
      </c>
      <c r="AK115" s="1">
        <f t="shared" si="32"/>
        <v>-5.6830751459529996</v>
      </c>
      <c r="AL115" s="1">
        <f t="shared" si="33"/>
        <v>-8.0841102999999919</v>
      </c>
      <c r="AM115" s="1">
        <f t="shared" si="34"/>
        <v>-4.1388525883502352</v>
      </c>
    </row>
    <row r="116" spans="1:39">
      <c r="A116" s="1">
        <v>101877</v>
      </c>
      <c r="B116" s="31">
        <v>0</v>
      </c>
      <c r="C116" s="31">
        <v>6.5</v>
      </c>
      <c r="D116" s="29">
        <v>5.2</v>
      </c>
      <c r="E116" s="29">
        <v>6.8</v>
      </c>
      <c r="F116" s="29">
        <v>6.3</v>
      </c>
      <c r="G116" s="29">
        <v>6.2</v>
      </c>
      <c r="H116" s="29">
        <v>-0.4</v>
      </c>
      <c r="I116" s="29">
        <v>0.3</v>
      </c>
      <c r="J116" s="29">
        <v>0</v>
      </c>
      <c r="K116" s="29">
        <v>0.4</v>
      </c>
      <c r="L116" s="29">
        <v>3.8</v>
      </c>
      <c r="M116" s="29">
        <v>5.2</v>
      </c>
      <c r="N116" s="29">
        <v>4.8</v>
      </c>
      <c r="O116" s="29">
        <v>4.7</v>
      </c>
      <c r="P116" s="29">
        <v>-0.6</v>
      </c>
      <c r="Q116" s="29">
        <v>0.1</v>
      </c>
      <c r="R116" s="29">
        <v>-0.2</v>
      </c>
      <c r="S116" s="29">
        <v>-0.1</v>
      </c>
      <c r="T116" s="29">
        <v>6.9</v>
      </c>
      <c r="U116" s="42">
        <v>-2.5861244019000001E-2</v>
      </c>
      <c r="V116" s="1">
        <f t="shared" si="29"/>
        <v>110</v>
      </c>
      <c r="W116" s="1">
        <v>101877</v>
      </c>
      <c r="X116" s="1">
        <f t="shared" si="26"/>
        <v>-5.9354700000000038E-2</v>
      </c>
      <c r="Y116" s="1">
        <f t="shared" si="27"/>
        <v>-3.2562399999999936E-2</v>
      </c>
      <c r="Z116" s="1">
        <v>-0.20020984358084559</v>
      </c>
      <c r="AA116" s="42">
        <v>-2.5861244019000001E-2</v>
      </c>
      <c r="AB116" s="1">
        <f t="shared" si="28"/>
        <v>-2.6792300000000102E-2</v>
      </c>
      <c r="AD116" s="1">
        <f t="shared" si="31"/>
        <v>1977.9166666666588</v>
      </c>
      <c r="AE116" s="1">
        <f t="shared" si="39"/>
        <v>-0.14136750000000015</v>
      </c>
      <c r="AF116" s="1">
        <f t="shared" si="36"/>
        <v>-4.0173399999999915E-2</v>
      </c>
      <c r="AG116" s="1">
        <f t="shared" si="37"/>
        <v>-0.11942265206410685</v>
      </c>
      <c r="AH116" s="1">
        <f t="shared" si="40"/>
        <v>-0.12181897096700001</v>
      </c>
      <c r="AJ116" s="1">
        <f t="shared" si="30"/>
        <v>1977.9166666666588</v>
      </c>
      <c r="AK116" s="1">
        <f t="shared" si="32"/>
        <v>-5.8048941169199999</v>
      </c>
      <c r="AL116" s="1">
        <f t="shared" si="33"/>
        <v>-8.1242836999999923</v>
      </c>
      <c r="AM116" s="1">
        <f t="shared" si="34"/>
        <v>-4.258275240414342</v>
      </c>
    </row>
    <row r="117" spans="1:39">
      <c r="A117" s="1">
        <v>111577</v>
      </c>
      <c r="B117" s="31">
        <v>0</v>
      </c>
      <c r="C117" s="31">
        <v>6.5</v>
      </c>
      <c r="D117" s="29">
        <v>5.0999999999999996</v>
      </c>
      <c r="E117" s="29">
        <v>6.8</v>
      </c>
      <c r="F117" s="29">
        <v>6.4</v>
      </c>
      <c r="G117" s="29">
        <v>6.1</v>
      </c>
      <c r="H117" s="29">
        <v>-0.1</v>
      </c>
      <c r="I117" s="29">
        <v>0</v>
      </c>
      <c r="J117" s="29">
        <v>0.1</v>
      </c>
      <c r="K117" s="29">
        <v>-0.1</v>
      </c>
      <c r="L117" s="29">
        <v>3.8</v>
      </c>
      <c r="M117" s="29">
        <v>5</v>
      </c>
      <c r="N117" s="29">
        <v>4.7</v>
      </c>
      <c r="O117" s="29">
        <v>4.5</v>
      </c>
      <c r="P117" s="29">
        <v>0</v>
      </c>
      <c r="Q117" s="29">
        <v>-0.2</v>
      </c>
      <c r="R117" s="29">
        <v>-0.1</v>
      </c>
      <c r="S117" s="29">
        <v>-0.2</v>
      </c>
      <c r="T117" s="29">
        <v>6.9</v>
      </c>
      <c r="U117" s="42">
        <v>-4.8292817432E-2</v>
      </c>
      <c r="V117" s="1">
        <f t="shared" si="29"/>
        <v>111</v>
      </c>
      <c r="W117" s="1">
        <v>111577</v>
      </c>
      <c r="X117" s="1">
        <f t="shared" si="26"/>
        <v>-6.6467600000000127E-2</v>
      </c>
      <c r="Y117" s="1">
        <f t="shared" si="27"/>
        <v>1.3711000000000695E-3</v>
      </c>
      <c r="Z117" s="1">
        <v>-0.10429283355493169</v>
      </c>
      <c r="AA117" s="42">
        <v>-4.8292817432E-2</v>
      </c>
      <c r="AB117" s="1">
        <f t="shared" si="28"/>
        <v>-6.7838700000000196E-2</v>
      </c>
      <c r="AD117" s="1">
        <f t="shared" si="31"/>
        <v>1977.999999999992</v>
      </c>
      <c r="AE117" s="1">
        <f t="shared" si="39"/>
        <v>-0.23074465000000033</v>
      </c>
      <c r="AF117" s="1">
        <f t="shared" si="36"/>
        <v>-0.11478014999999991</v>
      </c>
      <c r="AG117" s="1">
        <f t="shared" si="37"/>
        <v>-0.18084446315327429</v>
      </c>
      <c r="AH117" s="1">
        <f t="shared" si="40"/>
        <v>-0.205460587714</v>
      </c>
      <c r="AJ117" s="1">
        <f t="shared" si="30"/>
        <v>1977.999999999992</v>
      </c>
      <c r="AK117" s="1">
        <f t="shared" si="32"/>
        <v>-6.0103547046339996</v>
      </c>
      <c r="AL117" s="1">
        <f t="shared" si="33"/>
        <v>-8.239063849999992</v>
      </c>
      <c r="AM117" s="1">
        <f t="shared" si="34"/>
        <v>-4.4391197035676164</v>
      </c>
    </row>
    <row r="118" spans="1:39">
      <c r="A118" s="1">
        <v>122077</v>
      </c>
      <c r="B118" s="31">
        <v>0</v>
      </c>
      <c r="C118" s="31">
        <v>6.5</v>
      </c>
      <c r="D118" s="29">
        <v>5</v>
      </c>
      <c r="E118" s="29">
        <v>6.9</v>
      </c>
      <c r="F118" s="29">
        <v>6.3</v>
      </c>
      <c r="G118" s="29">
        <v>6.4</v>
      </c>
      <c r="H118" s="29">
        <v>-0.1</v>
      </c>
      <c r="I118" s="29">
        <v>0.1</v>
      </c>
      <c r="J118" s="29">
        <v>-0.1</v>
      </c>
      <c r="K118" s="29">
        <v>0.3</v>
      </c>
      <c r="L118" s="29">
        <v>4.7</v>
      </c>
      <c r="M118" s="29">
        <v>5.0999999999999996</v>
      </c>
      <c r="N118" s="29">
        <v>4.5999999999999996</v>
      </c>
      <c r="O118" s="29">
        <v>4.4000000000000004</v>
      </c>
      <c r="P118" s="29">
        <v>0.9</v>
      </c>
      <c r="Q118" s="29">
        <v>0.1</v>
      </c>
      <c r="R118" s="29">
        <v>-0.1</v>
      </c>
      <c r="S118" s="29">
        <v>-0.1</v>
      </c>
      <c r="T118" s="29">
        <v>6.9</v>
      </c>
      <c r="U118" s="42">
        <v>-0.12181897096700001</v>
      </c>
      <c r="V118" s="1">
        <f t="shared" si="29"/>
        <v>112</v>
      </c>
      <c r="W118" s="1">
        <v>122077</v>
      </c>
      <c r="X118" s="1">
        <f t="shared" si="26"/>
        <v>-0.14136750000000015</v>
      </c>
      <c r="Y118" s="1">
        <f t="shared" si="27"/>
        <v>-4.0173399999999915E-2</v>
      </c>
      <c r="Z118" s="1">
        <v>-0.11942265206410685</v>
      </c>
      <c r="AA118" s="42">
        <v>-0.12181897096700001</v>
      </c>
      <c r="AB118" s="1">
        <f t="shared" si="28"/>
        <v>-0.10119410000000023</v>
      </c>
      <c r="AD118" s="1">
        <f t="shared" si="31"/>
        <v>1978.0833333333253</v>
      </c>
      <c r="AE118" s="1">
        <f t="shared" si="39"/>
        <v>7.522014999999993E-2</v>
      </c>
      <c r="AF118" s="1">
        <f t="shared" si="36"/>
        <v>3.7216549999999904E-2</v>
      </c>
      <c r="AG118" s="1">
        <f t="shared" si="37"/>
        <v>-0.10002509609791488</v>
      </c>
      <c r="AH118" s="1">
        <f t="shared" si="40"/>
        <v>0.106016918345</v>
      </c>
      <c r="AJ118" s="1">
        <f t="shared" si="30"/>
        <v>1978.0833333333253</v>
      </c>
      <c r="AK118" s="1">
        <f t="shared" si="32"/>
        <v>-5.9043377862889992</v>
      </c>
      <c r="AL118" s="1">
        <f t="shared" si="33"/>
        <v>-8.2018472999999918</v>
      </c>
      <c r="AM118" s="1">
        <f t="shared" si="34"/>
        <v>-4.5391447996655314</v>
      </c>
    </row>
    <row r="119" spans="1:39">
      <c r="A119" s="1">
        <v>11778</v>
      </c>
      <c r="B119" s="31">
        <v>0</v>
      </c>
      <c r="C119" s="31">
        <v>6.75</v>
      </c>
      <c r="D119" s="29">
        <v>6.7</v>
      </c>
      <c r="E119" s="29">
        <v>6.8</v>
      </c>
      <c r="F119" s="29">
        <v>6.2</v>
      </c>
      <c r="G119" s="29">
        <v>6.2</v>
      </c>
      <c r="H119" s="29">
        <v>-0.2</v>
      </c>
      <c r="I119" s="29">
        <v>0.5</v>
      </c>
      <c r="J119" s="29">
        <v>-0.2</v>
      </c>
      <c r="K119" s="29">
        <v>0.2</v>
      </c>
      <c r="L119" s="29">
        <v>4.5</v>
      </c>
      <c r="M119" s="29">
        <v>5.4</v>
      </c>
      <c r="N119" s="29">
        <v>4.5</v>
      </c>
      <c r="O119" s="29">
        <v>4.4000000000000004</v>
      </c>
      <c r="P119" s="29">
        <v>-0.6</v>
      </c>
      <c r="Q119" s="29">
        <v>0.8</v>
      </c>
      <c r="R119" s="29">
        <v>0.1</v>
      </c>
      <c r="S119" s="29">
        <v>0.3</v>
      </c>
      <c r="T119" s="29">
        <v>6.5</v>
      </c>
      <c r="U119" s="42">
        <v>-0.205460587714</v>
      </c>
      <c r="V119" s="1">
        <f t="shared" si="29"/>
        <v>113</v>
      </c>
      <c r="W119" s="1">
        <v>11778</v>
      </c>
      <c r="X119" s="1">
        <f t="shared" si="26"/>
        <v>-0.23074465000000033</v>
      </c>
      <c r="Y119" s="1">
        <f t="shared" si="27"/>
        <v>-0.11478014999999991</v>
      </c>
      <c r="Z119" s="1">
        <v>-0.18084446315327429</v>
      </c>
      <c r="AA119" s="42">
        <v>-0.205460587714</v>
      </c>
      <c r="AB119" s="1">
        <f t="shared" si="28"/>
        <v>-0.11596450000000041</v>
      </c>
      <c r="AD119" s="1">
        <f t="shared" si="31"/>
        <v>1978.1666666666586</v>
      </c>
      <c r="AE119" s="1">
        <f t="shared" si="39"/>
        <v>1.979204999999995E-2</v>
      </c>
      <c r="AF119" s="1">
        <f t="shared" ref="AF119:AF128" si="41">Y121</f>
        <v>-1.8265950000000031E-2</v>
      </c>
      <c r="AG119" s="1">
        <f t="shared" ref="AG119:AG128" si="42">Z121</f>
        <v>-0.1058251431914673</v>
      </c>
      <c r="AH119" s="1">
        <f t="shared" si="40"/>
        <v>4.2212118642000002E-2</v>
      </c>
      <c r="AJ119" s="1">
        <f t="shared" si="30"/>
        <v>1978.1666666666586</v>
      </c>
      <c r="AK119" s="1">
        <f t="shared" si="32"/>
        <v>-5.8621256676469988</v>
      </c>
      <c r="AL119" s="1">
        <f t="shared" si="33"/>
        <v>-8.2201132499999918</v>
      </c>
      <c r="AM119" s="1">
        <f t="shared" si="34"/>
        <v>-4.6449699428569984</v>
      </c>
    </row>
    <row r="120" spans="1:39">
      <c r="A120" s="1">
        <v>22878</v>
      </c>
      <c r="B120" s="31">
        <v>0</v>
      </c>
      <c r="C120" s="31">
        <v>6.75</v>
      </c>
      <c r="D120" s="29">
        <v>6.1</v>
      </c>
      <c r="E120" s="29">
        <v>7.1</v>
      </c>
      <c r="F120" s="29">
        <v>6.1</v>
      </c>
      <c r="G120" s="29">
        <v>5.9</v>
      </c>
      <c r="H120" s="29">
        <v>-0.6</v>
      </c>
      <c r="I120" s="29">
        <v>0.3</v>
      </c>
      <c r="J120" s="29">
        <v>-0.1</v>
      </c>
      <c r="K120" s="29">
        <v>-0.3</v>
      </c>
      <c r="L120" s="29">
        <v>4</v>
      </c>
      <c r="M120" s="29">
        <v>4.4000000000000004</v>
      </c>
      <c r="N120" s="29">
        <v>4.5999999999999996</v>
      </c>
      <c r="O120" s="29">
        <v>4.2</v>
      </c>
      <c r="P120" s="29">
        <v>-0.5</v>
      </c>
      <c r="Q120" s="29">
        <v>-1</v>
      </c>
      <c r="R120" s="29">
        <v>0.1</v>
      </c>
      <c r="S120" s="29">
        <v>-0.2</v>
      </c>
      <c r="T120" s="29">
        <v>6.3</v>
      </c>
      <c r="U120" s="42">
        <v>0.106016918345</v>
      </c>
      <c r="V120" s="1">
        <f t="shared" si="29"/>
        <v>114</v>
      </c>
      <c r="W120" s="1">
        <v>22878</v>
      </c>
      <c r="X120" s="1">
        <f t="shared" si="26"/>
        <v>7.522014999999993E-2</v>
      </c>
      <c r="Y120" s="1">
        <f t="shared" si="27"/>
        <v>3.7216549999999904E-2</v>
      </c>
      <c r="Z120" s="1">
        <v>-0.10002509609791488</v>
      </c>
      <c r="AA120" s="42">
        <v>0.106016918345</v>
      </c>
      <c r="AB120" s="1">
        <f t="shared" si="28"/>
        <v>3.8003600000000026E-2</v>
      </c>
      <c r="AD120" s="1">
        <f t="shared" si="31"/>
        <v>1978.2499999999918</v>
      </c>
      <c r="AE120" s="1">
        <f t="shared" si="39"/>
        <v>-9.3552849999999965E-2</v>
      </c>
      <c r="AF120" s="1">
        <f t="shared" si="41"/>
        <v>9.3697499999999545E-3</v>
      </c>
      <c r="AG120" s="1">
        <f t="shared" si="42"/>
        <v>-2.4917684441165711E-2</v>
      </c>
      <c r="AH120" s="1">
        <f t="shared" si="40"/>
        <v>-6.8913774326000002E-2</v>
      </c>
      <c r="AJ120" s="1">
        <f t="shared" si="30"/>
        <v>1978.2499999999918</v>
      </c>
      <c r="AK120" s="1">
        <f t="shared" si="32"/>
        <v>-5.9310394419729988</v>
      </c>
      <c r="AL120" s="1">
        <f t="shared" si="33"/>
        <v>-8.2107434999999924</v>
      </c>
      <c r="AM120" s="1">
        <f t="shared" si="34"/>
        <v>-4.6698876272981638</v>
      </c>
    </row>
    <row r="121" spans="1:39">
      <c r="A121" s="1">
        <v>32178</v>
      </c>
      <c r="B121" s="31">
        <v>0</v>
      </c>
      <c r="C121" s="31">
        <v>6.75</v>
      </c>
      <c r="D121" s="29">
        <v>6.1</v>
      </c>
      <c r="E121" s="29">
        <v>7.5</v>
      </c>
      <c r="F121" s="29">
        <v>6.3</v>
      </c>
      <c r="G121" s="29">
        <v>5.9</v>
      </c>
      <c r="H121" s="29">
        <v>0</v>
      </c>
      <c r="I121" s="29">
        <v>0.4</v>
      </c>
      <c r="J121" s="29">
        <v>0.2</v>
      </c>
      <c r="K121" s="29">
        <v>0</v>
      </c>
      <c r="L121" s="29">
        <v>4</v>
      </c>
      <c r="M121" s="29">
        <v>3.4</v>
      </c>
      <c r="N121" s="29">
        <v>5</v>
      </c>
      <c r="O121" s="29">
        <v>4.5</v>
      </c>
      <c r="P121" s="29">
        <v>0</v>
      </c>
      <c r="Q121" s="29">
        <v>-1</v>
      </c>
      <c r="R121" s="29">
        <v>0.4</v>
      </c>
      <c r="S121" s="29">
        <v>0.3</v>
      </c>
      <c r="T121" s="29">
        <v>6.2</v>
      </c>
      <c r="U121" s="42">
        <v>4.2212118642000002E-2</v>
      </c>
      <c r="V121" s="1">
        <f t="shared" si="29"/>
        <v>115</v>
      </c>
      <c r="W121" s="1">
        <v>32178</v>
      </c>
      <c r="X121" s="1">
        <f t="shared" si="26"/>
        <v>1.979204999999995E-2</v>
      </c>
      <c r="Y121" s="1">
        <f t="shared" si="27"/>
        <v>-1.8265950000000031E-2</v>
      </c>
      <c r="Z121" s="1">
        <v>-0.1058251431914673</v>
      </c>
      <c r="AA121" s="42">
        <v>4.2212118642000002E-2</v>
      </c>
      <c r="AB121" s="1">
        <f t="shared" si="28"/>
        <v>3.8057999999999981E-2</v>
      </c>
      <c r="AD121" s="1">
        <f t="shared" si="31"/>
        <v>1978.3333333333251</v>
      </c>
      <c r="AE121" s="1">
        <f t="shared" si="39"/>
        <v>-0.24314428749999994</v>
      </c>
      <c r="AF121" s="1">
        <f t="shared" si="41"/>
        <v>-8.7605262499999947E-2</v>
      </c>
      <c r="AG121" s="1">
        <f t="shared" si="42"/>
        <v>-0.23161249271897577</v>
      </c>
      <c r="AH121" s="1">
        <f t="shared" si="40"/>
        <v>-0.21594559558099999</v>
      </c>
      <c r="AJ121" s="1">
        <f t="shared" si="30"/>
        <v>1978.3333333333251</v>
      </c>
      <c r="AK121" s="1">
        <f t="shared" si="32"/>
        <v>-6.1469850375539989</v>
      </c>
      <c r="AL121" s="1">
        <f t="shared" si="33"/>
        <v>-8.2983487624999928</v>
      </c>
      <c r="AM121" s="1">
        <f t="shared" si="34"/>
        <v>-4.9015001200171397</v>
      </c>
    </row>
    <row r="122" spans="1:39">
      <c r="A122" s="1">
        <v>41878</v>
      </c>
      <c r="B122" s="31">
        <v>0.25</v>
      </c>
      <c r="C122" s="31">
        <v>6.75</v>
      </c>
      <c r="D122" s="29">
        <v>7.2</v>
      </c>
      <c r="E122" s="29">
        <v>7.4</v>
      </c>
      <c r="F122" s="29">
        <v>6.7</v>
      </c>
      <c r="G122" s="29">
        <v>7.1</v>
      </c>
      <c r="H122" s="29">
        <v>-0.3</v>
      </c>
      <c r="I122" s="29">
        <v>1.1000000000000001</v>
      </c>
      <c r="J122" s="29">
        <v>0.8</v>
      </c>
      <c r="K122" s="29">
        <v>0.4</v>
      </c>
      <c r="L122" s="29">
        <v>1.4</v>
      </c>
      <c r="M122" s="29">
        <v>6.7</v>
      </c>
      <c r="N122" s="29">
        <v>4.4000000000000004</v>
      </c>
      <c r="O122" s="29">
        <v>4.5999999999999996</v>
      </c>
      <c r="P122" s="29">
        <v>-2</v>
      </c>
      <c r="Q122" s="29">
        <v>1.7</v>
      </c>
      <c r="R122" s="29">
        <v>-0.1</v>
      </c>
      <c r="S122" s="29">
        <v>-0.2</v>
      </c>
      <c r="T122" s="29">
        <v>6</v>
      </c>
      <c r="U122" s="42">
        <v>-6.8913774326000002E-2</v>
      </c>
      <c r="V122" s="1">
        <f t="shared" si="29"/>
        <v>116</v>
      </c>
      <c r="W122" s="1">
        <v>41878</v>
      </c>
      <c r="X122" s="1">
        <f t="shared" ref="X122:X185" si="43">B122-(C$4+D$4*C122+E$4*D122+F$4*E122+G$4*F122+H$4*G122+I$4*H122+J$4*I122+K$4*J122+L$4*K122+M$4*L122+N$4*M122+O$4*N122+P$4*O122+Q$4*P122+R$4*Q122+S$4*R122+T$4*S122+U$4*T122)</f>
        <v>-9.3552849999999965E-2</v>
      </c>
      <c r="Y122" s="1">
        <f t="shared" ref="Y122:Y185" si="44">B122-(C$3+D$3*C122+E$3*D122+F$3*E122+G$3*F122+H$3*G122+I$3*H122+J$3*I122+K$3*J122+L$3*K122+M$3*L122+N$3*M122+O$3*N122+P$3*O122+Q$3*P122+R$3*Q122+S$3*R122+T$3*S122+U$3*T122)</f>
        <v>9.3697499999999545E-3</v>
      </c>
      <c r="Z122" s="1">
        <v>-2.4917684441165711E-2</v>
      </c>
      <c r="AA122" s="42">
        <v>-6.8913774326000002E-2</v>
      </c>
      <c r="AB122" s="1">
        <f t="shared" ref="AB122:AB185" si="45">X122-Y122</f>
        <v>-0.10292259999999992</v>
      </c>
      <c r="AD122" s="1">
        <f t="shared" si="31"/>
        <v>1978.4166666666583</v>
      </c>
      <c r="AE122" s="1">
        <f t="shared" si="39"/>
        <v>0.20598219999999989</v>
      </c>
      <c r="AF122" s="1">
        <f t="shared" si="41"/>
        <v>0.14923409999999993</v>
      </c>
      <c r="AG122" s="1">
        <f t="shared" si="42"/>
        <v>-5.1307502292898377E-2</v>
      </c>
      <c r="AH122" s="1">
        <f t="shared" si="40"/>
        <v>0.24337867672999999</v>
      </c>
      <c r="AJ122" s="1">
        <f t="shared" si="30"/>
        <v>1978.4166666666583</v>
      </c>
      <c r="AK122" s="1">
        <f t="shared" si="32"/>
        <v>-5.903606360823999</v>
      </c>
      <c r="AL122" s="1">
        <f t="shared" si="33"/>
        <v>-8.1491146624999935</v>
      </c>
      <c r="AM122" s="1">
        <f t="shared" si="34"/>
        <v>-4.9528076223100381</v>
      </c>
    </row>
    <row r="123" spans="1:39">
      <c r="A123" s="1">
        <v>51678</v>
      </c>
      <c r="B123" s="31">
        <v>0.1875</v>
      </c>
      <c r="C123" s="31">
        <v>7.3125</v>
      </c>
      <c r="D123" s="29">
        <v>7.1</v>
      </c>
      <c r="E123" s="29">
        <v>7.7</v>
      </c>
      <c r="F123" s="29">
        <v>6.9</v>
      </c>
      <c r="G123" s="29">
        <v>7.2</v>
      </c>
      <c r="H123" s="29">
        <v>-0.1</v>
      </c>
      <c r="I123" s="29">
        <v>0.3</v>
      </c>
      <c r="J123" s="29">
        <v>0.2</v>
      </c>
      <c r="K123" s="29">
        <v>0.1</v>
      </c>
      <c r="L123" s="29">
        <v>-0.6</v>
      </c>
      <c r="M123" s="29">
        <v>9</v>
      </c>
      <c r="N123" s="29">
        <v>4.4000000000000004</v>
      </c>
      <c r="O123" s="29">
        <v>4.5999999999999996</v>
      </c>
      <c r="P123" s="29">
        <v>-2</v>
      </c>
      <c r="Q123" s="29">
        <v>2.2999999999999998</v>
      </c>
      <c r="R123" s="29">
        <v>0</v>
      </c>
      <c r="S123" s="29">
        <v>0</v>
      </c>
      <c r="T123" s="29">
        <v>5.9</v>
      </c>
      <c r="U123" s="42">
        <v>-0.21594559558099999</v>
      </c>
      <c r="V123" s="1">
        <f t="shared" si="29"/>
        <v>117</v>
      </c>
      <c r="W123" s="1">
        <v>51678</v>
      </c>
      <c r="X123" s="1">
        <f t="shared" si="43"/>
        <v>-0.24314428749999994</v>
      </c>
      <c r="Y123" s="1">
        <f t="shared" si="44"/>
        <v>-8.7605262499999947E-2</v>
      </c>
      <c r="Z123" s="1">
        <v>-0.23161249271897577</v>
      </c>
      <c r="AA123" s="42">
        <v>-0.21594559558099999</v>
      </c>
      <c r="AB123" s="1">
        <f t="shared" si="45"/>
        <v>-0.155539025</v>
      </c>
      <c r="AD123" s="1">
        <f t="shared" si="31"/>
        <v>1978.4999999999916</v>
      </c>
      <c r="AE123" s="1">
        <f t="shared" si="39"/>
        <v>-0.17648485000000008</v>
      </c>
      <c r="AF123" s="1">
        <f t="shared" si="41"/>
        <v>3.0143550000000019E-2</v>
      </c>
      <c r="AG123" s="1">
        <f t="shared" si="42"/>
        <v>-0.11414140856190469</v>
      </c>
      <c r="AH123" s="1">
        <f t="shared" si="40"/>
        <v>-0.142442885272</v>
      </c>
      <c r="AJ123" s="1">
        <f t="shared" si="30"/>
        <v>1978.4999999999916</v>
      </c>
      <c r="AK123" s="1">
        <f t="shared" si="32"/>
        <v>-6.0460492460959987</v>
      </c>
      <c r="AL123" s="1">
        <f t="shared" si="33"/>
        <v>-8.1189711124999935</v>
      </c>
      <c r="AM123" s="1">
        <f t="shared" si="34"/>
        <v>-5.0669490308719425</v>
      </c>
    </row>
    <row r="124" spans="1:39">
      <c r="A124" s="1">
        <v>62078</v>
      </c>
      <c r="B124" s="31">
        <v>0.25</v>
      </c>
      <c r="C124" s="31">
        <v>7.5</v>
      </c>
      <c r="D124" s="29">
        <v>7.1</v>
      </c>
      <c r="E124" s="29">
        <v>8.6</v>
      </c>
      <c r="F124" s="29">
        <v>6.9</v>
      </c>
      <c r="G124" s="29">
        <v>7.3</v>
      </c>
      <c r="H124" s="29">
        <v>0</v>
      </c>
      <c r="I124" s="29">
        <v>0.9</v>
      </c>
      <c r="J124" s="29">
        <v>0</v>
      </c>
      <c r="K124" s="29">
        <v>0.1</v>
      </c>
      <c r="L124" s="29">
        <v>-0.4</v>
      </c>
      <c r="M124" s="29">
        <v>8.8000000000000007</v>
      </c>
      <c r="N124" s="29">
        <v>3.7</v>
      </c>
      <c r="O124" s="29">
        <v>3.2</v>
      </c>
      <c r="P124" s="29">
        <v>0.2</v>
      </c>
      <c r="Q124" s="29">
        <v>-0.2</v>
      </c>
      <c r="R124" s="29">
        <v>-0.7</v>
      </c>
      <c r="S124" s="29">
        <v>-1.4</v>
      </c>
      <c r="T124" s="29">
        <v>6.1</v>
      </c>
      <c r="U124" s="42">
        <v>0.24337867672999999</v>
      </c>
      <c r="V124" s="1">
        <f t="shared" si="29"/>
        <v>118</v>
      </c>
      <c r="W124" s="1">
        <v>62078</v>
      </c>
      <c r="X124" s="1">
        <f t="shared" si="43"/>
        <v>0.20598219999999989</v>
      </c>
      <c r="Y124" s="1">
        <f t="shared" si="44"/>
        <v>0.14923409999999993</v>
      </c>
      <c r="Z124" s="1">
        <v>-5.1307502292898377E-2</v>
      </c>
      <c r="AA124" s="42">
        <v>0.24337867672999999</v>
      </c>
      <c r="AB124" s="1">
        <f t="shared" si="45"/>
        <v>5.6748099999999968E-2</v>
      </c>
      <c r="AD124" s="1">
        <f t="shared" si="31"/>
        <v>1978.5833333333248</v>
      </c>
      <c r="AE124" s="1">
        <f t="shared" si="39"/>
        <v>-7.8171525000000075E-2</v>
      </c>
      <c r="AF124" s="1">
        <f t="shared" si="41"/>
        <v>3.3594025000000138E-2</v>
      </c>
      <c r="AG124" s="1">
        <f t="shared" si="42"/>
        <v>-9.153901243230389E-2</v>
      </c>
      <c r="AH124" s="1">
        <f t="shared" si="40"/>
        <v>-6.3760798384999998E-2</v>
      </c>
      <c r="AJ124" s="1">
        <f t="shared" si="30"/>
        <v>1978.5833333333248</v>
      </c>
      <c r="AK124" s="1">
        <f t="shared" si="32"/>
        <v>-6.1098100444809988</v>
      </c>
      <c r="AL124" s="1">
        <f t="shared" si="33"/>
        <v>-8.0853770874999942</v>
      </c>
      <c r="AM124" s="1">
        <f t="shared" si="34"/>
        <v>-5.1584880433042466</v>
      </c>
    </row>
    <row r="125" spans="1:39">
      <c r="A125" s="1">
        <v>71878</v>
      </c>
      <c r="B125" s="31">
        <v>0.125</v>
      </c>
      <c r="C125" s="31">
        <v>7.75</v>
      </c>
      <c r="D125" s="29">
        <v>9.1999999999999993</v>
      </c>
      <c r="E125" s="29">
        <v>6.8</v>
      </c>
      <c r="F125" s="29">
        <v>7.2</v>
      </c>
      <c r="G125" s="29">
        <v>7.2</v>
      </c>
      <c r="H125" s="29">
        <v>0.6</v>
      </c>
      <c r="I125" s="29">
        <v>-0.1</v>
      </c>
      <c r="J125" s="29">
        <v>-0.1</v>
      </c>
      <c r="K125" s="29">
        <v>0</v>
      </c>
      <c r="L125" s="29">
        <v>8.8000000000000007</v>
      </c>
      <c r="M125" s="29">
        <v>3.5</v>
      </c>
      <c r="N125" s="29">
        <v>3.4</v>
      </c>
      <c r="O125" s="29">
        <v>4.2</v>
      </c>
      <c r="P125" s="29">
        <v>0</v>
      </c>
      <c r="Q125" s="29">
        <v>-0.2</v>
      </c>
      <c r="R125" s="29">
        <v>0.2</v>
      </c>
      <c r="S125" s="29">
        <v>-0.3</v>
      </c>
      <c r="T125" s="29">
        <v>5.8</v>
      </c>
      <c r="U125" s="42">
        <v>-0.142442885272</v>
      </c>
      <c r="V125" s="1">
        <f t="shared" si="29"/>
        <v>119</v>
      </c>
      <c r="W125" s="1">
        <v>71878</v>
      </c>
      <c r="X125" s="1">
        <f t="shared" si="43"/>
        <v>-0.17648485000000008</v>
      </c>
      <c r="Y125" s="1">
        <f t="shared" si="44"/>
        <v>3.0143550000000019E-2</v>
      </c>
      <c r="Z125" s="1">
        <v>-0.11414140856190469</v>
      </c>
      <c r="AA125" s="42">
        <v>-0.142442885272</v>
      </c>
      <c r="AB125" s="1">
        <f t="shared" si="45"/>
        <v>-0.2066284000000001</v>
      </c>
      <c r="AD125" s="1">
        <f t="shared" si="31"/>
        <v>1978.6666666666581</v>
      </c>
      <c r="AE125" s="1">
        <f t="shared" si="39"/>
        <v>-0.17519822500000021</v>
      </c>
      <c r="AF125" s="1">
        <f t="shared" si="41"/>
        <v>4.6419725000000023E-2</v>
      </c>
      <c r="AG125" s="1">
        <f t="shared" si="42"/>
        <v>-0.11259386499883428</v>
      </c>
      <c r="AH125" s="1">
        <f t="shared" si="40"/>
        <v>-0.15558358810600001</v>
      </c>
      <c r="AJ125" s="1">
        <f t="shared" si="30"/>
        <v>1978.6666666666581</v>
      </c>
      <c r="AK125" s="1">
        <f t="shared" si="32"/>
        <v>-6.2653936325869992</v>
      </c>
      <c r="AL125" s="1">
        <f t="shared" si="33"/>
        <v>-8.0389573624999944</v>
      </c>
      <c r="AM125" s="1">
        <f t="shared" si="34"/>
        <v>-5.2710819083030813</v>
      </c>
    </row>
    <row r="126" spans="1:39">
      <c r="A126" s="1">
        <v>81578</v>
      </c>
      <c r="B126" s="31">
        <v>0.125</v>
      </c>
      <c r="C126" s="31">
        <v>7.875</v>
      </c>
      <c r="D126" s="29">
        <v>10</v>
      </c>
      <c r="E126" s="29">
        <v>7.4</v>
      </c>
      <c r="F126" s="29">
        <v>7.4</v>
      </c>
      <c r="G126" s="29">
        <v>7.6</v>
      </c>
      <c r="H126" s="29">
        <v>0.8</v>
      </c>
      <c r="I126" s="29">
        <v>0.6</v>
      </c>
      <c r="J126" s="29">
        <v>0.2</v>
      </c>
      <c r="K126" s="29">
        <v>0.4</v>
      </c>
      <c r="L126" s="29">
        <v>7.4</v>
      </c>
      <c r="M126" s="29">
        <v>3.3</v>
      </c>
      <c r="N126" s="29">
        <v>3.4</v>
      </c>
      <c r="O126" s="29">
        <v>4.2</v>
      </c>
      <c r="P126" s="29">
        <v>-1.4</v>
      </c>
      <c r="Q126" s="29">
        <v>-0.2</v>
      </c>
      <c r="R126" s="29">
        <v>0</v>
      </c>
      <c r="S126" s="29">
        <v>0</v>
      </c>
      <c r="T126" s="29">
        <v>6</v>
      </c>
      <c r="U126" s="42">
        <v>-6.3760798384999998E-2</v>
      </c>
      <c r="V126" s="1">
        <f t="shared" si="29"/>
        <v>120</v>
      </c>
      <c r="W126" s="1">
        <v>81578</v>
      </c>
      <c r="X126" s="1">
        <f t="shared" si="43"/>
        <v>-7.8171525000000075E-2</v>
      </c>
      <c r="Y126" s="1">
        <f t="shared" si="44"/>
        <v>3.3594025000000138E-2</v>
      </c>
      <c r="Z126" s="1">
        <v>-9.153901243230389E-2</v>
      </c>
      <c r="AA126" s="42">
        <v>-6.3760798384999998E-2</v>
      </c>
      <c r="AB126" s="1">
        <f t="shared" si="45"/>
        <v>-0.11176555000000021</v>
      </c>
      <c r="AD126" s="1">
        <f t="shared" si="31"/>
        <v>1978.7499999999914</v>
      </c>
      <c r="AE126" s="1">
        <f t="shared" si="39"/>
        <v>8.6767449999999968E-2</v>
      </c>
      <c r="AF126" s="1">
        <f t="shared" si="41"/>
        <v>0.22610995000000006</v>
      </c>
      <c r="AG126" s="1">
        <f t="shared" si="42"/>
        <v>9.8826862413447181E-2</v>
      </c>
      <c r="AH126" s="1">
        <f t="shared" si="40"/>
        <v>0.13336711658799999</v>
      </c>
      <c r="AJ126" s="1">
        <f t="shared" si="30"/>
        <v>1978.7499999999914</v>
      </c>
      <c r="AK126" s="1">
        <f t="shared" si="32"/>
        <v>-6.1320265159989988</v>
      </c>
      <c r="AL126" s="1">
        <f t="shared" si="33"/>
        <v>-7.8128474124999947</v>
      </c>
      <c r="AM126" s="1">
        <f t="shared" si="34"/>
        <v>-5.1722550458896341</v>
      </c>
    </row>
    <row r="127" spans="1:39">
      <c r="A127" s="1">
        <v>91978</v>
      </c>
      <c r="B127" s="31">
        <v>0.125</v>
      </c>
      <c r="C127" s="31">
        <v>8.375</v>
      </c>
      <c r="D127" s="29">
        <v>10.7</v>
      </c>
      <c r="E127" s="29">
        <v>7</v>
      </c>
      <c r="F127" s="29">
        <v>7.2</v>
      </c>
      <c r="G127" s="29">
        <v>7.7</v>
      </c>
      <c r="H127" s="29">
        <v>0.7</v>
      </c>
      <c r="I127" s="29">
        <v>-0.4</v>
      </c>
      <c r="J127" s="29">
        <v>-0.2</v>
      </c>
      <c r="K127" s="29">
        <v>0.1</v>
      </c>
      <c r="L127" s="29">
        <v>8</v>
      </c>
      <c r="M127" s="29">
        <v>2.9</v>
      </c>
      <c r="N127" s="29">
        <v>3.3</v>
      </c>
      <c r="O127" s="29">
        <v>4.2</v>
      </c>
      <c r="P127" s="29">
        <v>0.6</v>
      </c>
      <c r="Q127" s="29">
        <v>-0.4</v>
      </c>
      <c r="R127" s="29">
        <v>-0.1</v>
      </c>
      <c r="S127" s="29">
        <v>0</v>
      </c>
      <c r="T127" s="29">
        <v>6</v>
      </c>
      <c r="U127" s="42">
        <v>-0.15558358810600001</v>
      </c>
      <c r="V127" s="1">
        <f t="shared" si="29"/>
        <v>121</v>
      </c>
      <c r="W127" s="1">
        <v>91978</v>
      </c>
      <c r="X127" s="1">
        <f t="shared" si="43"/>
        <v>-0.17519822500000021</v>
      </c>
      <c r="Y127" s="1">
        <f t="shared" si="44"/>
        <v>4.6419725000000023E-2</v>
      </c>
      <c r="Z127" s="1">
        <v>-0.11259386499883428</v>
      </c>
      <c r="AA127" s="42">
        <v>-0.15558358810600001</v>
      </c>
      <c r="AB127" s="1">
        <f t="shared" si="45"/>
        <v>-0.22161795000000023</v>
      </c>
      <c r="AD127" s="1">
        <f t="shared" si="31"/>
        <v>1978.8333333333246</v>
      </c>
      <c r="AE127" s="1">
        <f t="shared" si="39"/>
        <v>0.12890078749999989</v>
      </c>
      <c r="AF127" s="1">
        <f t="shared" si="41"/>
        <v>0.2094411625</v>
      </c>
      <c r="AG127" s="1">
        <f t="shared" si="42"/>
        <v>-5.7897746722408439E-3</v>
      </c>
      <c r="AH127" s="1">
        <f t="shared" si="40"/>
        <v>0.16827009753800001</v>
      </c>
      <c r="AJ127" s="1">
        <f t="shared" si="30"/>
        <v>1978.8333333333246</v>
      </c>
      <c r="AK127" s="1">
        <f t="shared" si="32"/>
        <v>-5.9637564184609992</v>
      </c>
      <c r="AL127" s="1">
        <f t="shared" si="33"/>
        <v>-7.6034062499999946</v>
      </c>
      <c r="AM127" s="1">
        <f t="shared" si="34"/>
        <v>-5.1780448205618752</v>
      </c>
    </row>
    <row r="128" spans="1:39">
      <c r="A128" s="1">
        <v>101778</v>
      </c>
      <c r="B128" s="31">
        <v>0.25</v>
      </c>
      <c r="C128" s="31">
        <v>8.75</v>
      </c>
      <c r="D128" s="29">
        <v>7.3</v>
      </c>
      <c r="E128" s="29">
        <v>7.4</v>
      </c>
      <c r="F128" s="29">
        <v>7.4</v>
      </c>
      <c r="G128" s="29">
        <v>6.9</v>
      </c>
      <c r="H128" s="29">
        <v>0.3</v>
      </c>
      <c r="I128" s="29">
        <v>0.2</v>
      </c>
      <c r="J128" s="29">
        <v>-0.3</v>
      </c>
      <c r="K128" s="29">
        <v>0.1</v>
      </c>
      <c r="L128" s="29">
        <v>3.1</v>
      </c>
      <c r="M128" s="29">
        <v>3.3</v>
      </c>
      <c r="N128" s="29">
        <v>4.0999999999999996</v>
      </c>
      <c r="O128" s="29">
        <v>3.3</v>
      </c>
      <c r="P128" s="29">
        <v>0.2</v>
      </c>
      <c r="Q128" s="29">
        <v>0</v>
      </c>
      <c r="R128" s="29">
        <v>-0.1</v>
      </c>
      <c r="S128" s="29">
        <v>-0.2</v>
      </c>
      <c r="T128" s="29">
        <v>5.9</v>
      </c>
      <c r="U128" s="42">
        <v>0.13336711658799999</v>
      </c>
      <c r="V128" s="1">
        <f t="shared" si="29"/>
        <v>122</v>
      </c>
      <c r="W128" s="1">
        <v>101778</v>
      </c>
      <c r="X128" s="1">
        <f t="shared" si="43"/>
        <v>8.6767449999999968E-2</v>
      </c>
      <c r="Y128" s="1">
        <f t="shared" si="44"/>
        <v>0.22610995000000006</v>
      </c>
      <c r="Z128" s="1">
        <v>9.8826862413447181E-2</v>
      </c>
      <c r="AA128" s="42">
        <v>0.13336711658799999</v>
      </c>
      <c r="AB128" s="1">
        <f t="shared" si="45"/>
        <v>-0.13934250000000009</v>
      </c>
      <c r="AD128" s="1">
        <f t="shared" si="31"/>
        <v>1978.9166666666579</v>
      </c>
      <c r="AE128" s="1">
        <f t="shared" si="39"/>
        <v>-5.745312500000016E-2</v>
      </c>
      <c r="AF128" s="1">
        <f t="shared" si="41"/>
        <v>8.6137824999999946E-2</v>
      </c>
      <c r="AG128" s="1">
        <f t="shared" si="42"/>
        <v>9.9110211393348302E-2</v>
      </c>
      <c r="AH128" s="1">
        <f t="shared" si="40"/>
        <v>-4.2498837955E-2</v>
      </c>
      <c r="AJ128" s="1">
        <f t="shared" si="30"/>
        <v>1978.9166666666579</v>
      </c>
      <c r="AK128" s="1">
        <f t="shared" si="32"/>
        <v>-6.006255256415999</v>
      </c>
      <c r="AL128" s="1">
        <f t="shared" si="33"/>
        <v>-7.5172684249999948</v>
      </c>
      <c r="AM128" s="1">
        <f t="shared" si="34"/>
        <v>-5.0789346091685266</v>
      </c>
    </row>
    <row r="129" spans="1:39">
      <c r="A129" s="1">
        <v>112178</v>
      </c>
      <c r="B129" s="31">
        <v>0.1875</v>
      </c>
      <c r="C129" s="31">
        <v>9.6875</v>
      </c>
      <c r="D129" s="29">
        <v>7</v>
      </c>
      <c r="E129" s="29">
        <v>7.6</v>
      </c>
      <c r="F129" s="29">
        <v>7.6</v>
      </c>
      <c r="G129" s="29">
        <v>7</v>
      </c>
      <c r="H129" s="29">
        <v>-0.3</v>
      </c>
      <c r="I129" s="29">
        <v>0.2</v>
      </c>
      <c r="J129" s="29">
        <v>0.2</v>
      </c>
      <c r="K129" s="29">
        <v>0.1</v>
      </c>
      <c r="L129" s="29">
        <v>3.4</v>
      </c>
      <c r="M129" s="29">
        <v>3.3</v>
      </c>
      <c r="N129" s="29">
        <v>3.4</v>
      </c>
      <c r="O129" s="29">
        <v>2.2999999999999998</v>
      </c>
      <c r="P129" s="29">
        <v>0.3</v>
      </c>
      <c r="Q129" s="29">
        <v>0</v>
      </c>
      <c r="R129" s="29">
        <v>-0.7</v>
      </c>
      <c r="S129" s="29">
        <v>-1</v>
      </c>
      <c r="T129" s="29">
        <v>5.9</v>
      </c>
      <c r="U129" s="42">
        <v>0.16827009753800001</v>
      </c>
      <c r="V129" s="1">
        <f t="shared" si="29"/>
        <v>123</v>
      </c>
      <c r="W129" s="1">
        <v>112178</v>
      </c>
      <c r="X129" s="1">
        <f t="shared" si="43"/>
        <v>0.12890078749999989</v>
      </c>
      <c r="Y129" s="1">
        <f t="shared" si="44"/>
        <v>0.2094411625</v>
      </c>
      <c r="Z129" s="1">
        <v>-5.7897746722408439E-3</v>
      </c>
      <c r="AA129" s="42">
        <v>0.16827009753800001</v>
      </c>
      <c r="AB129" s="1">
        <f t="shared" si="45"/>
        <v>-8.0540375000000108E-2</v>
      </c>
      <c r="AD129" s="1">
        <f t="shared" si="31"/>
        <v>1978.9999999999911</v>
      </c>
      <c r="AE129" s="1">
        <v>0</v>
      </c>
      <c r="AF129" s="1">
        <v>0</v>
      </c>
      <c r="AG129" s="1">
        <v>0</v>
      </c>
      <c r="AH129" s="1">
        <v>0</v>
      </c>
      <c r="AJ129" s="1">
        <f t="shared" si="30"/>
        <v>1978.9999999999911</v>
      </c>
      <c r="AK129" s="1">
        <f t="shared" si="32"/>
        <v>-6.006255256415999</v>
      </c>
      <c r="AL129" s="1">
        <f t="shared" si="33"/>
        <v>-7.5172684249999948</v>
      </c>
      <c r="AM129" s="1">
        <f t="shared" si="34"/>
        <v>-5.0789346091685266</v>
      </c>
    </row>
    <row r="130" spans="1:39">
      <c r="A130" s="1">
        <v>121978</v>
      </c>
      <c r="B130" s="31">
        <v>0.1875</v>
      </c>
      <c r="C130" s="31">
        <v>9.875</v>
      </c>
      <c r="D130" s="29">
        <v>7.1</v>
      </c>
      <c r="E130" s="29">
        <v>8.1</v>
      </c>
      <c r="F130" s="29">
        <v>8.1</v>
      </c>
      <c r="G130" s="29">
        <v>7.2</v>
      </c>
      <c r="H130" s="29">
        <v>0.1</v>
      </c>
      <c r="I130" s="29">
        <v>0.5</v>
      </c>
      <c r="J130" s="29">
        <v>0.5</v>
      </c>
      <c r="K130" s="29">
        <v>0.2</v>
      </c>
      <c r="L130" s="29">
        <v>3.4</v>
      </c>
      <c r="M130" s="29">
        <v>4.4000000000000004</v>
      </c>
      <c r="N130" s="29">
        <v>3.7</v>
      </c>
      <c r="O130" s="29">
        <v>2</v>
      </c>
      <c r="P130" s="29">
        <v>0</v>
      </c>
      <c r="Q130" s="29">
        <v>1.1000000000000001</v>
      </c>
      <c r="R130" s="29">
        <v>0.3</v>
      </c>
      <c r="S130" s="29">
        <v>-0.3</v>
      </c>
      <c r="T130" s="29">
        <v>5.8</v>
      </c>
      <c r="U130" s="42">
        <v>-4.2498837955E-2</v>
      </c>
      <c r="V130" s="1">
        <f t="shared" si="29"/>
        <v>124</v>
      </c>
      <c r="W130" s="1">
        <v>121978</v>
      </c>
      <c r="X130" s="1">
        <f t="shared" si="43"/>
        <v>-5.745312500000016E-2</v>
      </c>
      <c r="Y130" s="1">
        <f t="shared" si="44"/>
        <v>8.6137824999999946E-2</v>
      </c>
      <c r="Z130" s="1">
        <v>9.9110211393348302E-2</v>
      </c>
      <c r="AA130" s="42">
        <v>-4.2498837955E-2</v>
      </c>
      <c r="AB130" s="1">
        <f t="shared" si="45"/>
        <v>-0.14359095000000011</v>
      </c>
      <c r="AD130" s="1">
        <f t="shared" si="31"/>
        <v>1979.0833333333244</v>
      </c>
      <c r="AE130" s="1">
        <f>X131</f>
        <v>-0.13303503750000006</v>
      </c>
      <c r="AF130" s="1">
        <f>Y131</f>
        <v>-3.5189012500000005E-2</v>
      </c>
      <c r="AG130" s="1">
        <f>Z131</f>
        <v>-9.1376271893026662E-3</v>
      </c>
      <c r="AH130" s="1">
        <f>AA131</f>
        <v>-0.15183845899100001</v>
      </c>
      <c r="AJ130" s="1">
        <f t="shared" si="30"/>
        <v>1979.0833333333244</v>
      </c>
      <c r="AK130" s="1">
        <f t="shared" si="32"/>
        <v>-6.1580937154069986</v>
      </c>
      <c r="AL130" s="1">
        <f t="shared" si="33"/>
        <v>-7.5524574374999949</v>
      </c>
      <c r="AM130" s="1">
        <f t="shared" si="34"/>
        <v>-5.0880722363578297</v>
      </c>
    </row>
    <row r="131" spans="1:39">
      <c r="A131" s="1">
        <v>20679</v>
      </c>
      <c r="B131" s="31">
        <v>0</v>
      </c>
      <c r="C131" s="31">
        <v>10.0625</v>
      </c>
      <c r="D131" s="29">
        <v>8.1</v>
      </c>
      <c r="E131" s="29">
        <v>8.9</v>
      </c>
      <c r="F131" s="29">
        <v>7.7</v>
      </c>
      <c r="G131" s="29">
        <v>6.8</v>
      </c>
      <c r="H131" s="29">
        <v>0</v>
      </c>
      <c r="I131" s="29">
        <v>0.8</v>
      </c>
      <c r="J131" s="29">
        <v>0.5</v>
      </c>
      <c r="K131" s="29">
        <v>-0.2</v>
      </c>
      <c r="L131" s="29">
        <v>6.1</v>
      </c>
      <c r="M131" s="29">
        <v>4</v>
      </c>
      <c r="N131" s="29">
        <v>2</v>
      </c>
      <c r="O131" s="29">
        <v>1.3</v>
      </c>
      <c r="P131" s="29">
        <v>1.7</v>
      </c>
      <c r="Q131" s="29">
        <v>0.3</v>
      </c>
      <c r="R131" s="29">
        <v>0</v>
      </c>
      <c r="S131" s="29">
        <v>-0.2</v>
      </c>
      <c r="T131" s="29">
        <v>5.8</v>
      </c>
      <c r="U131" s="42">
        <v>-0.15183845899100001</v>
      </c>
      <c r="V131" s="1">
        <f t="shared" si="29"/>
        <v>125</v>
      </c>
      <c r="W131" s="1">
        <v>20679</v>
      </c>
      <c r="X131" s="1">
        <f t="shared" si="43"/>
        <v>-0.13303503750000006</v>
      </c>
      <c r="Y131" s="1">
        <f t="shared" si="44"/>
        <v>-3.5189012500000005E-2</v>
      </c>
      <c r="Z131" s="1">
        <v>-9.1376271893026662E-3</v>
      </c>
      <c r="AA131" s="42">
        <v>-0.15183845899100001</v>
      </c>
      <c r="AB131" s="1">
        <f t="shared" si="45"/>
        <v>-9.7846025000000059E-2</v>
      </c>
      <c r="AD131" s="1">
        <f t="shared" si="31"/>
        <v>1979.1666666666576</v>
      </c>
      <c r="AE131" s="1">
        <f t="shared" ref="AE131:AG133" si="46">X132</f>
        <v>0.14744766249999991</v>
      </c>
      <c r="AF131" s="1">
        <f t="shared" si="46"/>
        <v>7.1335887499999973E-2</v>
      </c>
      <c r="AG131" s="1">
        <f t="shared" si="46"/>
        <v>-2.2417354775696396E-2</v>
      </c>
      <c r="AH131" s="1">
        <f t="shared" ref="AH131:AH133" si="47">AA132</f>
        <v>0.132936284939</v>
      </c>
      <c r="AJ131" s="1">
        <f t="shared" si="30"/>
        <v>1979.1666666666576</v>
      </c>
      <c r="AK131" s="1">
        <f t="shared" si="32"/>
        <v>-6.0251574304679982</v>
      </c>
      <c r="AL131" s="1">
        <f t="shared" si="33"/>
        <v>-7.4811215499999948</v>
      </c>
      <c r="AM131" s="1">
        <f t="shared" si="34"/>
        <v>-5.1104895911335264</v>
      </c>
    </row>
    <row r="132" spans="1:39">
      <c r="A132" s="1">
        <v>32079</v>
      </c>
      <c r="B132" s="31">
        <v>0</v>
      </c>
      <c r="C132" s="31">
        <v>10.0625</v>
      </c>
      <c r="D132" s="29">
        <v>8.1</v>
      </c>
      <c r="E132" s="29">
        <v>8.9</v>
      </c>
      <c r="F132" s="29">
        <v>8.3000000000000007</v>
      </c>
      <c r="G132" s="29">
        <v>7.1</v>
      </c>
      <c r="H132" s="29">
        <v>0</v>
      </c>
      <c r="I132" s="29">
        <v>0</v>
      </c>
      <c r="J132" s="29">
        <v>0.6</v>
      </c>
      <c r="K132" s="29">
        <v>0.3</v>
      </c>
      <c r="L132" s="29">
        <v>6.4</v>
      </c>
      <c r="M132" s="29">
        <v>3</v>
      </c>
      <c r="N132" s="29">
        <v>1.9</v>
      </c>
      <c r="O132" s="29">
        <v>1</v>
      </c>
      <c r="P132" s="29">
        <v>0.3</v>
      </c>
      <c r="Q132" s="29">
        <v>-1</v>
      </c>
      <c r="R132" s="29">
        <v>-0.1</v>
      </c>
      <c r="S132" s="29">
        <v>-0.3</v>
      </c>
      <c r="T132" s="29">
        <v>5.7</v>
      </c>
      <c r="U132" s="42">
        <v>0.132936284939</v>
      </c>
      <c r="V132" s="1">
        <f t="shared" si="29"/>
        <v>126</v>
      </c>
      <c r="W132" s="1">
        <v>32079</v>
      </c>
      <c r="X132" s="1">
        <f t="shared" si="43"/>
        <v>0.14744766249999991</v>
      </c>
      <c r="Y132" s="1">
        <f t="shared" si="44"/>
        <v>7.1335887499999973E-2</v>
      </c>
      <c r="Z132" s="1">
        <v>-2.2417354775696396E-2</v>
      </c>
      <c r="AA132" s="42">
        <v>0.132936284939</v>
      </c>
      <c r="AB132" s="1">
        <f t="shared" si="45"/>
        <v>7.6111774999999937E-2</v>
      </c>
      <c r="AD132" s="1">
        <f t="shared" si="31"/>
        <v>1979.2499999999909</v>
      </c>
      <c r="AE132" s="1">
        <f t="shared" si="46"/>
        <v>-7.3123374999999879E-3</v>
      </c>
      <c r="AF132" s="1">
        <f t="shared" si="46"/>
        <v>2.9169787499999988E-2</v>
      </c>
      <c r="AG132" s="1">
        <f t="shared" si="46"/>
        <v>-4.8726170664138202E-2</v>
      </c>
      <c r="AH132" s="1">
        <f t="shared" si="47"/>
        <v>-6.4314582716000004E-2</v>
      </c>
      <c r="AJ132" s="1">
        <f t="shared" si="30"/>
        <v>1979.2499999999909</v>
      </c>
      <c r="AK132" s="1">
        <f t="shared" si="32"/>
        <v>-6.0894720131839986</v>
      </c>
      <c r="AL132" s="1">
        <f t="shared" si="33"/>
        <v>-7.4519517624999949</v>
      </c>
      <c r="AM132" s="1">
        <f t="shared" si="34"/>
        <v>-5.1592157617976646</v>
      </c>
    </row>
    <row r="133" spans="1:39">
      <c r="A133" s="1">
        <v>41779</v>
      </c>
      <c r="B133" s="31">
        <v>0</v>
      </c>
      <c r="C133" s="31">
        <v>10.0625</v>
      </c>
      <c r="D133" s="29">
        <v>9.4</v>
      </c>
      <c r="E133" s="29">
        <v>8.8000000000000007</v>
      </c>
      <c r="F133" s="29">
        <v>7.6</v>
      </c>
      <c r="G133" s="29">
        <v>8.6</v>
      </c>
      <c r="H133" s="29">
        <v>0.5</v>
      </c>
      <c r="I133" s="29">
        <v>0.5</v>
      </c>
      <c r="J133" s="29">
        <v>0.5</v>
      </c>
      <c r="K133" s="29">
        <v>0.6</v>
      </c>
      <c r="L133" s="29">
        <v>1.3</v>
      </c>
      <c r="M133" s="29">
        <v>2.4</v>
      </c>
      <c r="N133" s="29">
        <v>1</v>
      </c>
      <c r="O133" s="29">
        <v>1.1000000000000001</v>
      </c>
      <c r="P133" s="29">
        <v>-1.7</v>
      </c>
      <c r="Q133" s="29">
        <v>0.5</v>
      </c>
      <c r="R133" s="29">
        <v>0</v>
      </c>
      <c r="S133" s="29">
        <v>0.1</v>
      </c>
      <c r="T133" s="29">
        <v>5.9</v>
      </c>
      <c r="U133" s="42">
        <v>-6.4314582716000004E-2</v>
      </c>
      <c r="V133" s="1">
        <f t="shared" si="29"/>
        <v>127</v>
      </c>
      <c r="W133" s="1">
        <v>41779</v>
      </c>
      <c r="X133" s="1">
        <f t="shared" si="43"/>
        <v>-7.3123374999999879E-3</v>
      </c>
      <c r="Y133" s="1">
        <f t="shared" si="44"/>
        <v>2.9169787499999988E-2</v>
      </c>
      <c r="Z133" s="1">
        <v>-4.8726170664138202E-2</v>
      </c>
      <c r="AA133" s="42">
        <v>-6.4314582716000004E-2</v>
      </c>
      <c r="AB133" s="1">
        <f t="shared" si="45"/>
        <v>-3.6482124999999976E-2</v>
      </c>
      <c r="AD133" s="1">
        <f t="shared" si="31"/>
        <v>1979.3333333333242</v>
      </c>
      <c r="AE133" s="1">
        <f t="shared" si="46"/>
        <v>0.14510065000000003</v>
      </c>
      <c r="AF133" s="1">
        <f t="shared" si="46"/>
        <v>0.16560525000000001</v>
      </c>
      <c r="AG133" s="1">
        <f t="shared" si="46"/>
        <v>-7.1918466727539987E-2</v>
      </c>
      <c r="AH133" s="1">
        <f t="shared" si="47"/>
        <v>0.105398714568</v>
      </c>
      <c r="AJ133" s="1">
        <f t="shared" si="30"/>
        <v>1979.3333333333242</v>
      </c>
      <c r="AK133" s="1">
        <f t="shared" si="32"/>
        <v>-5.9840732986159981</v>
      </c>
      <c r="AL133" s="1">
        <f t="shared" si="33"/>
        <v>-7.2863465124999953</v>
      </c>
      <c r="AM133" s="1">
        <f t="shared" si="34"/>
        <v>-5.2311342285252049</v>
      </c>
    </row>
    <row r="134" spans="1:39">
      <c r="A134" s="1">
        <v>52279</v>
      </c>
      <c r="B134" s="31">
        <v>0</v>
      </c>
      <c r="C134" s="31">
        <v>10.25</v>
      </c>
      <c r="D134" s="29">
        <v>8.6999999999999993</v>
      </c>
      <c r="E134" s="29">
        <v>9.6</v>
      </c>
      <c r="F134" s="29">
        <v>7.6</v>
      </c>
      <c r="G134" s="29">
        <v>8.6999999999999993</v>
      </c>
      <c r="H134" s="29">
        <v>-0.7</v>
      </c>
      <c r="I134" s="29">
        <v>0.8</v>
      </c>
      <c r="J134" s="29">
        <v>0</v>
      </c>
      <c r="K134" s="29">
        <v>0.1</v>
      </c>
      <c r="L134" s="29">
        <v>0.7</v>
      </c>
      <c r="M134" s="29">
        <v>2.2000000000000002</v>
      </c>
      <c r="N134" s="29">
        <v>0.8</v>
      </c>
      <c r="O134" s="29">
        <v>1</v>
      </c>
      <c r="P134" s="29">
        <v>-0.6</v>
      </c>
      <c r="Q134" s="29">
        <v>-0.2</v>
      </c>
      <c r="R134" s="29">
        <v>-0.2</v>
      </c>
      <c r="S134" s="29">
        <v>-0.1</v>
      </c>
      <c r="T134" s="29">
        <v>5.9</v>
      </c>
      <c r="U134" s="42">
        <v>0.105398714568</v>
      </c>
      <c r="V134" s="1">
        <f t="shared" si="29"/>
        <v>128</v>
      </c>
      <c r="W134" s="1">
        <v>52279</v>
      </c>
      <c r="X134" s="1">
        <f t="shared" si="43"/>
        <v>0.14510065000000003</v>
      </c>
      <c r="Y134" s="1">
        <f t="shared" si="44"/>
        <v>0.16560525000000001</v>
      </c>
      <c r="Z134" s="1">
        <v>-7.1918466727539987E-2</v>
      </c>
      <c r="AA134" s="42">
        <v>0.105398714568</v>
      </c>
      <c r="AB134" s="1">
        <f t="shared" si="45"/>
        <v>-2.0504599999999984E-2</v>
      </c>
      <c r="AD134" s="1">
        <f t="shared" si="31"/>
        <v>1979.4166666666574</v>
      </c>
      <c r="AE134" s="1">
        <v>0</v>
      </c>
      <c r="AF134" s="1">
        <v>0</v>
      </c>
      <c r="AG134" s="1">
        <v>0</v>
      </c>
      <c r="AH134" s="1">
        <v>0</v>
      </c>
      <c r="AJ134" s="1">
        <f t="shared" si="30"/>
        <v>1979.4166666666574</v>
      </c>
      <c r="AK134" s="1">
        <f t="shared" si="32"/>
        <v>-5.9840732986159981</v>
      </c>
      <c r="AL134" s="1">
        <f t="shared" si="33"/>
        <v>-7.2863465124999953</v>
      </c>
      <c r="AM134" s="1">
        <f t="shared" si="34"/>
        <v>-5.2311342285252049</v>
      </c>
    </row>
    <row r="135" spans="1:39">
      <c r="A135" s="1">
        <v>71179</v>
      </c>
      <c r="B135" s="31">
        <v>0</v>
      </c>
      <c r="C135" s="31">
        <v>10.25</v>
      </c>
      <c r="D135" s="29">
        <v>9.6</v>
      </c>
      <c r="E135" s="29">
        <v>9</v>
      </c>
      <c r="F135" s="29">
        <v>10.7</v>
      </c>
      <c r="G135" s="29">
        <v>9.9</v>
      </c>
      <c r="H135" s="29">
        <v>0</v>
      </c>
      <c r="I135" s="29">
        <v>1.4</v>
      </c>
      <c r="J135" s="29">
        <v>2</v>
      </c>
      <c r="K135" s="29">
        <v>1.8</v>
      </c>
      <c r="L135" s="29">
        <v>-1.5</v>
      </c>
      <c r="M135" s="29">
        <v>-2.4</v>
      </c>
      <c r="N135" s="29">
        <v>-2</v>
      </c>
      <c r="O135" s="29">
        <v>-0.1</v>
      </c>
      <c r="P135" s="29">
        <v>-3.7</v>
      </c>
      <c r="Q135" s="29">
        <v>-3.2</v>
      </c>
      <c r="R135" s="29">
        <v>-3</v>
      </c>
      <c r="S135" s="29">
        <v>-1.2</v>
      </c>
      <c r="T135" s="29">
        <v>6.3</v>
      </c>
      <c r="U135" s="42">
        <v>0.76079668241999998</v>
      </c>
      <c r="V135" s="1">
        <f t="shared" si="29"/>
        <v>129</v>
      </c>
      <c r="W135" s="1">
        <v>71179</v>
      </c>
      <c r="X135" s="1">
        <f t="shared" si="43"/>
        <v>0.77193034999999999</v>
      </c>
      <c r="Y135" s="1">
        <f t="shared" si="44"/>
        <v>0.49574205000000005</v>
      </c>
      <c r="Z135" s="1">
        <v>-0.20763504642721409</v>
      </c>
      <c r="AA135" s="42">
        <v>0.76079668241999998</v>
      </c>
      <c r="AB135" s="1">
        <f t="shared" si="45"/>
        <v>0.27618829999999994</v>
      </c>
      <c r="AD135" s="1">
        <f t="shared" si="31"/>
        <v>1979.4999999999907</v>
      </c>
      <c r="AE135" s="1">
        <f>X135</f>
        <v>0.77193034999999999</v>
      </c>
      <c r="AF135" s="1">
        <f>Y135</f>
        <v>0.49574205000000005</v>
      </c>
      <c r="AG135" s="1">
        <f>Z135</f>
        <v>-0.20763504642721409</v>
      </c>
      <c r="AH135" s="1">
        <f>AA135</f>
        <v>0.76079668241999998</v>
      </c>
      <c r="AJ135" s="1">
        <f t="shared" si="30"/>
        <v>1979.4999999999907</v>
      </c>
      <c r="AK135" s="1">
        <f t="shared" si="32"/>
        <v>-5.2232766161959985</v>
      </c>
      <c r="AL135" s="1">
        <f t="shared" si="33"/>
        <v>-6.7906044624999957</v>
      </c>
      <c r="AM135" s="1">
        <f t="shared" si="34"/>
        <v>-5.4387692749524188</v>
      </c>
    </row>
    <row r="136" spans="1:39">
      <c r="A136" s="1">
        <v>81479</v>
      </c>
      <c r="B136" s="31">
        <v>0.375</v>
      </c>
      <c r="C136" s="31">
        <v>10.625</v>
      </c>
      <c r="D136" s="29">
        <v>9.9</v>
      </c>
      <c r="E136" s="29">
        <v>8.9</v>
      </c>
      <c r="F136" s="29">
        <v>10.199999999999999</v>
      </c>
      <c r="G136" s="29">
        <v>9.6</v>
      </c>
      <c r="H136" s="29">
        <v>0.3</v>
      </c>
      <c r="I136" s="29">
        <v>-0.1</v>
      </c>
      <c r="J136" s="29">
        <v>-0.5</v>
      </c>
      <c r="K136" s="29">
        <v>-0.3</v>
      </c>
      <c r="L136" s="29">
        <v>-3.3</v>
      </c>
      <c r="M136" s="29">
        <v>-1.8</v>
      </c>
      <c r="N136" s="29">
        <v>-1.6</v>
      </c>
      <c r="O136" s="29">
        <v>-0.2</v>
      </c>
      <c r="P136" s="29">
        <v>-1.8</v>
      </c>
      <c r="Q136" s="29">
        <v>0.6</v>
      </c>
      <c r="R136" s="29">
        <v>0.4</v>
      </c>
      <c r="S136" s="29">
        <v>-0.1</v>
      </c>
      <c r="T136" s="29">
        <v>6.1</v>
      </c>
      <c r="U136" s="42">
        <v>0.32173276273599999</v>
      </c>
      <c r="V136" s="1">
        <f t="shared" si="29"/>
        <v>130</v>
      </c>
      <c r="W136" s="1">
        <v>81479</v>
      </c>
      <c r="X136" s="1">
        <f t="shared" si="43"/>
        <v>0.319016525</v>
      </c>
      <c r="Y136" s="1">
        <f t="shared" si="44"/>
        <v>0.71212597500000008</v>
      </c>
      <c r="Z136" s="1">
        <v>0.1526183531049381</v>
      </c>
      <c r="AA136" s="42">
        <v>0.32173276273599999</v>
      </c>
      <c r="AB136" s="1">
        <f t="shared" si="45"/>
        <v>-0.39310945000000008</v>
      </c>
      <c r="AD136" s="1">
        <f t="shared" si="31"/>
        <v>1979.5833333333239</v>
      </c>
      <c r="AE136" s="1">
        <f t="shared" ref="AE136:AG137" si="48">X136</f>
        <v>0.319016525</v>
      </c>
      <c r="AF136" s="1">
        <f t="shared" si="48"/>
        <v>0.71212597500000008</v>
      </c>
      <c r="AG136" s="1">
        <f t="shared" si="48"/>
        <v>0.1526183531049381</v>
      </c>
      <c r="AH136" s="1">
        <f t="shared" ref="AH136:AH137" si="49">AA136</f>
        <v>0.32173276273599999</v>
      </c>
      <c r="AJ136" s="1">
        <f t="shared" si="30"/>
        <v>1979.5833333333239</v>
      </c>
      <c r="AK136" s="1">
        <f t="shared" si="32"/>
        <v>-4.9015438534599989</v>
      </c>
      <c r="AL136" s="1">
        <f t="shared" si="33"/>
        <v>-6.0784784874999955</v>
      </c>
      <c r="AM136" s="1">
        <f t="shared" si="34"/>
        <v>-5.2861509218474811</v>
      </c>
    </row>
    <row r="137" spans="1:39">
      <c r="A137" s="1">
        <v>91879</v>
      </c>
      <c r="B137" s="31">
        <v>0.125</v>
      </c>
      <c r="C137" s="31">
        <v>11.375</v>
      </c>
      <c r="D137" s="29">
        <v>9.1999999999999993</v>
      </c>
      <c r="E137" s="29">
        <v>8.6999999999999993</v>
      </c>
      <c r="F137" s="29">
        <v>10.3</v>
      </c>
      <c r="G137" s="29">
        <v>9.5</v>
      </c>
      <c r="H137" s="29">
        <v>-0.7</v>
      </c>
      <c r="I137" s="29">
        <v>-0.2</v>
      </c>
      <c r="J137" s="29">
        <v>0.1</v>
      </c>
      <c r="K137" s="29">
        <v>-0.1</v>
      </c>
      <c r="L137" s="29">
        <v>-2.4</v>
      </c>
      <c r="M137" s="29">
        <v>0.7</v>
      </c>
      <c r="N137" s="29">
        <v>-2.7</v>
      </c>
      <c r="O137" s="29">
        <v>-0.9</v>
      </c>
      <c r="P137" s="29">
        <v>0.9</v>
      </c>
      <c r="Q137" s="29">
        <v>2.5</v>
      </c>
      <c r="R137" s="29">
        <v>-1.1000000000000001</v>
      </c>
      <c r="S137" s="29">
        <v>-0.7</v>
      </c>
      <c r="T137" s="29">
        <v>6</v>
      </c>
      <c r="U137" s="42">
        <v>-0.224099536997</v>
      </c>
      <c r="V137" s="1">
        <f t="shared" ref="V137:V200" si="50">V136+1</f>
        <v>131</v>
      </c>
      <c r="W137" s="1">
        <v>91879</v>
      </c>
      <c r="X137" s="1">
        <f t="shared" si="43"/>
        <v>-0.23239042500000023</v>
      </c>
      <c r="Y137" s="1">
        <f t="shared" si="44"/>
        <v>0.31555432500000008</v>
      </c>
      <c r="Z137" s="1">
        <v>-0.14944456886497415</v>
      </c>
      <c r="AA137" s="42">
        <v>-0.224099536997</v>
      </c>
      <c r="AB137" s="1">
        <f t="shared" si="45"/>
        <v>-0.54794475000000031</v>
      </c>
      <c r="AD137" s="1">
        <f t="shared" si="31"/>
        <v>1979.6666666666572</v>
      </c>
      <c r="AE137" s="1">
        <f t="shared" si="48"/>
        <v>-0.23239042500000023</v>
      </c>
      <c r="AF137" s="1">
        <f t="shared" si="48"/>
        <v>0.31555432500000008</v>
      </c>
      <c r="AG137" s="1">
        <f t="shared" si="48"/>
        <v>-0.14944456886497415</v>
      </c>
      <c r="AH137" s="1">
        <f t="shared" si="49"/>
        <v>-0.224099536997</v>
      </c>
      <c r="AJ137" s="1">
        <f t="shared" si="30"/>
        <v>1979.6666666666572</v>
      </c>
      <c r="AK137" s="1">
        <f t="shared" si="32"/>
        <v>-5.1256433904569985</v>
      </c>
      <c r="AL137" s="1">
        <f t="shared" si="33"/>
        <v>-5.7629241624999956</v>
      </c>
      <c r="AM137" s="1">
        <f t="shared" si="34"/>
        <v>-5.4355954907124548</v>
      </c>
    </row>
    <row r="138" spans="1:39">
      <c r="A138" s="1">
        <v>112079</v>
      </c>
      <c r="B138" s="31">
        <v>0</v>
      </c>
      <c r="C138" s="31">
        <v>13.5</v>
      </c>
      <c r="D138" s="29">
        <v>8.4</v>
      </c>
      <c r="E138" s="29">
        <v>9.9</v>
      </c>
      <c r="F138" s="29">
        <v>9.8000000000000007</v>
      </c>
      <c r="G138" s="29">
        <v>9.4</v>
      </c>
      <c r="H138" s="29">
        <v>-0.5</v>
      </c>
      <c r="I138" s="29">
        <v>-0.3</v>
      </c>
      <c r="J138" s="29">
        <v>0.2</v>
      </c>
      <c r="K138" s="29">
        <v>0.3</v>
      </c>
      <c r="L138" s="29">
        <v>2.4</v>
      </c>
      <c r="M138" s="29">
        <v>-2.7</v>
      </c>
      <c r="N138" s="29">
        <v>-3.8</v>
      </c>
      <c r="O138" s="29">
        <v>-2.5</v>
      </c>
      <c r="P138" s="29">
        <v>0.8</v>
      </c>
      <c r="Q138" s="29">
        <v>1.3</v>
      </c>
      <c r="R138" s="29">
        <v>-1.9</v>
      </c>
      <c r="S138" s="29">
        <v>-1.5</v>
      </c>
      <c r="T138" s="29">
        <v>6.3</v>
      </c>
      <c r="U138" s="42">
        <v>4.4937951291999997E-2</v>
      </c>
      <c r="V138" s="1">
        <f t="shared" si="50"/>
        <v>132</v>
      </c>
      <c r="W138" s="1">
        <v>112079</v>
      </c>
      <c r="X138" s="1">
        <f t="shared" si="43"/>
        <v>9.5742499999999786E-2</v>
      </c>
      <c r="Y138" s="1">
        <f t="shared" si="44"/>
        <v>0.38712290000000005</v>
      </c>
      <c r="Z138" s="1">
        <v>-0.14513149927339453</v>
      </c>
      <c r="AA138" s="42">
        <v>4.4937951291999997E-2</v>
      </c>
      <c r="AB138" s="1">
        <f t="shared" si="45"/>
        <v>-0.29138040000000026</v>
      </c>
      <c r="AD138" s="1">
        <f t="shared" si="31"/>
        <v>1979.7499999999905</v>
      </c>
      <c r="AE138" s="1">
        <v>0</v>
      </c>
      <c r="AF138" s="1">
        <v>0</v>
      </c>
      <c r="AG138" s="1">
        <v>0</v>
      </c>
      <c r="AH138" s="1">
        <v>0</v>
      </c>
      <c r="AJ138" s="1">
        <f t="shared" si="30"/>
        <v>1979.7499999999905</v>
      </c>
      <c r="AK138" s="1">
        <f t="shared" si="32"/>
        <v>-5.1256433904569985</v>
      </c>
      <c r="AL138" s="1">
        <f t="shared" si="33"/>
        <v>-5.7629241624999956</v>
      </c>
      <c r="AM138" s="1">
        <f t="shared" si="34"/>
        <v>-5.4355954907124548</v>
      </c>
    </row>
    <row r="139" spans="1:39">
      <c r="A139" s="1">
        <v>10980</v>
      </c>
      <c r="B139" s="31">
        <v>0</v>
      </c>
      <c r="C139" s="31">
        <v>13.5</v>
      </c>
      <c r="D139" s="29">
        <v>9.3000000000000007</v>
      </c>
      <c r="E139" s="29">
        <v>8.6999999999999993</v>
      </c>
      <c r="F139" s="29">
        <v>9.6999999999999993</v>
      </c>
      <c r="G139" s="29">
        <v>9.8000000000000007</v>
      </c>
      <c r="H139" s="29">
        <v>-0.6</v>
      </c>
      <c r="I139" s="29">
        <v>-1.1000000000000001</v>
      </c>
      <c r="J139" s="29">
        <v>0.3</v>
      </c>
      <c r="K139" s="29">
        <v>0.9</v>
      </c>
      <c r="L139" s="29">
        <v>1.5</v>
      </c>
      <c r="M139" s="29">
        <v>-3.7</v>
      </c>
      <c r="N139" s="29">
        <v>-3.4</v>
      </c>
      <c r="O139" s="29">
        <v>-1.6</v>
      </c>
      <c r="P139" s="29">
        <v>4.2</v>
      </c>
      <c r="Q139" s="29">
        <v>0.1</v>
      </c>
      <c r="R139" s="29">
        <v>-0.9</v>
      </c>
      <c r="S139" s="29">
        <v>-1.6</v>
      </c>
      <c r="T139" s="29">
        <v>6.6</v>
      </c>
      <c r="U139" s="42">
        <v>-1.1142424815E-2</v>
      </c>
      <c r="V139" s="1">
        <f t="shared" si="50"/>
        <v>133</v>
      </c>
      <c r="W139" s="1">
        <v>10980</v>
      </c>
      <c r="X139" s="1">
        <f t="shared" si="43"/>
        <v>-2.7562900000000223E-2</v>
      </c>
      <c r="Y139" s="1">
        <f t="shared" si="44"/>
        <v>0.3357926</v>
      </c>
      <c r="Z139" s="1">
        <v>0.28687073681330066</v>
      </c>
      <c r="AA139" s="42">
        <v>-1.1142424815E-2</v>
      </c>
      <c r="AB139" s="1">
        <f t="shared" si="45"/>
        <v>-0.36335550000000022</v>
      </c>
      <c r="AD139" s="1">
        <f t="shared" si="31"/>
        <v>1979.8333333333237</v>
      </c>
      <c r="AE139" s="1">
        <f>X138</f>
        <v>9.5742499999999786E-2</v>
      </c>
      <c r="AF139" s="1">
        <f>Y138</f>
        <v>0.38712290000000005</v>
      </c>
      <c r="AG139" s="1">
        <f>Z138</f>
        <v>-0.14513149927339453</v>
      </c>
      <c r="AH139" s="1">
        <f>AA138</f>
        <v>4.4937951291999997E-2</v>
      </c>
      <c r="AJ139" s="1">
        <f t="shared" si="30"/>
        <v>1979.8333333333237</v>
      </c>
      <c r="AK139" s="1">
        <f t="shared" si="32"/>
        <v>-5.0807054391649986</v>
      </c>
      <c r="AL139" s="1">
        <f t="shared" si="33"/>
        <v>-5.375801262499996</v>
      </c>
      <c r="AM139" s="1">
        <f t="shared" si="34"/>
        <v>-5.5807269899858492</v>
      </c>
    </row>
    <row r="140" spans="1:39">
      <c r="A140" s="1">
        <v>20580</v>
      </c>
      <c r="B140" s="31">
        <v>0.5</v>
      </c>
      <c r="C140" s="31">
        <v>13.5</v>
      </c>
      <c r="D140" s="29">
        <v>8.6999999999999993</v>
      </c>
      <c r="E140" s="29">
        <v>8.1</v>
      </c>
      <c r="F140" s="29">
        <v>8.9</v>
      </c>
      <c r="G140" s="29">
        <v>9.6999999999999993</v>
      </c>
      <c r="H140" s="29">
        <v>-0.6</v>
      </c>
      <c r="I140" s="29">
        <v>-0.6</v>
      </c>
      <c r="J140" s="29">
        <v>-0.8</v>
      </c>
      <c r="K140" s="29">
        <v>-0.1</v>
      </c>
      <c r="L140" s="29">
        <v>1.4</v>
      </c>
      <c r="M140" s="29">
        <v>-0.8</v>
      </c>
      <c r="N140" s="29">
        <v>-2.2000000000000002</v>
      </c>
      <c r="O140" s="29">
        <v>-3.1</v>
      </c>
      <c r="P140" s="29">
        <v>-0.1</v>
      </c>
      <c r="Q140" s="29">
        <v>2.9</v>
      </c>
      <c r="R140" s="29">
        <v>1.2</v>
      </c>
      <c r="S140" s="29">
        <v>-1.5</v>
      </c>
      <c r="T140" s="29">
        <v>6.2</v>
      </c>
      <c r="U140" s="42">
        <v>0.19696443806899999</v>
      </c>
      <c r="V140" s="1">
        <f t="shared" si="50"/>
        <v>134</v>
      </c>
      <c r="W140" s="1">
        <v>20580</v>
      </c>
      <c r="X140" s="1">
        <f t="shared" si="43"/>
        <v>0.22182519999999978</v>
      </c>
      <c r="Y140" s="1">
        <f t="shared" si="44"/>
        <v>0.72715300000000016</v>
      </c>
      <c r="Z140" s="1">
        <v>0.75148704657167009</v>
      </c>
      <c r="AA140" s="42">
        <v>0.19696443806899999</v>
      </c>
      <c r="AB140" s="1">
        <f t="shared" si="45"/>
        <v>-0.50532780000000033</v>
      </c>
      <c r="AD140" s="1">
        <f t="shared" si="31"/>
        <v>1979.916666666657</v>
      </c>
      <c r="AE140" s="1">
        <v>0</v>
      </c>
      <c r="AF140" s="1">
        <v>0</v>
      </c>
      <c r="AG140" s="1">
        <v>0</v>
      </c>
      <c r="AH140" s="1">
        <v>0</v>
      </c>
      <c r="AJ140" s="1">
        <f t="shared" ref="AJ140:AJ203" si="51">AD140</f>
        <v>1979.916666666657</v>
      </c>
      <c r="AK140" s="1">
        <f t="shared" si="32"/>
        <v>-5.0807054391649986</v>
      </c>
      <c r="AL140" s="1">
        <f t="shared" si="33"/>
        <v>-5.375801262499996</v>
      </c>
      <c r="AM140" s="1">
        <f t="shared" si="34"/>
        <v>-5.5807269899858492</v>
      </c>
    </row>
    <row r="141" spans="1:39">
      <c r="A141" s="1">
        <v>31880</v>
      </c>
      <c r="B141" s="31">
        <v>1.75</v>
      </c>
      <c r="C141" s="31">
        <v>16.5</v>
      </c>
      <c r="D141" s="29">
        <v>8.6999999999999993</v>
      </c>
      <c r="E141" s="29">
        <v>9.1999999999999993</v>
      </c>
      <c r="F141" s="29">
        <v>10</v>
      </c>
      <c r="G141" s="29">
        <v>9.5</v>
      </c>
      <c r="H141" s="29">
        <v>0</v>
      </c>
      <c r="I141" s="29">
        <v>1.1000000000000001</v>
      </c>
      <c r="J141" s="29">
        <v>1.1000000000000001</v>
      </c>
      <c r="K141" s="29">
        <v>-0.2</v>
      </c>
      <c r="L141" s="29">
        <v>2.1</v>
      </c>
      <c r="M141" s="29">
        <v>1.9</v>
      </c>
      <c r="N141" s="29">
        <v>-1.6</v>
      </c>
      <c r="O141" s="29">
        <v>-3.6</v>
      </c>
      <c r="P141" s="29">
        <v>0.7</v>
      </c>
      <c r="Q141" s="29">
        <v>2.7</v>
      </c>
      <c r="R141" s="29">
        <v>0.6</v>
      </c>
      <c r="S141" s="29">
        <v>-0.5</v>
      </c>
      <c r="T141" s="29">
        <v>6.1</v>
      </c>
      <c r="U141" s="42">
        <v>1.42221867688</v>
      </c>
      <c r="V141" s="1">
        <f t="shared" si="50"/>
        <v>135</v>
      </c>
      <c r="W141" s="1">
        <v>31880</v>
      </c>
      <c r="X141" s="1">
        <f t="shared" si="43"/>
        <v>1.5156581999999998</v>
      </c>
      <c r="Y141" s="1">
        <f t="shared" si="44"/>
        <v>1.8882102000000001</v>
      </c>
      <c r="Z141" s="1">
        <v>1.6841830018046222</v>
      </c>
      <c r="AA141" s="42">
        <v>1.42221867688</v>
      </c>
      <c r="AB141" s="1">
        <f t="shared" si="45"/>
        <v>-0.37255200000000022</v>
      </c>
      <c r="AD141" s="1">
        <f t="shared" ref="AD141:AD204" si="52">AD140+1/12</f>
        <v>1979.9999999999902</v>
      </c>
      <c r="AE141" s="1">
        <f>X139</f>
        <v>-2.7562900000000223E-2</v>
      </c>
      <c r="AF141" s="1">
        <f>Y139</f>
        <v>0.3357926</v>
      </c>
      <c r="AG141" s="1">
        <f>Z139</f>
        <v>0.28687073681330066</v>
      </c>
      <c r="AH141" s="1">
        <f>AA139</f>
        <v>-1.1142424815E-2</v>
      </c>
      <c r="AJ141" s="1">
        <f t="shared" si="51"/>
        <v>1979.9999999999902</v>
      </c>
      <c r="AK141" s="1">
        <f t="shared" ref="AK141:AK204" si="53">AK140+AH141</f>
        <v>-5.0918478639799982</v>
      </c>
      <c r="AL141" s="1">
        <f t="shared" ref="AL141:AL204" si="54">AL140+AF141</f>
        <v>-5.0400086624999965</v>
      </c>
      <c r="AM141" s="1">
        <f t="shared" ref="AM141:AM204" si="55">AM140+AG141</f>
        <v>-5.2938562531725486</v>
      </c>
    </row>
    <row r="142" spans="1:39">
      <c r="A142" s="1">
        <v>42280</v>
      </c>
      <c r="B142" s="31">
        <v>-3.875</v>
      </c>
      <c r="C142" s="31">
        <v>18.375</v>
      </c>
      <c r="D142" s="29">
        <v>8.1999999999999993</v>
      </c>
      <c r="E142" s="29">
        <v>11.5</v>
      </c>
      <c r="F142" s="29">
        <v>10</v>
      </c>
      <c r="G142" s="29">
        <v>10.199999999999999</v>
      </c>
      <c r="H142" s="29">
        <v>-1</v>
      </c>
      <c r="I142" s="29">
        <v>1.5</v>
      </c>
      <c r="J142" s="29">
        <v>0.5</v>
      </c>
      <c r="K142" s="29">
        <v>0.1</v>
      </c>
      <c r="L142" s="29">
        <v>2</v>
      </c>
      <c r="M142" s="29">
        <v>-2.9</v>
      </c>
      <c r="N142" s="29">
        <v>-4.9000000000000004</v>
      </c>
      <c r="O142" s="29">
        <v>-4.5</v>
      </c>
      <c r="P142" s="29">
        <v>0.1</v>
      </c>
      <c r="Q142" s="29">
        <v>-1.3</v>
      </c>
      <c r="R142" s="29">
        <v>-1.3</v>
      </c>
      <c r="S142" s="29">
        <v>-0.7</v>
      </c>
      <c r="T142" s="29">
        <v>6.6</v>
      </c>
      <c r="U142" s="42">
        <v>-3.2208826351019999</v>
      </c>
      <c r="V142" s="1">
        <f t="shared" si="50"/>
        <v>136</v>
      </c>
      <c r="W142" s="1">
        <v>42280</v>
      </c>
      <c r="X142" s="1">
        <f t="shared" si="43"/>
        <v>-3.097120125</v>
      </c>
      <c r="Y142" s="1">
        <f t="shared" si="44"/>
        <v>-3.1679779749999999</v>
      </c>
      <c r="Z142" s="1">
        <v>-3.1591905936738978</v>
      </c>
      <c r="AA142" s="42">
        <v>-3.2208826351019999</v>
      </c>
      <c r="AB142" s="1">
        <f t="shared" si="45"/>
        <v>7.0857849999999889E-2</v>
      </c>
      <c r="AD142" s="1">
        <f t="shared" si="52"/>
        <v>1980.0833333333235</v>
      </c>
      <c r="AE142" s="1">
        <f t="shared" ref="AE142:AG145" si="56">X140</f>
        <v>0.22182519999999978</v>
      </c>
      <c r="AF142" s="1">
        <f t="shared" si="56"/>
        <v>0.72715300000000016</v>
      </c>
      <c r="AG142" s="1">
        <f t="shared" si="56"/>
        <v>0.75148704657167009</v>
      </c>
      <c r="AH142" s="1">
        <f t="shared" ref="AH142:AH145" si="57">AA140</f>
        <v>0.19696443806899999</v>
      </c>
      <c r="AJ142" s="1">
        <f t="shared" si="51"/>
        <v>1980.0833333333235</v>
      </c>
      <c r="AK142" s="1">
        <f t="shared" si="53"/>
        <v>-4.8948834259109981</v>
      </c>
      <c r="AL142" s="1">
        <f t="shared" si="54"/>
        <v>-4.3128556624999961</v>
      </c>
      <c r="AM142" s="1">
        <f t="shared" si="55"/>
        <v>-4.5423692066008785</v>
      </c>
    </row>
    <row r="143" spans="1:39">
      <c r="A143" s="1">
        <v>52080</v>
      </c>
      <c r="B143" s="31">
        <v>-1.375</v>
      </c>
      <c r="C143" s="31">
        <v>10.875</v>
      </c>
      <c r="D143" s="29">
        <v>9.5</v>
      </c>
      <c r="E143" s="29">
        <v>10.9</v>
      </c>
      <c r="F143" s="29">
        <v>9.8000000000000007</v>
      </c>
      <c r="G143" s="29">
        <v>10.4</v>
      </c>
      <c r="H143" s="29">
        <v>1.3</v>
      </c>
      <c r="I143" s="29">
        <v>-0.6</v>
      </c>
      <c r="J143" s="29">
        <v>-0.2</v>
      </c>
      <c r="K143" s="29">
        <v>0.2</v>
      </c>
      <c r="L143" s="29">
        <v>1.1000000000000001</v>
      </c>
      <c r="M143" s="29">
        <v>-5.9</v>
      </c>
      <c r="N143" s="29">
        <v>-4.7</v>
      </c>
      <c r="O143" s="29">
        <v>-3.7</v>
      </c>
      <c r="P143" s="29">
        <v>-0.9</v>
      </c>
      <c r="Q143" s="29">
        <v>-3</v>
      </c>
      <c r="R143" s="29">
        <v>0.2</v>
      </c>
      <c r="S143" s="29">
        <v>0.8</v>
      </c>
      <c r="T143" s="29">
        <v>7.3</v>
      </c>
      <c r="U143" s="42">
        <v>-0.76385002917300004</v>
      </c>
      <c r="V143" s="1">
        <f t="shared" si="50"/>
        <v>137</v>
      </c>
      <c r="W143" s="1">
        <v>52080</v>
      </c>
      <c r="X143" s="1">
        <f t="shared" si="43"/>
        <v>-0.56573892500000011</v>
      </c>
      <c r="Y143" s="1">
        <f t="shared" si="44"/>
        <v>-0.58673627500000003</v>
      </c>
      <c r="Z143" s="1">
        <v>-7.5228535164955534E-2</v>
      </c>
      <c r="AA143" s="42">
        <v>-0.76385002917300004</v>
      </c>
      <c r="AB143" s="1">
        <f t="shared" si="45"/>
        <v>2.0997349999999915E-2</v>
      </c>
      <c r="AD143" s="1">
        <f t="shared" si="52"/>
        <v>1980.1666666666567</v>
      </c>
      <c r="AE143" s="1">
        <f t="shared" si="56"/>
        <v>1.5156581999999998</v>
      </c>
      <c r="AF143" s="1">
        <f t="shared" si="56"/>
        <v>1.8882102000000001</v>
      </c>
      <c r="AG143" s="1">
        <f t="shared" si="56"/>
        <v>1.6841830018046222</v>
      </c>
      <c r="AH143" s="1">
        <f t="shared" si="57"/>
        <v>1.42221867688</v>
      </c>
      <c r="AJ143" s="1">
        <f t="shared" si="51"/>
        <v>1980.1666666666567</v>
      </c>
      <c r="AK143" s="1">
        <f t="shared" si="53"/>
        <v>-3.4726647490309981</v>
      </c>
      <c r="AL143" s="1">
        <f t="shared" si="54"/>
        <v>-2.424645462499996</v>
      </c>
      <c r="AM143" s="1">
        <f t="shared" si="55"/>
        <v>-2.8581862047962563</v>
      </c>
    </row>
    <row r="144" spans="1:39">
      <c r="A144" s="1">
        <v>70980</v>
      </c>
      <c r="B144" s="31">
        <v>0</v>
      </c>
      <c r="C144" s="31">
        <v>9.375</v>
      </c>
      <c r="D144" s="29">
        <v>9.1999999999999993</v>
      </c>
      <c r="E144" s="29">
        <v>8.6</v>
      </c>
      <c r="F144" s="29">
        <v>10.4</v>
      </c>
      <c r="G144" s="29">
        <v>9.9</v>
      </c>
      <c r="H144" s="29">
        <v>-1.7</v>
      </c>
      <c r="I144" s="29">
        <v>-1.2</v>
      </c>
      <c r="J144" s="29">
        <v>0</v>
      </c>
      <c r="K144" s="29">
        <v>-0.2</v>
      </c>
      <c r="L144" s="29">
        <v>-8.8000000000000007</v>
      </c>
      <c r="M144" s="29">
        <v>-6.1</v>
      </c>
      <c r="N144" s="29">
        <v>-2.1</v>
      </c>
      <c r="O144" s="29">
        <v>1.9</v>
      </c>
      <c r="P144" s="29">
        <v>-2.9</v>
      </c>
      <c r="Q144" s="29">
        <v>-1.4</v>
      </c>
      <c r="R144" s="29">
        <v>1.6</v>
      </c>
      <c r="S144" s="29">
        <v>3.4</v>
      </c>
      <c r="T144" s="29">
        <v>8.6</v>
      </c>
      <c r="U144" s="42">
        <v>0.40311942700699999</v>
      </c>
      <c r="V144" s="1">
        <f t="shared" si="50"/>
        <v>138</v>
      </c>
      <c r="W144" s="1">
        <v>70980</v>
      </c>
      <c r="X144" s="1">
        <f t="shared" si="43"/>
        <v>0.46298217499999994</v>
      </c>
      <c r="Y144" s="1">
        <f t="shared" si="44"/>
        <v>0.76601652500000017</v>
      </c>
      <c r="Z144" s="1">
        <v>0.23664478617989126</v>
      </c>
      <c r="AA144" s="42">
        <v>0.40311942700699999</v>
      </c>
      <c r="AB144" s="1">
        <f t="shared" si="45"/>
        <v>-0.30303435000000023</v>
      </c>
      <c r="AD144" s="1">
        <f t="shared" si="52"/>
        <v>1980.24999999999</v>
      </c>
      <c r="AE144" s="1">
        <f t="shared" si="56"/>
        <v>-3.097120125</v>
      </c>
      <c r="AF144" s="1">
        <f t="shared" si="56"/>
        <v>-3.1679779749999999</v>
      </c>
      <c r="AG144" s="1">
        <f t="shared" si="56"/>
        <v>-3.1591905936738978</v>
      </c>
      <c r="AH144" s="1">
        <f t="shared" si="57"/>
        <v>-3.2208826351019999</v>
      </c>
      <c r="AJ144" s="1">
        <f t="shared" si="51"/>
        <v>1980.24999999999</v>
      </c>
      <c r="AK144" s="1">
        <f t="shared" si="53"/>
        <v>-6.693547384132998</v>
      </c>
      <c r="AL144" s="1">
        <f t="shared" si="54"/>
        <v>-5.5926234374999959</v>
      </c>
      <c r="AM144" s="1">
        <f t="shared" si="55"/>
        <v>-6.0173767984701545</v>
      </c>
    </row>
    <row r="145" spans="1:39">
      <c r="A145" s="1">
        <v>81280</v>
      </c>
      <c r="B145" s="31">
        <v>0.25</v>
      </c>
      <c r="C145" s="31">
        <v>9.625</v>
      </c>
      <c r="D145" s="29">
        <v>10.4</v>
      </c>
      <c r="E145" s="29">
        <v>7.5</v>
      </c>
      <c r="F145" s="29">
        <v>11</v>
      </c>
      <c r="G145" s="29">
        <v>10</v>
      </c>
      <c r="H145" s="29">
        <v>1.2</v>
      </c>
      <c r="I145" s="29">
        <v>-1.1000000000000001</v>
      </c>
      <c r="J145" s="29">
        <v>0.6</v>
      </c>
      <c r="K145" s="29">
        <v>0.1</v>
      </c>
      <c r="L145" s="29">
        <v>-9.1</v>
      </c>
      <c r="M145" s="29">
        <v>-4.0999999999999996</v>
      </c>
      <c r="N145" s="29">
        <v>-1</v>
      </c>
      <c r="O145" s="29">
        <v>1.9</v>
      </c>
      <c r="P145" s="29">
        <v>-0.3</v>
      </c>
      <c r="Q145" s="29">
        <v>2</v>
      </c>
      <c r="R145" s="29">
        <v>1.1000000000000001</v>
      </c>
      <c r="S145" s="29">
        <v>0</v>
      </c>
      <c r="T145" s="29">
        <v>8.1</v>
      </c>
      <c r="U145" s="42">
        <v>-0.19814773743799999</v>
      </c>
      <c r="V145" s="1">
        <f t="shared" si="50"/>
        <v>139</v>
      </c>
      <c r="W145" s="1">
        <v>81280</v>
      </c>
      <c r="X145" s="1">
        <f t="shared" si="43"/>
        <v>-0.23355927500000018</v>
      </c>
      <c r="Y145" s="1">
        <f t="shared" si="44"/>
        <v>0.49302537500000004</v>
      </c>
      <c r="Z145" s="1">
        <v>3.0056745688739506E-2</v>
      </c>
      <c r="AA145" s="42">
        <v>-0.19814773743799999</v>
      </c>
      <c r="AB145" s="1">
        <f t="shared" si="45"/>
        <v>-0.72658465000000017</v>
      </c>
      <c r="AD145" s="1">
        <f t="shared" si="52"/>
        <v>1980.3333333333233</v>
      </c>
      <c r="AE145" s="1">
        <f t="shared" si="56"/>
        <v>-0.56573892500000011</v>
      </c>
      <c r="AF145" s="1">
        <f t="shared" si="56"/>
        <v>-0.58673627500000003</v>
      </c>
      <c r="AG145" s="1">
        <f t="shared" si="56"/>
        <v>-7.5228535164955534E-2</v>
      </c>
      <c r="AH145" s="1">
        <f t="shared" si="57"/>
        <v>-0.76385002917300004</v>
      </c>
      <c r="AJ145" s="1">
        <f t="shared" si="51"/>
        <v>1980.3333333333233</v>
      </c>
      <c r="AK145" s="1">
        <f t="shared" si="53"/>
        <v>-7.4573974133059977</v>
      </c>
      <c r="AL145" s="1">
        <f t="shared" si="54"/>
        <v>-6.1793597124999957</v>
      </c>
      <c r="AM145" s="1">
        <f t="shared" si="55"/>
        <v>-6.0926053336351096</v>
      </c>
    </row>
    <row r="146" spans="1:39">
      <c r="A146" s="1">
        <v>91680</v>
      </c>
      <c r="B146" s="31">
        <v>1</v>
      </c>
      <c r="C146" s="31">
        <v>10.25</v>
      </c>
      <c r="D146" s="29">
        <v>10.6</v>
      </c>
      <c r="E146" s="29">
        <v>8.5</v>
      </c>
      <c r="F146" s="29">
        <v>11.5</v>
      </c>
      <c r="G146" s="29">
        <v>10.3</v>
      </c>
      <c r="H146" s="29">
        <v>0.2</v>
      </c>
      <c r="I146" s="29">
        <v>1</v>
      </c>
      <c r="J146" s="29">
        <v>0.5</v>
      </c>
      <c r="K146" s="29">
        <v>0.3</v>
      </c>
      <c r="L146" s="29">
        <v>-9</v>
      </c>
      <c r="M146" s="29">
        <v>-2.9</v>
      </c>
      <c r="N146" s="29">
        <v>-0.5</v>
      </c>
      <c r="O146" s="29">
        <v>1.2</v>
      </c>
      <c r="P146" s="29">
        <v>0.1</v>
      </c>
      <c r="Q146" s="29">
        <v>1.2</v>
      </c>
      <c r="R146" s="29">
        <v>0.5</v>
      </c>
      <c r="S146" s="29">
        <v>-0.7</v>
      </c>
      <c r="T146" s="29">
        <v>7.8</v>
      </c>
      <c r="U146" s="42">
        <v>0.77087134058999995</v>
      </c>
      <c r="V146" s="1">
        <f t="shared" si="50"/>
        <v>140</v>
      </c>
      <c r="W146" s="1">
        <v>91680</v>
      </c>
      <c r="X146" s="1">
        <f t="shared" si="43"/>
        <v>0.69309514999999977</v>
      </c>
      <c r="Y146" s="1">
        <f t="shared" si="44"/>
        <v>1.2815887500000001</v>
      </c>
      <c r="Z146" s="1">
        <v>0.63575896289568878</v>
      </c>
      <c r="AA146" s="42">
        <v>0.77087134058999995</v>
      </c>
      <c r="AB146" s="1">
        <f t="shared" si="45"/>
        <v>-0.58849360000000028</v>
      </c>
      <c r="AD146" s="1">
        <f t="shared" si="52"/>
        <v>1980.4166666666565</v>
      </c>
      <c r="AE146" s="1">
        <v>0</v>
      </c>
      <c r="AF146" s="1">
        <v>0</v>
      </c>
      <c r="AG146" s="1">
        <v>0</v>
      </c>
      <c r="AH146" s="1">
        <v>0</v>
      </c>
      <c r="AJ146" s="1">
        <f t="shared" si="51"/>
        <v>1980.4166666666565</v>
      </c>
      <c r="AK146" s="1">
        <f t="shared" si="53"/>
        <v>-7.4573974133059977</v>
      </c>
      <c r="AL146" s="1">
        <f t="shared" si="54"/>
        <v>-6.1793597124999957</v>
      </c>
      <c r="AM146" s="1">
        <f t="shared" si="55"/>
        <v>-6.0926053336351096</v>
      </c>
    </row>
    <row r="147" spans="1:39">
      <c r="A147" s="1">
        <v>102180</v>
      </c>
      <c r="B147" s="31">
        <v>1.5</v>
      </c>
      <c r="C147" s="31">
        <v>12.125</v>
      </c>
      <c r="D147" s="29">
        <v>9.5</v>
      </c>
      <c r="E147" s="29">
        <v>11</v>
      </c>
      <c r="F147" s="29">
        <v>10.4</v>
      </c>
      <c r="G147" s="29">
        <v>9.1999999999999993</v>
      </c>
      <c r="H147" s="29">
        <v>1</v>
      </c>
      <c r="I147" s="29">
        <v>-0.5</v>
      </c>
      <c r="J147" s="29">
        <v>0.1</v>
      </c>
      <c r="K147" s="29">
        <v>0.3</v>
      </c>
      <c r="L147" s="29">
        <v>1.1000000000000001</v>
      </c>
      <c r="M147" s="29">
        <v>0.9</v>
      </c>
      <c r="N147" s="29">
        <v>0</v>
      </c>
      <c r="O147" s="29">
        <v>1</v>
      </c>
      <c r="P147" s="29">
        <v>4</v>
      </c>
      <c r="Q147" s="29">
        <v>1.4</v>
      </c>
      <c r="R147" s="29">
        <v>-1.2</v>
      </c>
      <c r="S147" s="29">
        <v>-1.5</v>
      </c>
      <c r="T147" s="29">
        <v>7.6</v>
      </c>
      <c r="U147" s="42">
        <v>1.218139599183</v>
      </c>
      <c r="V147" s="1">
        <f t="shared" si="50"/>
        <v>141</v>
      </c>
      <c r="W147" s="1">
        <v>102180</v>
      </c>
      <c r="X147" s="1">
        <f t="shared" si="43"/>
        <v>1.2125642249999999</v>
      </c>
      <c r="Y147" s="1">
        <f t="shared" si="44"/>
        <v>1.6129808750000001</v>
      </c>
      <c r="Z147" s="1">
        <v>1.0316101339905652</v>
      </c>
      <c r="AA147" s="42">
        <v>1.218139599183</v>
      </c>
      <c r="AB147" s="1">
        <f t="shared" si="45"/>
        <v>-0.40041665000000015</v>
      </c>
      <c r="AD147" s="1">
        <f t="shared" si="52"/>
        <v>1980.4999999999898</v>
      </c>
      <c r="AE147" s="1">
        <f>X144</f>
        <v>0.46298217499999994</v>
      </c>
      <c r="AF147" s="1">
        <f>Y144</f>
        <v>0.76601652500000017</v>
      </c>
      <c r="AG147" s="1">
        <f>Z144</f>
        <v>0.23664478617989126</v>
      </c>
      <c r="AH147" s="1">
        <f>AA144</f>
        <v>0.40311942700699999</v>
      </c>
      <c r="AJ147" s="1">
        <f t="shared" si="51"/>
        <v>1980.4999999999898</v>
      </c>
      <c r="AK147" s="1">
        <f t="shared" si="53"/>
        <v>-7.0542779862989979</v>
      </c>
      <c r="AL147" s="1">
        <f t="shared" si="54"/>
        <v>-5.4133431874999953</v>
      </c>
      <c r="AM147" s="1">
        <f t="shared" si="55"/>
        <v>-5.8559605474552185</v>
      </c>
    </row>
    <row r="148" spans="1:39">
      <c r="A148" s="1">
        <v>111880</v>
      </c>
      <c r="B148" s="31">
        <v>1.75</v>
      </c>
      <c r="C148" s="31">
        <v>14.5</v>
      </c>
      <c r="D148" s="29">
        <v>9.1</v>
      </c>
      <c r="E148" s="29">
        <v>12.4</v>
      </c>
      <c r="F148" s="29">
        <v>9.9</v>
      </c>
      <c r="G148" s="29">
        <v>8.8000000000000007</v>
      </c>
      <c r="H148" s="29">
        <v>-0.4</v>
      </c>
      <c r="I148" s="29">
        <v>1.4</v>
      </c>
      <c r="J148" s="29">
        <v>-0.5</v>
      </c>
      <c r="K148" s="29">
        <v>-0.4</v>
      </c>
      <c r="L148" s="29">
        <v>1</v>
      </c>
      <c r="M148" s="29">
        <v>2.2999999999999998</v>
      </c>
      <c r="N148" s="29">
        <v>-1.6</v>
      </c>
      <c r="O148" s="29">
        <v>0.7</v>
      </c>
      <c r="P148" s="29">
        <v>-0.1</v>
      </c>
      <c r="Q148" s="29">
        <v>1.4</v>
      </c>
      <c r="R148" s="29">
        <v>-1.6</v>
      </c>
      <c r="S148" s="29">
        <v>-0.3</v>
      </c>
      <c r="T148" s="29">
        <v>7.6</v>
      </c>
      <c r="U148" s="42">
        <v>1.8714169164900001</v>
      </c>
      <c r="V148" s="1">
        <f t="shared" si="50"/>
        <v>142</v>
      </c>
      <c r="W148" s="1">
        <v>111880</v>
      </c>
      <c r="X148" s="1">
        <f t="shared" si="43"/>
        <v>1.9121032</v>
      </c>
      <c r="Y148" s="1">
        <f t="shared" si="44"/>
        <v>2.0860842000000002</v>
      </c>
      <c r="Z148" s="1">
        <v>1.3442991835029714</v>
      </c>
      <c r="AA148" s="42">
        <v>1.8714169164900001</v>
      </c>
      <c r="AB148" s="1">
        <f t="shared" si="45"/>
        <v>-0.17398100000000016</v>
      </c>
      <c r="AD148" s="1">
        <f t="shared" si="52"/>
        <v>1980.583333333323</v>
      </c>
      <c r="AE148" s="1">
        <f t="shared" ref="AE148:AG152" si="58">X145</f>
        <v>-0.23355927500000018</v>
      </c>
      <c r="AF148" s="1">
        <f t="shared" si="58"/>
        <v>0.49302537500000004</v>
      </c>
      <c r="AG148" s="1">
        <f t="shared" si="58"/>
        <v>3.0056745688739506E-2</v>
      </c>
      <c r="AH148" s="1">
        <f t="shared" ref="AH148:AH152" si="59">AA145</f>
        <v>-0.19814773743799999</v>
      </c>
      <c r="AJ148" s="1">
        <f t="shared" si="51"/>
        <v>1980.583333333323</v>
      </c>
      <c r="AK148" s="1">
        <f t="shared" si="53"/>
        <v>-7.252425723736998</v>
      </c>
      <c r="AL148" s="1">
        <f t="shared" si="54"/>
        <v>-4.9203178124999951</v>
      </c>
      <c r="AM148" s="1">
        <f t="shared" si="55"/>
        <v>-5.8259038017664793</v>
      </c>
    </row>
    <row r="149" spans="1:39">
      <c r="A149" s="1">
        <v>121980</v>
      </c>
      <c r="B149" s="31">
        <v>-0.75</v>
      </c>
      <c r="C149" s="31">
        <v>18.75</v>
      </c>
      <c r="D149" s="29">
        <v>9.8000000000000007</v>
      </c>
      <c r="E149" s="29">
        <v>12.9</v>
      </c>
      <c r="F149" s="29">
        <v>10.9</v>
      </c>
      <c r="G149" s="29">
        <v>9.6</v>
      </c>
      <c r="H149" s="29">
        <v>0.7</v>
      </c>
      <c r="I149" s="29">
        <v>0.5</v>
      </c>
      <c r="J149" s="29">
        <v>1</v>
      </c>
      <c r="K149" s="29">
        <v>0.8</v>
      </c>
      <c r="L149" s="29">
        <v>0.9</v>
      </c>
      <c r="M149" s="29">
        <v>4.5</v>
      </c>
      <c r="N149" s="29">
        <v>-2.7</v>
      </c>
      <c r="O149" s="29">
        <v>-2</v>
      </c>
      <c r="P149" s="29">
        <v>-0.1</v>
      </c>
      <c r="Q149" s="29">
        <v>2.2000000000000002</v>
      </c>
      <c r="R149" s="29">
        <v>-1.1000000000000001</v>
      </c>
      <c r="S149" s="29">
        <v>-2.7</v>
      </c>
      <c r="T149" s="29">
        <v>7.6</v>
      </c>
      <c r="U149" s="42">
        <v>-0.634159912888</v>
      </c>
      <c r="V149" s="1">
        <f t="shared" si="50"/>
        <v>143</v>
      </c>
      <c r="W149" s="1">
        <v>121980</v>
      </c>
      <c r="X149" s="1">
        <f t="shared" si="43"/>
        <v>-0.59634445000000003</v>
      </c>
      <c r="Y149" s="1">
        <f t="shared" si="44"/>
        <v>-0.60836694999999996</v>
      </c>
      <c r="Z149" s="1">
        <v>-1.2492041174224173</v>
      </c>
      <c r="AA149" s="42">
        <v>-0.634159912888</v>
      </c>
      <c r="AB149" s="1">
        <f t="shared" si="45"/>
        <v>1.2022499999999936E-2</v>
      </c>
      <c r="AD149" s="1">
        <f t="shared" si="52"/>
        <v>1980.6666666666563</v>
      </c>
      <c r="AE149" s="1">
        <f t="shared" si="58"/>
        <v>0.69309514999999977</v>
      </c>
      <c r="AF149" s="1">
        <f t="shared" si="58"/>
        <v>1.2815887500000001</v>
      </c>
      <c r="AG149" s="1">
        <f t="shared" si="58"/>
        <v>0.63575896289568878</v>
      </c>
      <c r="AH149" s="1">
        <f t="shared" si="59"/>
        <v>0.77087134058999995</v>
      </c>
      <c r="AJ149" s="1">
        <f t="shared" si="51"/>
        <v>1980.6666666666563</v>
      </c>
      <c r="AK149" s="1">
        <f t="shared" si="53"/>
        <v>-6.4815543831469977</v>
      </c>
      <c r="AL149" s="1">
        <f t="shared" si="54"/>
        <v>-3.6387290624999951</v>
      </c>
      <c r="AM149" s="1">
        <f t="shared" si="55"/>
        <v>-5.1901448388707907</v>
      </c>
    </row>
    <row r="150" spans="1:39">
      <c r="A150" s="1">
        <v>20381</v>
      </c>
      <c r="B150" s="31">
        <v>-0.5</v>
      </c>
      <c r="C150" s="31">
        <v>17.5</v>
      </c>
      <c r="D150" s="29">
        <v>11.2</v>
      </c>
      <c r="E150" s="29">
        <v>11.7</v>
      </c>
      <c r="F150" s="29">
        <v>8.6999999999999993</v>
      </c>
      <c r="G150" s="29">
        <v>8.6</v>
      </c>
      <c r="H150" s="29">
        <v>-1.7</v>
      </c>
      <c r="I150" s="29">
        <v>0.8</v>
      </c>
      <c r="J150" s="29">
        <v>-0.9</v>
      </c>
      <c r="K150" s="29">
        <v>-0.7</v>
      </c>
      <c r="L150" s="29">
        <v>5</v>
      </c>
      <c r="M150" s="29">
        <v>1.3</v>
      </c>
      <c r="N150" s="29">
        <v>-2.2000000000000002</v>
      </c>
      <c r="O150" s="29">
        <v>0.6</v>
      </c>
      <c r="P150" s="29">
        <v>0.5</v>
      </c>
      <c r="Q150" s="29">
        <v>4</v>
      </c>
      <c r="R150" s="29">
        <v>-0.2</v>
      </c>
      <c r="S150" s="29">
        <v>0.2</v>
      </c>
      <c r="T150" s="29">
        <v>7.5</v>
      </c>
      <c r="U150" s="42">
        <v>-0.78348417458499997</v>
      </c>
      <c r="V150" s="1">
        <f t="shared" si="50"/>
        <v>144</v>
      </c>
      <c r="W150" s="1">
        <v>20381</v>
      </c>
      <c r="X150" s="1">
        <f t="shared" si="43"/>
        <v>-0.74573230000000001</v>
      </c>
      <c r="Y150" s="1">
        <f t="shared" si="44"/>
        <v>-0.32546789999999998</v>
      </c>
      <c r="Z150" s="1">
        <v>1.4964720097062734E-2</v>
      </c>
      <c r="AA150" s="42">
        <v>-0.78348417458499997</v>
      </c>
      <c r="AB150" s="1">
        <f t="shared" si="45"/>
        <v>-0.42026440000000004</v>
      </c>
      <c r="AD150" s="1">
        <f t="shared" si="52"/>
        <v>1980.7499999999895</v>
      </c>
      <c r="AE150" s="1">
        <f t="shared" si="58"/>
        <v>1.2125642249999999</v>
      </c>
      <c r="AF150" s="1">
        <f t="shared" si="58"/>
        <v>1.6129808750000001</v>
      </c>
      <c r="AG150" s="1">
        <f t="shared" si="58"/>
        <v>1.0316101339905652</v>
      </c>
      <c r="AH150" s="1">
        <f t="shared" si="59"/>
        <v>1.218139599183</v>
      </c>
      <c r="AJ150" s="1">
        <f t="shared" si="51"/>
        <v>1980.7499999999895</v>
      </c>
      <c r="AK150" s="1">
        <f t="shared" si="53"/>
        <v>-5.2634147839639978</v>
      </c>
      <c r="AL150" s="1">
        <f t="shared" si="54"/>
        <v>-2.0257481874999952</v>
      </c>
      <c r="AM150" s="1">
        <f t="shared" si="55"/>
        <v>-4.1585347048802257</v>
      </c>
    </row>
    <row r="151" spans="1:39">
      <c r="A151" s="1">
        <v>33181</v>
      </c>
      <c r="B151" s="31">
        <v>0.875</v>
      </c>
      <c r="C151" s="31">
        <v>15</v>
      </c>
      <c r="D151" s="29">
        <v>10.7</v>
      </c>
      <c r="E151" s="29">
        <v>9.1</v>
      </c>
      <c r="F151" s="29">
        <v>8.9</v>
      </c>
      <c r="G151" s="29">
        <v>8.6999999999999993</v>
      </c>
      <c r="H151" s="29">
        <v>-0.5</v>
      </c>
      <c r="I151" s="29">
        <v>-2.6</v>
      </c>
      <c r="J151" s="29">
        <v>0.2</v>
      </c>
      <c r="K151" s="29">
        <v>0.1</v>
      </c>
      <c r="L151" s="29">
        <v>3.8</v>
      </c>
      <c r="M151" s="29">
        <v>5.8</v>
      </c>
      <c r="N151" s="29">
        <v>0</v>
      </c>
      <c r="O151" s="29">
        <v>0.8</v>
      </c>
      <c r="P151" s="29">
        <v>-1.2</v>
      </c>
      <c r="Q151" s="29">
        <v>4.5</v>
      </c>
      <c r="R151" s="29">
        <v>2.2000000000000002</v>
      </c>
      <c r="S151" s="29">
        <v>0.2</v>
      </c>
      <c r="T151" s="29">
        <v>7.4</v>
      </c>
      <c r="U151" s="42">
        <v>0.30737834918500001</v>
      </c>
      <c r="V151" s="1">
        <f t="shared" si="50"/>
        <v>145</v>
      </c>
      <c r="W151" s="1">
        <v>33181</v>
      </c>
      <c r="X151" s="1">
        <f t="shared" si="43"/>
        <v>0.35525480000000009</v>
      </c>
      <c r="Y151" s="1">
        <f t="shared" si="44"/>
        <v>0.73581280000000016</v>
      </c>
      <c r="Z151" s="1">
        <v>1.2243780867634517</v>
      </c>
      <c r="AA151" s="42">
        <v>0.30737834918500001</v>
      </c>
      <c r="AB151" s="1">
        <f t="shared" si="45"/>
        <v>-0.38055800000000006</v>
      </c>
      <c r="AD151" s="1">
        <f t="shared" si="52"/>
        <v>1980.8333333333228</v>
      </c>
      <c r="AE151" s="1">
        <f t="shared" si="58"/>
        <v>1.9121032</v>
      </c>
      <c r="AF151" s="1">
        <f t="shared" si="58"/>
        <v>2.0860842000000002</v>
      </c>
      <c r="AG151" s="1">
        <f t="shared" si="58"/>
        <v>1.3442991835029714</v>
      </c>
      <c r="AH151" s="1">
        <f t="shared" si="59"/>
        <v>1.8714169164900001</v>
      </c>
      <c r="AJ151" s="1">
        <f t="shared" si="51"/>
        <v>1980.8333333333228</v>
      </c>
      <c r="AK151" s="1">
        <f t="shared" si="53"/>
        <v>-3.3919978674739975</v>
      </c>
      <c r="AL151" s="1">
        <f t="shared" si="54"/>
        <v>6.0336012500004976E-2</v>
      </c>
      <c r="AM151" s="1">
        <f t="shared" si="55"/>
        <v>-2.8142355213772543</v>
      </c>
    </row>
    <row r="152" spans="1:39">
      <c r="A152" s="1">
        <v>51881</v>
      </c>
      <c r="B152" s="31">
        <v>1.5</v>
      </c>
      <c r="C152" s="31">
        <v>18.5</v>
      </c>
      <c r="D152" s="29">
        <v>7.8</v>
      </c>
      <c r="E152" s="29">
        <v>8.1</v>
      </c>
      <c r="F152" s="29">
        <v>8.1999999999999993</v>
      </c>
      <c r="G152" s="29">
        <v>8.3000000000000007</v>
      </c>
      <c r="H152" s="29">
        <v>-1.3</v>
      </c>
      <c r="I152" s="29">
        <v>-0.8</v>
      </c>
      <c r="J152" s="29">
        <v>-0.5</v>
      </c>
      <c r="K152" s="29">
        <v>-0.7</v>
      </c>
      <c r="L152" s="29">
        <v>6.5</v>
      </c>
      <c r="M152" s="29">
        <v>1</v>
      </c>
      <c r="N152" s="29">
        <v>0.3</v>
      </c>
      <c r="O152" s="29">
        <v>1.5</v>
      </c>
      <c r="P152" s="29">
        <v>0.7</v>
      </c>
      <c r="Q152" s="29">
        <v>1</v>
      </c>
      <c r="R152" s="29">
        <v>-0.5</v>
      </c>
      <c r="S152" s="29">
        <v>1</v>
      </c>
      <c r="T152" s="29">
        <v>7.3</v>
      </c>
      <c r="U152" s="42">
        <v>1.514907827349</v>
      </c>
      <c r="V152" s="1">
        <f t="shared" si="50"/>
        <v>146</v>
      </c>
      <c r="W152" s="1">
        <v>51881</v>
      </c>
      <c r="X152" s="1">
        <f t="shared" si="43"/>
        <v>1.5633373999999998</v>
      </c>
      <c r="Y152" s="1">
        <f t="shared" si="44"/>
        <v>1.8602221000000001</v>
      </c>
      <c r="Z152" s="1">
        <v>0.93700121591607988</v>
      </c>
      <c r="AA152" s="42">
        <v>1.514907827349</v>
      </c>
      <c r="AB152" s="1">
        <f t="shared" si="45"/>
        <v>-0.29688470000000033</v>
      </c>
      <c r="AD152" s="1">
        <f t="shared" si="52"/>
        <v>1980.9166666666561</v>
      </c>
      <c r="AE152" s="1">
        <f t="shared" si="58"/>
        <v>-0.59634445000000003</v>
      </c>
      <c r="AF152" s="1">
        <f t="shared" si="58"/>
        <v>-0.60836694999999996</v>
      </c>
      <c r="AG152" s="1">
        <f t="shared" si="58"/>
        <v>-1.2492041174224173</v>
      </c>
      <c r="AH152" s="1">
        <f t="shared" si="59"/>
        <v>-0.634159912888</v>
      </c>
      <c r="AJ152" s="1">
        <f t="shared" si="51"/>
        <v>1980.9166666666561</v>
      </c>
      <c r="AK152" s="1">
        <f t="shared" si="53"/>
        <v>-4.0261577803619977</v>
      </c>
      <c r="AL152" s="1">
        <f t="shared" si="54"/>
        <v>-0.54803093749999499</v>
      </c>
      <c r="AM152" s="1">
        <f t="shared" si="55"/>
        <v>-4.0634396387996716</v>
      </c>
    </row>
    <row r="153" spans="1:39">
      <c r="A153" s="1">
        <v>70781</v>
      </c>
      <c r="B153" s="31">
        <v>-1</v>
      </c>
      <c r="C153" s="31">
        <v>18.5</v>
      </c>
      <c r="D153" s="29">
        <v>6.3</v>
      </c>
      <c r="E153" s="29">
        <v>7.3</v>
      </c>
      <c r="F153" s="29">
        <v>9.1</v>
      </c>
      <c r="G153" s="29">
        <v>7.2</v>
      </c>
      <c r="H153" s="29">
        <v>-1.8</v>
      </c>
      <c r="I153" s="29">
        <v>-0.9</v>
      </c>
      <c r="J153" s="29">
        <v>0.8</v>
      </c>
      <c r="K153" s="29">
        <v>-0.4</v>
      </c>
      <c r="L153" s="29">
        <v>0.2</v>
      </c>
      <c r="M153" s="29">
        <v>0.3</v>
      </c>
      <c r="N153" s="29">
        <v>1.1000000000000001</v>
      </c>
      <c r="O153" s="29">
        <v>0.4</v>
      </c>
      <c r="P153" s="29">
        <v>-0.8</v>
      </c>
      <c r="Q153" s="29">
        <v>0</v>
      </c>
      <c r="R153" s="29">
        <v>-0.4</v>
      </c>
      <c r="S153" s="29">
        <v>0.2</v>
      </c>
      <c r="T153" s="29">
        <v>7.7</v>
      </c>
      <c r="U153" s="42">
        <v>-0.61096062483699998</v>
      </c>
      <c r="V153" s="1">
        <f t="shared" si="50"/>
        <v>147</v>
      </c>
      <c r="W153" s="1">
        <v>70781</v>
      </c>
      <c r="X153" s="1">
        <f t="shared" si="43"/>
        <v>-0.60937179999999991</v>
      </c>
      <c r="Y153" s="1">
        <f t="shared" si="44"/>
        <v>-0.54663399999999995</v>
      </c>
      <c r="Z153" s="1">
        <v>-0.65967343687188995</v>
      </c>
      <c r="AA153" s="42">
        <v>-0.61096062483699998</v>
      </c>
      <c r="AB153" s="1">
        <f t="shared" si="45"/>
        <v>-6.2737799999999955E-2</v>
      </c>
      <c r="AD153" s="1">
        <f t="shared" si="52"/>
        <v>1980.9999999999893</v>
      </c>
      <c r="AE153" s="1">
        <v>0</v>
      </c>
      <c r="AF153" s="1">
        <v>0</v>
      </c>
      <c r="AG153" s="1">
        <v>0</v>
      </c>
      <c r="AH153" s="1">
        <v>0</v>
      </c>
      <c r="AJ153" s="1">
        <f t="shared" si="51"/>
        <v>1980.9999999999893</v>
      </c>
      <c r="AK153" s="1">
        <f t="shared" si="53"/>
        <v>-4.0261577803619977</v>
      </c>
      <c r="AL153" s="1">
        <f t="shared" si="54"/>
        <v>-0.54803093749999499</v>
      </c>
      <c r="AM153" s="1">
        <f t="shared" si="55"/>
        <v>-4.0634396387996716</v>
      </c>
    </row>
    <row r="154" spans="1:39">
      <c r="A154" s="1">
        <v>81881</v>
      </c>
      <c r="B154" s="31">
        <v>-0.5</v>
      </c>
      <c r="C154" s="31">
        <v>18</v>
      </c>
      <c r="D154" s="29">
        <v>6</v>
      </c>
      <c r="E154" s="29">
        <v>7.2</v>
      </c>
      <c r="F154" s="29">
        <v>9.3000000000000007</v>
      </c>
      <c r="G154" s="29">
        <v>6.6</v>
      </c>
      <c r="H154" s="29">
        <v>-0.3</v>
      </c>
      <c r="I154" s="29">
        <v>-0.1</v>
      </c>
      <c r="J154" s="29">
        <v>0.2</v>
      </c>
      <c r="K154" s="29">
        <v>-0.6</v>
      </c>
      <c r="L154" s="29">
        <v>-1.9</v>
      </c>
      <c r="M154" s="29">
        <v>-0.2</v>
      </c>
      <c r="N154" s="29">
        <v>1</v>
      </c>
      <c r="O154" s="29">
        <v>0.3</v>
      </c>
      <c r="P154" s="29">
        <v>-2.1</v>
      </c>
      <c r="Q154" s="29">
        <v>-0.5</v>
      </c>
      <c r="R154" s="29">
        <v>-0.1</v>
      </c>
      <c r="S154" s="29">
        <v>-0.1</v>
      </c>
      <c r="T154" s="29">
        <v>7.1</v>
      </c>
      <c r="U154" s="42">
        <v>-4.0543090762000002E-2</v>
      </c>
      <c r="V154" s="1">
        <f t="shared" si="50"/>
        <v>148</v>
      </c>
      <c r="W154" s="1">
        <v>81881</v>
      </c>
      <c r="X154" s="1">
        <f t="shared" si="43"/>
        <v>-7.9570200000000146E-2</v>
      </c>
      <c r="Y154" s="1">
        <f t="shared" si="44"/>
        <v>-3.6706299999999914E-2</v>
      </c>
      <c r="Z154" s="1">
        <v>-4.1682272992690117E-2</v>
      </c>
      <c r="AA154" s="42">
        <v>-4.0543090762000002E-2</v>
      </c>
      <c r="AB154" s="1">
        <f t="shared" si="45"/>
        <v>-4.2863900000000232E-2</v>
      </c>
      <c r="AD154" s="1">
        <f t="shared" si="52"/>
        <v>1981.0833333333226</v>
      </c>
      <c r="AE154" s="1">
        <f t="shared" ref="AE154:AG155" si="60">X150</f>
        <v>-0.74573230000000001</v>
      </c>
      <c r="AF154" s="1">
        <f t="shared" si="60"/>
        <v>-0.32546789999999998</v>
      </c>
      <c r="AG154" s="1">
        <f t="shared" si="60"/>
        <v>1.4964720097062734E-2</v>
      </c>
      <c r="AH154" s="1">
        <f t="shared" ref="AH154:AH155" si="61">AA150</f>
        <v>-0.78348417458499997</v>
      </c>
      <c r="AJ154" s="1">
        <f t="shared" si="51"/>
        <v>1981.0833333333226</v>
      </c>
      <c r="AK154" s="1">
        <f t="shared" si="53"/>
        <v>-4.809641954946998</v>
      </c>
      <c r="AL154" s="1">
        <f t="shared" si="54"/>
        <v>-0.87349883749999502</v>
      </c>
      <c r="AM154" s="1">
        <f t="shared" si="55"/>
        <v>-4.0484749187026088</v>
      </c>
    </row>
    <row r="155" spans="1:39">
      <c r="A155" s="1">
        <v>100681</v>
      </c>
      <c r="B155" s="31">
        <v>-1</v>
      </c>
      <c r="C155" s="31">
        <v>15.5</v>
      </c>
      <c r="D155" s="29">
        <v>6.4</v>
      </c>
      <c r="E155" s="29">
        <v>8.4</v>
      </c>
      <c r="F155" s="29">
        <v>8.8000000000000007</v>
      </c>
      <c r="G155" s="29">
        <v>6.7</v>
      </c>
      <c r="H155" s="29">
        <v>0.4</v>
      </c>
      <c r="I155" s="29">
        <v>1.2</v>
      </c>
      <c r="J155" s="29">
        <v>-0.5</v>
      </c>
      <c r="K155" s="29">
        <v>0.1</v>
      </c>
      <c r="L155" s="29">
        <v>-1.6</v>
      </c>
      <c r="M155" s="29">
        <v>-0.6</v>
      </c>
      <c r="N155" s="29">
        <v>-1.8</v>
      </c>
      <c r="O155" s="29">
        <v>0.2</v>
      </c>
      <c r="P155" s="29">
        <v>0.3</v>
      </c>
      <c r="Q155" s="29">
        <v>-0.4</v>
      </c>
      <c r="R155" s="29">
        <v>-2.8</v>
      </c>
      <c r="S155" s="29">
        <v>-0.1</v>
      </c>
      <c r="T155" s="29">
        <v>7.2</v>
      </c>
      <c r="U155" s="42">
        <v>-0.57439382443200004</v>
      </c>
      <c r="V155" s="1">
        <f t="shared" si="50"/>
        <v>149</v>
      </c>
      <c r="W155" s="1">
        <v>100681</v>
      </c>
      <c r="X155" s="1">
        <f t="shared" si="43"/>
        <v>-0.5971588000000001</v>
      </c>
      <c r="Y155" s="1">
        <f t="shared" si="44"/>
        <v>-0.51461869999999998</v>
      </c>
      <c r="Z155" s="1">
        <v>-0.17741632925527606</v>
      </c>
      <c r="AA155" s="42">
        <v>-0.57439382443200004</v>
      </c>
      <c r="AB155" s="1">
        <f t="shared" si="45"/>
        <v>-8.2540100000000116E-2</v>
      </c>
      <c r="AD155" s="1">
        <f t="shared" si="52"/>
        <v>1981.1666666666558</v>
      </c>
      <c r="AE155" s="1">
        <f t="shared" si="60"/>
        <v>0.35525480000000009</v>
      </c>
      <c r="AF155" s="1">
        <f t="shared" si="60"/>
        <v>0.73581280000000016</v>
      </c>
      <c r="AG155" s="1">
        <f t="shared" si="60"/>
        <v>1.2243780867634517</v>
      </c>
      <c r="AH155" s="1">
        <f t="shared" si="61"/>
        <v>0.30737834918500001</v>
      </c>
      <c r="AJ155" s="1">
        <f t="shared" si="51"/>
        <v>1981.1666666666558</v>
      </c>
      <c r="AK155" s="1">
        <f t="shared" si="53"/>
        <v>-4.502263605761998</v>
      </c>
      <c r="AL155" s="1">
        <f t="shared" si="54"/>
        <v>-0.13768603749999486</v>
      </c>
      <c r="AM155" s="1">
        <f t="shared" si="55"/>
        <v>-2.8240968319391571</v>
      </c>
    </row>
    <row r="156" spans="1:39">
      <c r="A156" s="1">
        <v>111781</v>
      </c>
      <c r="B156" s="31">
        <v>-1</v>
      </c>
      <c r="C156" s="31">
        <v>13.5</v>
      </c>
      <c r="D156" s="29">
        <v>9.4</v>
      </c>
      <c r="E156" s="29">
        <v>9.6</v>
      </c>
      <c r="F156" s="29">
        <v>7.1</v>
      </c>
      <c r="G156" s="29">
        <v>7.3</v>
      </c>
      <c r="H156" s="29">
        <v>1</v>
      </c>
      <c r="I156" s="29">
        <v>0.8</v>
      </c>
      <c r="J156" s="29">
        <v>0.4</v>
      </c>
      <c r="K156" s="29">
        <v>0.4</v>
      </c>
      <c r="L156" s="29">
        <v>-0.6</v>
      </c>
      <c r="M156" s="29">
        <v>-4.2</v>
      </c>
      <c r="N156" s="29">
        <v>-1.8</v>
      </c>
      <c r="O156" s="29">
        <v>0.9</v>
      </c>
      <c r="P156" s="29">
        <v>0</v>
      </c>
      <c r="Q156" s="29">
        <v>-2.4</v>
      </c>
      <c r="R156" s="29">
        <v>-2</v>
      </c>
      <c r="S156" s="29">
        <v>0.6</v>
      </c>
      <c r="T156" s="29">
        <v>8.3000000000000007</v>
      </c>
      <c r="U156" s="42">
        <v>-0.35593211668399999</v>
      </c>
      <c r="V156" s="1">
        <f t="shared" si="50"/>
        <v>150</v>
      </c>
      <c r="W156" s="1">
        <v>111781</v>
      </c>
      <c r="X156" s="1">
        <f t="shared" si="43"/>
        <v>-0.25675520000000007</v>
      </c>
      <c r="Y156" s="1">
        <f t="shared" si="44"/>
        <v>-0.44228330000000005</v>
      </c>
      <c r="Z156" s="1">
        <v>-0.23135555373415384</v>
      </c>
      <c r="AA156" s="42">
        <v>-0.35593211668399999</v>
      </c>
      <c r="AB156" s="1">
        <f t="shared" si="45"/>
        <v>0.18552809999999997</v>
      </c>
      <c r="AD156" s="1">
        <f t="shared" si="52"/>
        <v>1981.2499999999891</v>
      </c>
      <c r="AE156" s="1">
        <v>0</v>
      </c>
      <c r="AF156" s="1">
        <v>0</v>
      </c>
      <c r="AG156" s="1">
        <v>0</v>
      </c>
      <c r="AH156" s="1">
        <v>0</v>
      </c>
      <c r="AJ156" s="1">
        <f t="shared" si="51"/>
        <v>1981.2499999999891</v>
      </c>
      <c r="AK156" s="1">
        <f t="shared" si="53"/>
        <v>-4.502263605761998</v>
      </c>
      <c r="AL156" s="1">
        <f t="shared" si="54"/>
        <v>-0.13768603749999486</v>
      </c>
      <c r="AM156" s="1">
        <f t="shared" si="55"/>
        <v>-2.8240968319391571</v>
      </c>
    </row>
    <row r="157" spans="1:39">
      <c r="A157" s="1">
        <v>122281</v>
      </c>
      <c r="B157" s="31">
        <v>-0.25</v>
      </c>
      <c r="C157" s="31">
        <v>12.125</v>
      </c>
      <c r="D157" s="29">
        <v>9.5</v>
      </c>
      <c r="E157" s="29">
        <v>9</v>
      </c>
      <c r="F157" s="29">
        <v>6.9</v>
      </c>
      <c r="G157" s="29">
        <v>7.1</v>
      </c>
      <c r="H157" s="29">
        <v>0.1</v>
      </c>
      <c r="I157" s="29">
        <v>-0.6</v>
      </c>
      <c r="J157" s="29">
        <v>-0.2</v>
      </c>
      <c r="K157" s="29">
        <v>-0.2</v>
      </c>
      <c r="L157" s="29">
        <v>0.6</v>
      </c>
      <c r="M157" s="29">
        <v>-5.5</v>
      </c>
      <c r="N157" s="29">
        <v>-2.2000000000000002</v>
      </c>
      <c r="O157" s="29">
        <v>1.9</v>
      </c>
      <c r="P157" s="29">
        <v>1.2</v>
      </c>
      <c r="Q157" s="29">
        <v>-1.3</v>
      </c>
      <c r="R157" s="29">
        <v>-0.4</v>
      </c>
      <c r="S157" s="29">
        <v>1</v>
      </c>
      <c r="T157" s="29">
        <v>8.4</v>
      </c>
      <c r="U157" s="42">
        <v>0.10007761773899999</v>
      </c>
      <c r="V157" s="1">
        <f t="shared" si="50"/>
        <v>151</v>
      </c>
      <c r="W157" s="1">
        <v>122281</v>
      </c>
      <c r="X157" s="1">
        <f t="shared" si="43"/>
        <v>0.1654174249999999</v>
      </c>
      <c r="Y157" s="1">
        <f t="shared" si="44"/>
        <v>0.26770267500000011</v>
      </c>
      <c r="Z157" s="1">
        <v>0.34340466690628546</v>
      </c>
      <c r="AA157" s="42">
        <v>0.10007761773899999</v>
      </c>
      <c r="AB157" s="1">
        <f t="shared" si="45"/>
        <v>-0.10228525000000022</v>
      </c>
      <c r="AD157" s="1">
        <f t="shared" si="52"/>
        <v>1981.3333333333223</v>
      </c>
      <c r="AE157" s="1">
        <f>X152</f>
        <v>1.5633373999999998</v>
      </c>
      <c r="AF157" s="1">
        <f>Y152</f>
        <v>1.8602221000000001</v>
      </c>
      <c r="AG157" s="1">
        <f>Z152</f>
        <v>0.93700121591607988</v>
      </c>
      <c r="AH157" s="1">
        <f>AA152</f>
        <v>1.514907827349</v>
      </c>
      <c r="AJ157" s="1">
        <f t="shared" si="51"/>
        <v>1981.3333333333223</v>
      </c>
      <c r="AK157" s="1">
        <f t="shared" si="53"/>
        <v>-2.987355778412998</v>
      </c>
      <c r="AL157" s="1">
        <f t="shared" si="54"/>
        <v>1.7225360625000052</v>
      </c>
      <c r="AM157" s="1">
        <f t="shared" si="55"/>
        <v>-1.8870956160230772</v>
      </c>
    </row>
    <row r="158" spans="1:39">
      <c r="A158" s="1">
        <v>20282</v>
      </c>
      <c r="B158" s="31">
        <v>0.5</v>
      </c>
      <c r="C158" s="31">
        <v>14</v>
      </c>
      <c r="D158" s="29">
        <v>8.4</v>
      </c>
      <c r="E158" s="29">
        <v>6.7</v>
      </c>
      <c r="F158" s="29">
        <v>6.9</v>
      </c>
      <c r="G158" s="29">
        <v>6.1</v>
      </c>
      <c r="H158" s="29">
        <v>-0.6</v>
      </c>
      <c r="I158" s="29">
        <v>-0.2</v>
      </c>
      <c r="J158" s="29">
        <v>-0.2</v>
      </c>
      <c r="K158" s="29">
        <v>-0.3</v>
      </c>
      <c r="L158" s="29">
        <v>-5.2</v>
      </c>
      <c r="M158" s="29">
        <v>-4</v>
      </c>
      <c r="N158" s="29">
        <v>1.3</v>
      </c>
      <c r="O158" s="29">
        <v>4.5</v>
      </c>
      <c r="P158" s="29">
        <v>0.3</v>
      </c>
      <c r="Q158" s="29">
        <v>-1.8</v>
      </c>
      <c r="R158" s="29">
        <v>-0.6</v>
      </c>
      <c r="S158" s="29">
        <v>0.4</v>
      </c>
      <c r="T158" s="29">
        <v>9.3000000000000007</v>
      </c>
      <c r="U158" s="42">
        <v>1.0211452272420001</v>
      </c>
      <c r="V158" s="1">
        <f t="shared" si="50"/>
        <v>152</v>
      </c>
      <c r="W158" s="1">
        <v>20282</v>
      </c>
      <c r="X158" s="1">
        <f t="shared" si="43"/>
        <v>0.95000909999999994</v>
      </c>
      <c r="Y158" s="1">
        <f t="shared" si="44"/>
        <v>1.0254189</v>
      </c>
      <c r="Z158" s="1">
        <v>0.42689381441859525</v>
      </c>
      <c r="AA158" s="42">
        <v>1.0211452272420001</v>
      </c>
      <c r="AB158" s="1">
        <f t="shared" si="45"/>
        <v>-7.5409800000000082E-2</v>
      </c>
      <c r="AD158" s="1">
        <f t="shared" si="52"/>
        <v>1981.4166666666556</v>
      </c>
      <c r="AE158" s="1">
        <v>0</v>
      </c>
      <c r="AF158" s="1">
        <v>0</v>
      </c>
      <c r="AG158" s="1">
        <v>0</v>
      </c>
      <c r="AH158" s="1">
        <v>0</v>
      </c>
      <c r="AJ158" s="1">
        <f t="shared" si="51"/>
        <v>1981.4166666666556</v>
      </c>
      <c r="AK158" s="1">
        <f t="shared" si="53"/>
        <v>-2.987355778412998</v>
      </c>
      <c r="AL158" s="1">
        <f t="shared" si="54"/>
        <v>1.7225360625000052</v>
      </c>
      <c r="AM158" s="1">
        <f t="shared" si="55"/>
        <v>-1.8870956160230772</v>
      </c>
    </row>
    <row r="159" spans="1:39">
      <c r="A159" s="1">
        <v>33082</v>
      </c>
      <c r="B159" s="31">
        <v>-0.5</v>
      </c>
      <c r="C159" s="31">
        <v>14.75</v>
      </c>
      <c r="D159" s="29">
        <v>9.5</v>
      </c>
      <c r="E159" s="29">
        <v>5</v>
      </c>
      <c r="F159" s="29">
        <v>6.6</v>
      </c>
      <c r="G159" s="29">
        <v>5.4</v>
      </c>
      <c r="H159" s="29">
        <v>1.1000000000000001</v>
      </c>
      <c r="I159" s="29">
        <v>-1.7</v>
      </c>
      <c r="J159" s="29">
        <v>-0.3</v>
      </c>
      <c r="K159" s="29">
        <v>-0.7</v>
      </c>
      <c r="L159" s="29">
        <v>-4.5</v>
      </c>
      <c r="M159" s="29">
        <v>-4.5</v>
      </c>
      <c r="N159" s="29">
        <v>2.1</v>
      </c>
      <c r="O159" s="29">
        <v>5.0999999999999996</v>
      </c>
      <c r="P159" s="29">
        <v>0.7</v>
      </c>
      <c r="Q159" s="29">
        <v>-0.5</v>
      </c>
      <c r="R159" s="29">
        <v>0.8</v>
      </c>
      <c r="S159" s="29">
        <v>0.6</v>
      </c>
      <c r="T159" s="29">
        <v>8.8000000000000007</v>
      </c>
      <c r="U159" s="42">
        <v>-0.43475769289299998</v>
      </c>
      <c r="V159" s="1">
        <f t="shared" si="50"/>
        <v>153</v>
      </c>
      <c r="W159" s="1">
        <v>33082</v>
      </c>
      <c r="X159" s="1">
        <f t="shared" si="43"/>
        <v>-0.52690614999999996</v>
      </c>
      <c r="Y159" s="1">
        <f t="shared" si="44"/>
        <v>-0.19861484999999984</v>
      </c>
      <c r="Z159" s="1">
        <v>-0.17138065909314415</v>
      </c>
      <c r="AA159" s="42">
        <v>-0.43475769289299998</v>
      </c>
      <c r="AB159" s="1">
        <f t="shared" si="45"/>
        <v>-0.32829130000000012</v>
      </c>
      <c r="AD159" s="1">
        <f t="shared" si="52"/>
        <v>1981.4999999999889</v>
      </c>
      <c r="AE159" s="1">
        <f t="shared" ref="AE159:AG160" si="62">X153</f>
        <v>-0.60937179999999991</v>
      </c>
      <c r="AF159" s="1">
        <f t="shared" si="62"/>
        <v>-0.54663399999999995</v>
      </c>
      <c r="AG159" s="1">
        <f t="shared" si="62"/>
        <v>-0.65967343687188995</v>
      </c>
      <c r="AH159" s="1">
        <f t="shared" ref="AH159:AH160" si="63">AA153</f>
        <v>-0.61096062483699998</v>
      </c>
      <c r="AJ159" s="1">
        <f t="shared" si="51"/>
        <v>1981.4999999999889</v>
      </c>
      <c r="AK159" s="1">
        <f t="shared" si="53"/>
        <v>-3.5983164032499979</v>
      </c>
      <c r="AL159" s="1">
        <f t="shared" si="54"/>
        <v>1.1759020625000054</v>
      </c>
      <c r="AM159" s="1">
        <f t="shared" si="55"/>
        <v>-2.5467690528949669</v>
      </c>
    </row>
    <row r="160" spans="1:39">
      <c r="A160" s="1">
        <v>51882</v>
      </c>
      <c r="B160" s="31">
        <v>-0.75</v>
      </c>
      <c r="C160" s="31">
        <v>14</v>
      </c>
      <c r="D160" s="29">
        <v>3.6</v>
      </c>
      <c r="E160" s="29">
        <v>6</v>
      </c>
      <c r="F160" s="29">
        <v>5.5</v>
      </c>
      <c r="G160" s="29">
        <v>5.7</v>
      </c>
      <c r="H160" s="29">
        <v>-1.4</v>
      </c>
      <c r="I160" s="29">
        <v>-0.6</v>
      </c>
      <c r="J160" s="29">
        <v>0.1</v>
      </c>
      <c r="K160" s="29">
        <v>0.2</v>
      </c>
      <c r="L160" s="29">
        <v>-3.9</v>
      </c>
      <c r="M160" s="29">
        <v>0.4</v>
      </c>
      <c r="N160" s="29">
        <v>3.9</v>
      </c>
      <c r="O160" s="29">
        <v>3.1</v>
      </c>
      <c r="P160" s="29">
        <v>0.6</v>
      </c>
      <c r="Q160" s="29">
        <v>-1.7</v>
      </c>
      <c r="R160" s="29">
        <v>-1.2</v>
      </c>
      <c r="S160" s="29">
        <v>-0.8</v>
      </c>
      <c r="T160" s="29">
        <v>9.5</v>
      </c>
      <c r="U160" s="42">
        <v>-5.5610131931999998E-2</v>
      </c>
      <c r="V160" s="1">
        <f t="shared" si="50"/>
        <v>154</v>
      </c>
      <c r="W160" s="1">
        <v>51882</v>
      </c>
      <c r="X160" s="1">
        <f t="shared" si="43"/>
        <v>-8.1816100000000169E-2</v>
      </c>
      <c r="Y160" s="1">
        <f t="shared" si="44"/>
        <v>-0.26723769999999991</v>
      </c>
      <c r="Z160" s="1">
        <v>-0.19614598270360617</v>
      </c>
      <c r="AA160" s="42">
        <v>-5.5610131931999998E-2</v>
      </c>
      <c r="AB160" s="1">
        <f t="shared" si="45"/>
        <v>0.18542159999999974</v>
      </c>
      <c r="AD160" s="1">
        <f t="shared" si="52"/>
        <v>1981.5833333333221</v>
      </c>
      <c r="AE160" s="1">
        <f t="shared" si="62"/>
        <v>-7.9570200000000146E-2</v>
      </c>
      <c r="AF160" s="1">
        <f t="shared" si="62"/>
        <v>-3.6706299999999914E-2</v>
      </c>
      <c r="AG160" s="1">
        <f t="shared" si="62"/>
        <v>-4.1682272992690117E-2</v>
      </c>
      <c r="AH160" s="1">
        <f t="shared" si="63"/>
        <v>-4.0543090762000002E-2</v>
      </c>
      <c r="AJ160" s="1">
        <f t="shared" si="51"/>
        <v>1981.5833333333221</v>
      </c>
      <c r="AK160" s="1">
        <f t="shared" si="53"/>
        <v>-3.638859494011998</v>
      </c>
      <c r="AL160" s="1">
        <f t="shared" si="54"/>
        <v>1.1391957625000055</v>
      </c>
      <c r="AM160" s="1">
        <f t="shared" si="55"/>
        <v>-2.5884513258876569</v>
      </c>
    </row>
    <row r="161" spans="1:39">
      <c r="A161" s="1">
        <v>70182</v>
      </c>
      <c r="B161" s="31">
        <v>-0.5</v>
      </c>
      <c r="C161" s="31">
        <v>14</v>
      </c>
      <c r="D161" s="29">
        <v>3.8</v>
      </c>
      <c r="E161" s="29">
        <v>6.1</v>
      </c>
      <c r="F161" s="29">
        <v>5.7</v>
      </c>
      <c r="G161" s="29">
        <v>5.4</v>
      </c>
      <c r="H161" s="29">
        <v>0.2</v>
      </c>
      <c r="I161" s="29">
        <v>0.1</v>
      </c>
      <c r="J161" s="29">
        <v>0.2</v>
      </c>
      <c r="K161" s="29">
        <v>-0.3</v>
      </c>
      <c r="L161" s="29">
        <v>-3.7</v>
      </c>
      <c r="M161" s="29">
        <v>0.7</v>
      </c>
      <c r="N161" s="29">
        <v>2.5</v>
      </c>
      <c r="O161" s="29">
        <v>2.9</v>
      </c>
      <c r="P161" s="29">
        <v>0.2</v>
      </c>
      <c r="Q161" s="29">
        <v>0.3</v>
      </c>
      <c r="R161" s="29">
        <v>-1.4</v>
      </c>
      <c r="S161" s="29">
        <v>-0.2</v>
      </c>
      <c r="T161" s="29">
        <v>9.5</v>
      </c>
      <c r="U161" s="42">
        <v>-0.19626300629900001</v>
      </c>
      <c r="V161" s="1">
        <f t="shared" si="50"/>
        <v>155</v>
      </c>
      <c r="W161" s="1">
        <v>70182</v>
      </c>
      <c r="X161" s="1">
        <f t="shared" si="43"/>
        <v>-0.17372880000000018</v>
      </c>
      <c r="Y161" s="1">
        <f t="shared" si="44"/>
        <v>-0.11816979999999988</v>
      </c>
      <c r="Z161" s="1">
        <v>-0.1182945133090938</v>
      </c>
      <c r="AA161" s="42">
        <v>-0.19626300629900001</v>
      </c>
      <c r="AB161" s="1">
        <f t="shared" si="45"/>
        <v>-5.5559000000000303E-2</v>
      </c>
      <c r="AD161" s="1">
        <f t="shared" si="52"/>
        <v>1981.6666666666554</v>
      </c>
      <c r="AE161" s="1">
        <v>0</v>
      </c>
      <c r="AF161" s="1">
        <v>0</v>
      </c>
      <c r="AG161" s="1">
        <v>0</v>
      </c>
      <c r="AH161" s="1">
        <v>0</v>
      </c>
      <c r="AJ161" s="1">
        <f t="shared" si="51"/>
        <v>1981.6666666666554</v>
      </c>
      <c r="AK161" s="1">
        <f t="shared" si="53"/>
        <v>-3.638859494011998</v>
      </c>
      <c r="AL161" s="1">
        <f t="shared" si="54"/>
        <v>1.1391957625000055</v>
      </c>
      <c r="AM161" s="1">
        <f t="shared" si="55"/>
        <v>-2.5884513258876569</v>
      </c>
    </row>
    <row r="162" spans="1:39">
      <c r="A162" s="1">
        <v>82482</v>
      </c>
      <c r="B162" s="31">
        <v>-0.75</v>
      </c>
      <c r="C162" s="31">
        <v>10.25</v>
      </c>
      <c r="D162" s="29">
        <v>5.3</v>
      </c>
      <c r="E162" s="29">
        <v>6.4</v>
      </c>
      <c r="F162" s="29">
        <v>5.2</v>
      </c>
      <c r="G162" s="29">
        <v>4.9000000000000004</v>
      </c>
      <c r="H162" s="29">
        <v>-0.8</v>
      </c>
      <c r="I162" s="29">
        <v>0.7</v>
      </c>
      <c r="J162" s="29">
        <v>-0.2</v>
      </c>
      <c r="K162" s="29">
        <v>0.3</v>
      </c>
      <c r="L162" s="29">
        <v>1.7</v>
      </c>
      <c r="M162" s="29">
        <v>1</v>
      </c>
      <c r="N162" s="29">
        <v>2.2999999999999998</v>
      </c>
      <c r="O162" s="29">
        <v>2.5</v>
      </c>
      <c r="P162" s="29">
        <v>1</v>
      </c>
      <c r="Q162" s="29">
        <v>-1.5</v>
      </c>
      <c r="R162" s="29">
        <v>-0.6</v>
      </c>
      <c r="S162" s="29">
        <v>0.6</v>
      </c>
      <c r="T162" s="29">
        <v>10</v>
      </c>
      <c r="U162" s="42">
        <v>-0.21124540411000001</v>
      </c>
      <c r="V162" s="1">
        <f t="shared" si="50"/>
        <v>156</v>
      </c>
      <c r="W162" s="1">
        <v>82482</v>
      </c>
      <c r="X162" s="1">
        <f t="shared" si="43"/>
        <v>-0.17396525000000007</v>
      </c>
      <c r="Y162" s="1">
        <f t="shared" si="44"/>
        <v>-0.31790185000000004</v>
      </c>
      <c r="Z162" s="1">
        <v>0.24538474842140079</v>
      </c>
      <c r="AA162" s="42">
        <v>-0.21124540411000001</v>
      </c>
      <c r="AB162" s="1">
        <f t="shared" si="45"/>
        <v>0.14393659999999997</v>
      </c>
      <c r="AD162" s="1">
        <f t="shared" si="52"/>
        <v>1981.7499999999886</v>
      </c>
      <c r="AE162" s="1">
        <f>X155</f>
        <v>-0.5971588000000001</v>
      </c>
      <c r="AF162" s="1">
        <f>Y155</f>
        <v>-0.51461869999999998</v>
      </c>
      <c r="AG162" s="1">
        <f>Z155</f>
        <v>-0.17741632925527606</v>
      </c>
      <c r="AH162" s="1">
        <f>AA155</f>
        <v>-0.57439382443200004</v>
      </c>
      <c r="AJ162" s="1">
        <f t="shared" si="51"/>
        <v>1981.7499999999886</v>
      </c>
      <c r="AK162" s="1">
        <f t="shared" si="53"/>
        <v>-4.2132533184439982</v>
      </c>
      <c r="AL162" s="1">
        <f t="shared" si="54"/>
        <v>0.62457706250000555</v>
      </c>
      <c r="AM162" s="1">
        <f t="shared" si="55"/>
        <v>-2.7658676551429329</v>
      </c>
    </row>
    <row r="163" spans="1:39">
      <c r="A163" s="1">
        <v>100582</v>
      </c>
      <c r="B163" s="31">
        <v>-0.75</v>
      </c>
      <c r="C163" s="31">
        <v>10.25</v>
      </c>
      <c r="D163" s="29">
        <v>4.5999999999999996</v>
      </c>
      <c r="E163" s="29">
        <v>6.4</v>
      </c>
      <c r="F163" s="29">
        <v>5.4</v>
      </c>
      <c r="G163" s="29">
        <v>4.8</v>
      </c>
      <c r="H163" s="29">
        <v>-0.7</v>
      </c>
      <c r="I163" s="29">
        <v>0</v>
      </c>
      <c r="J163" s="29">
        <v>0.2</v>
      </c>
      <c r="K163" s="29">
        <v>-0.1</v>
      </c>
      <c r="L163" s="29">
        <v>2.1</v>
      </c>
      <c r="M163" s="29">
        <v>0.1</v>
      </c>
      <c r="N163" s="29">
        <v>1</v>
      </c>
      <c r="O163" s="29">
        <v>2.2000000000000002</v>
      </c>
      <c r="P163" s="29">
        <v>0.4</v>
      </c>
      <c r="Q163" s="29">
        <v>-0.9</v>
      </c>
      <c r="R163" s="29">
        <v>-1.3</v>
      </c>
      <c r="S163" s="29">
        <v>-0.3</v>
      </c>
      <c r="T163" s="29">
        <v>10</v>
      </c>
      <c r="U163" s="42">
        <v>-0.24244832331300001</v>
      </c>
      <c r="V163" s="1">
        <f t="shared" si="50"/>
        <v>157</v>
      </c>
      <c r="W163" s="1">
        <v>100582</v>
      </c>
      <c r="X163" s="1">
        <f t="shared" si="43"/>
        <v>-0.19085055000000006</v>
      </c>
      <c r="Y163" s="1">
        <f t="shared" si="44"/>
        <v>-0.27241565000000001</v>
      </c>
      <c r="Z163" s="1">
        <v>-0.50788627619611271</v>
      </c>
      <c r="AA163" s="42">
        <v>-0.24244832331300001</v>
      </c>
      <c r="AB163" s="1">
        <f t="shared" si="45"/>
        <v>8.1565099999999946E-2</v>
      </c>
      <c r="AD163" s="1">
        <f t="shared" si="52"/>
        <v>1981.8333333333219</v>
      </c>
      <c r="AE163" s="1">
        <f t="shared" ref="AE163:AG164" si="64">X156</f>
        <v>-0.25675520000000007</v>
      </c>
      <c r="AF163" s="1">
        <f t="shared" si="64"/>
        <v>-0.44228330000000005</v>
      </c>
      <c r="AG163" s="1">
        <f t="shared" si="64"/>
        <v>-0.23135555373415384</v>
      </c>
      <c r="AH163" s="1">
        <f t="shared" ref="AH163:AH164" si="65">AA156</f>
        <v>-0.35593211668399999</v>
      </c>
      <c r="AJ163" s="1">
        <f t="shared" si="51"/>
        <v>1981.8333333333219</v>
      </c>
      <c r="AK163" s="1">
        <f t="shared" si="53"/>
        <v>-4.5691854351279986</v>
      </c>
      <c r="AL163" s="1">
        <f t="shared" si="54"/>
        <v>0.18229376250000551</v>
      </c>
      <c r="AM163" s="1">
        <f t="shared" si="55"/>
        <v>-2.9972232088770867</v>
      </c>
    </row>
    <row r="164" spans="1:39">
      <c r="A164" s="1">
        <v>111682</v>
      </c>
      <c r="B164" s="31">
        <v>-0.5</v>
      </c>
      <c r="C164" s="31">
        <v>9.5</v>
      </c>
      <c r="D164" s="29">
        <v>5.4</v>
      </c>
      <c r="E164" s="29">
        <v>6</v>
      </c>
      <c r="F164" s="29">
        <v>5</v>
      </c>
      <c r="G164" s="29">
        <v>4.0999999999999996</v>
      </c>
      <c r="H164" s="29">
        <v>-1</v>
      </c>
      <c r="I164" s="29">
        <v>0.6</v>
      </c>
      <c r="J164" s="29">
        <v>0.2</v>
      </c>
      <c r="K164" s="29">
        <v>0</v>
      </c>
      <c r="L164" s="29">
        <v>0.8</v>
      </c>
      <c r="M164" s="29">
        <v>-0.6</v>
      </c>
      <c r="N164" s="29">
        <v>1.9</v>
      </c>
      <c r="O164" s="29">
        <v>2</v>
      </c>
      <c r="P164" s="29">
        <v>0.7</v>
      </c>
      <c r="Q164" s="29">
        <v>-1.6</v>
      </c>
      <c r="R164" s="29">
        <v>-0.3</v>
      </c>
      <c r="S164" s="29">
        <v>-0.3</v>
      </c>
      <c r="T164" s="29">
        <v>10.6</v>
      </c>
      <c r="U164" s="42">
        <v>0.124723723844</v>
      </c>
      <c r="V164" s="1">
        <f t="shared" si="50"/>
        <v>158</v>
      </c>
      <c r="W164" s="1">
        <v>111682</v>
      </c>
      <c r="X164" s="1">
        <f t="shared" si="43"/>
        <v>0.14972529999999995</v>
      </c>
      <c r="Y164" s="1">
        <f t="shared" si="44"/>
        <v>-1.1953600000000009E-2</v>
      </c>
      <c r="Z164" s="1">
        <v>-0.11369641060301017</v>
      </c>
      <c r="AA164" s="42">
        <v>0.124723723844</v>
      </c>
      <c r="AB164" s="1">
        <f t="shared" si="45"/>
        <v>0.16167889999999996</v>
      </c>
      <c r="AD164" s="1">
        <f t="shared" si="52"/>
        <v>1981.9166666666551</v>
      </c>
      <c r="AE164" s="1">
        <f t="shared" si="64"/>
        <v>0.1654174249999999</v>
      </c>
      <c r="AF164" s="1">
        <f t="shared" si="64"/>
        <v>0.26770267500000011</v>
      </c>
      <c r="AG164" s="1">
        <f t="shared" si="64"/>
        <v>0.34340466690628546</v>
      </c>
      <c r="AH164" s="1">
        <f t="shared" si="65"/>
        <v>0.10007761773899999</v>
      </c>
      <c r="AJ164" s="1">
        <f t="shared" si="51"/>
        <v>1981.9166666666551</v>
      </c>
      <c r="AK164" s="1">
        <f t="shared" si="53"/>
        <v>-4.4691078173889984</v>
      </c>
      <c r="AL164" s="1">
        <f t="shared" si="54"/>
        <v>0.44999643750000562</v>
      </c>
      <c r="AM164" s="1">
        <f t="shared" si="55"/>
        <v>-2.6538185419708014</v>
      </c>
    </row>
    <row r="165" spans="1:39">
      <c r="A165" s="1">
        <v>122182</v>
      </c>
      <c r="B165" s="31">
        <v>0</v>
      </c>
      <c r="C165" s="31">
        <v>8.5</v>
      </c>
      <c r="D165" s="29">
        <v>4.7</v>
      </c>
      <c r="E165" s="29">
        <v>6</v>
      </c>
      <c r="F165" s="29">
        <v>4.4000000000000004</v>
      </c>
      <c r="G165" s="29">
        <v>4.2</v>
      </c>
      <c r="H165" s="29">
        <v>-0.7</v>
      </c>
      <c r="I165" s="29">
        <v>0</v>
      </c>
      <c r="J165" s="29">
        <v>-0.6</v>
      </c>
      <c r="K165" s="29">
        <v>0.1</v>
      </c>
      <c r="L165" s="29">
        <v>0</v>
      </c>
      <c r="M165" s="29">
        <v>-1.8</v>
      </c>
      <c r="N165" s="29">
        <v>1.9</v>
      </c>
      <c r="O165" s="29">
        <v>2</v>
      </c>
      <c r="P165" s="29">
        <v>-0.8</v>
      </c>
      <c r="Q165" s="29">
        <v>-1.2</v>
      </c>
      <c r="R165" s="29">
        <v>0</v>
      </c>
      <c r="S165" s="29">
        <v>0</v>
      </c>
      <c r="T165" s="29">
        <v>10.7</v>
      </c>
      <c r="U165" s="42">
        <v>0.65072952650299998</v>
      </c>
      <c r="V165" s="1">
        <f t="shared" si="50"/>
        <v>159</v>
      </c>
      <c r="W165" s="1">
        <v>122182</v>
      </c>
      <c r="X165" s="1">
        <f t="shared" si="43"/>
        <v>0.69627039999999996</v>
      </c>
      <c r="Y165" s="1">
        <f t="shared" si="44"/>
        <v>0.53985419999999995</v>
      </c>
      <c r="Z165" s="1">
        <v>0.39762886987162394</v>
      </c>
      <c r="AA165" s="42">
        <v>0.65072952650299998</v>
      </c>
      <c r="AB165" s="1">
        <f t="shared" si="45"/>
        <v>0.15641620000000001</v>
      </c>
      <c r="AD165" s="1">
        <f t="shared" si="52"/>
        <v>1981.9999999999884</v>
      </c>
      <c r="AE165" s="1">
        <v>0</v>
      </c>
      <c r="AF165" s="1">
        <v>0</v>
      </c>
      <c r="AG165" s="1">
        <v>0</v>
      </c>
      <c r="AH165" s="1">
        <v>0</v>
      </c>
      <c r="AJ165" s="1">
        <f t="shared" si="51"/>
        <v>1981.9999999999884</v>
      </c>
      <c r="AK165" s="1">
        <f t="shared" si="53"/>
        <v>-4.4691078173889984</v>
      </c>
      <c r="AL165" s="1">
        <f t="shared" si="54"/>
        <v>0.44999643750000562</v>
      </c>
      <c r="AM165" s="1">
        <f t="shared" si="55"/>
        <v>-2.6538185419708014</v>
      </c>
    </row>
    <row r="166" spans="1:39">
      <c r="A166" s="1">
        <v>20983</v>
      </c>
      <c r="B166" s="31">
        <v>0</v>
      </c>
      <c r="C166" s="31">
        <v>8.5</v>
      </c>
      <c r="D166" s="29">
        <v>4.3</v>
      </c>
      <c r="E166" s="29">
        <v>4.5</v>
      </c>
      <c r="F166" s="29">
        <v>3.6</v>
      </c>
      <c r="G166" s="29">
        <v>3.8</v>
      </c>
      <c r="H166" s="29">
        <v>-1.7</v>
      </c>
      <c r="I166" s="29">
        <v>0.1</v>
      </c>
      <c r="J166" s="29">
        <v>-0.6</v>
      </c>
      <c r="K166" s="29">
        <v>-0.1</v>
      </c>
      <c r="L166" s="29">
        <v>-2.5</v>
      </c>
      <c r="M166" s="29">
        <v>3.5</v>
      </c>
      <c r="N166" s="29">
        <v>2.6</v>
      </c>
      <c r="O166" s="29">
        <v>3.9</v>
      </c>
      <c r="P166" s="29">
        <v>-0.7</v>
      </c>
      <c r="Q166" s="29">
        <v>1.6</v>
      </c>
      <c r="R166" s="29">
        <v>0.6</v>
      </c>
      <c r="S166" s="29">
        <v>0</v>
      </c>
      <c r="T166" s="29">
        <v>10.9</v>
      </c>
      <c r="U166" s="42">
        <v>0.184811931598</v>
      </c>
      <c r="V166" s="1">
        <f t="shared" si="50"/>
        <v>160</v>
      </c>
      <c r="W166" s="1">
        <v>20983</v>
      </c>
      <c r="X166" s="1">
        <f t="shared" si="43"/>
        <v>0.16716049999999971</v>
      </c>
      <c r="Y166" s="1">
        <f t="shared" si="44"/>
        <v>0.24631190000000014</v>
      </c>
      <c r="Z166" s="1">
        <v>3.208853911948642E-2</v>
      </c>
      <c r="AA166" s="42">
        <v>0.184811931598</v>
      </c>
      <c r="AB166" s="1">
        <f t="shared" si="45"/>
        <v>-7.9151400000000427E-2</v>
      </c>
      <c r="AD166" s="1">
        <f t="shared" si="52"/>
        <v>1982.0833333333217</v>
      </c>
      <c r="AE166" s="1">
        <f t="shared" ref="AE166:AG167" si="66">X158</f>
        <v>0.95000909999999994</v>
      </c>
      <c r="AF166" s="1">
        <f t="shared" si="66"/>
        <v>1.0254189</v>
      </c>
      <c r="AG166" s="1">
        <f t="shared" si="66"/>
        <v>0.42689381441859525</v>
      </c>
      <c r="AH166" s="1">
        <f t="shared" ref="AH166:AH167" si="67">AA158</f>
        <v>1.0211452272420001</v>
      </c>
      <c r="AJ166" s="1">
        <f t="shared" si="51"/>
        <v>1982.0833333333217</v>
      </c>
      <c r="AK166" s="1">
        <f t="shared" si="53"/>
        <v>-3.4479625901469984</v>
      </c>
      <c r="AL166" s="1">
        <f t="shared" si="54"/>
        <v>1.4754153375000056</v>
      </c>
      <c r="AM166" s="1">
        <f t="shared" si="55"/>
        <v>-2.2269247275522059</v>
      </c>
    </row>
    <row r="167" spans="1:39">
      <c r="A167" s="1">
        <v>32983</v>
      </c>
      <c r="B167" s="31">
        <v>0.125</v>
      </c>
      <c r="C167" s="31">
        <v>8.5</v>
      </c>
      <c r="D167" s="29">
        <v>3.7</v>
      </c>
      <c r="E167" s="29">
        <v>3.8</v>
      </c>
      <c r="F167" s="29">
        <v>4.5</v>
      </c>
      <c r="G167" s="29">
        <v>3</v>
      </c>
      <c r="H167" s="29">
        <v>-0.6</v>
      </c>
      <c r="I167" s="29">
        <v>-0.7</v>
      </c>
      <c r="J167" s="29">
        <v>0.9</v>
      </c>
      <c r="K167" s="29">
        <v>-0.8</v>
      </c>
      <c r="L167" s="29">
        <v>-1.1000000000000001</v>
      </c>
      <c r="M167" s="29">
        <v>4.0999999999999996</v>
      </c>
      <c r="N167" s="29">
        <v>3.5</v>
      </c>
      <c r="O167" s="29">
        <v>4.5</v>
      </c>
      <c r="P167" s="29">
        <v>1.4</v>
      </c>
      <c r="Q167" s="29">
        <v>0.6</v>
      </c>
      <c r="R167" s="29">
        <v>0.9</v>
      </c>
      <c r="S167" s="29">
        <v>0.6</v>
      </c>
      <c r="T167" s="29">
        <v>10.4</v>
      </c>
      <c r="U167" s="42">
        <v>0.144825631329</v>
      </c>
      <c r="V167" s="1">
        <f t="shared" si="50"/>
        <v>161</v>
      </c>
      <c r="W167" s="1">
        <v>32983</v>
      </c>
      <c r="X167" s="1">
        <f t="shared" si="43"/>
        <v>0.14940989999999976</v>
      </c>
      <c r="Y167" s="1">
        <f t="shared" si="44"/>
        <v>0.28748800000000008</v>
      </c>
      <c r="Z167" s="1">
        <v>0.11524958106474531</v>
      </c>
      <c r="AA167" s="42">
        <v>0.144825631329</v>
      </c>
      <c r="AB167" s="1">
        <f t="shared" si="45"/>
        <v>-0.13807810000000031</v>
      </c>
      <c r="AD167" s="1">
        <f t="shared" si="52"/>
        <v>1982.1666666666549</v>
      </c>
      <c r="AE167" s="1">
        <f t="shared" si="66"/>
        <v>-0.52690614999999996</v>
      </c>
      <c r="AF167" s="1">
        <f t="shared" si="66"/>
        <v>-0.19861484999999984</v>
      </c>
      <c r="AG167" s="1">
        <f t="shared" si="66"/>
        <v>-0.17138065909314415</v>
      </c>
      <c r="AH167" s="1">
        <f t="shared" si="67"/>
        <v>-0.43475769289299998</v>
      </c>
      <c r="AJ167" s="1">
        <f t="shared" si="51"/>
        <v>1982.1666666666549</v>
      </c>
      <c r="AK167" s="1">
        <f t="shared" si="53"/>
        <v>-3.8827202830399985</v>
      </c>
      <c r="AL167" s="1">
        <f t="shared" si="54"/>
        <v>1.2768004875000059</v>
      </c>
      <c r="AM167" s="1">
        <f t="shared" si="55"/>
        <v>-2.3983053866453501</v>
      </c>
    </row>
    <row r="168" spans="1:39">
      <c r="A168" s="1">
        <v>52483</v>
      </c>
      <c r="B168" s="31">
        <v>0.25</v>
      </c>
      <c r="C168" s="31">
        <v>8.625</v>
      </c>
      <c r="D168" s="29">
        <v>5.8</v>
      </c>
      <c r="E168" s="29">
        <v>3.2</v>
      </c>
      <c r="F168" s="29">
        <v>3.1</v>
      </c>
      <c r="G168" s="29">
        <v>3.2</v>
      </c>
      <c r="H168" s="29">
        <v>2</v>
      </c>
      <c r="I168" s="29">
        <v>-1.3</v>
      </c>
      <c r="J168" s="29">
        <v>0.1</v>
      </c>
      <c r="K168" s="29">
        <v>0</v>
      </c>
      <c r="L168" s="29">
        <v>3.1</v>
      </c>
      <c r="M168" s="29">
        <v>5.5</v>
      </c>
      <c r="N168" s="29">
        <v>4.8</v>
      </c>
      <c r="O168" s="29">
        <v>5</v>
      </c>
      <c r="P168" s="29">
        <v>-1</v>
      </c>
      <c r="Q168" s="29">
        <v>2</v>
      </c>
      <c r="R168" s="29">
        <v>0.3</v>
      </c>
      <c r="S168" s="29">
        <v>0.6</v>
      </c>
      <c r="T168" s="29">
        <v>10.1</v>
      </c>
      <c r="U168" s="42">
        <v>-1.8749407892000001E-2</v>
      </c>
      <c r="V168" s="1">
        <f t="shared" si="50"/>
        <v>162</v>
      </c>
      <c r="W168" s="1">
        <v>52483</v>
      </c>
      <c r="X168" s="1">
        <f t="shared" si="43"/>
        <v>3.9572624999999917E-2</v>
      </c>
      <c r="Y168" s="1">
        <f t="shared" si="44"/>
        <v>0.15324777500000009</v>
      </c>
      <c r="Z168" s="1">
        <v>0.20245213487399405</v>
      </c>
      <c r="AA168" s="42">
        <v>-1.8749407892000001E-2</v>
      </c>
      <c r="AB168" s="1">
        <f t="shared" si="45"/>
        <v>-0.11367515000000017</v>
      </c>
      <c r="AD168" s="1">
        <f t="shared" si="52"/>
        <v>1982.2499999999882</v>
      </c>
      <c r="AE168" s="1">
        <v>0</v>
      </c>
      <c r="AF168" s="1">
        <v>0</v>
      </c>
      <c r="AG168" s="1">
        <v>0</v>
      </c>
      <c r="AH168" s="1">
        <v>0</v>
      </c>
      <c r="AJ168" s="1">
        <f t="shared" si="51"/>
        <v>1982.2499999999882</v>
      </c>
      <c r="AK168" s="1">
        <f t="shared" si="53"/>
        <v>-3.8827202830399985</v>
      </c>
      <c r="AL168" s="1">
        <f t="shared" si="54"/>
        <v>1.2768004875000059</v>
      </c>
      <c r="AM168" s="1">
        <f t="shared" si="55"/>
        <v>-2.3983053866453501</v>
      </c>
    </row>
    <row r="169" spans="1:39">
      <c r="A169" s="1">
        <v>71383</v>
      </c>
      <c r="B169" s="31">
        <v>0.3125</v>
      </c>
      <c r="C169" s="31">
        <v>9.0625</v>
      </c>
      <c r="D169" s="29">
        <v>3.6</v>
      </c>
      <c r="E169" s="29">
        <v>3.3</v>
      </c>
      <c r="F169" s="29">
        <v>3.1</v>
      </c>
      <c r="G169" s="29">
        <v>3.5</v>
      </c>
      <c r="H169" s="29">
        <v>0.4</v>
      </c>
      <c r="I169" s="29">
        <v>0.2</v>
      </c>
      <c r="J169" s="29">
        <v>-0.1</v>
      </c>
      <c r="K169" s="29">
        <v>0.4</v>
      </c>
      <c r="L169" s="29">
        <v>7.5</v>
      </c>
      <c r="M169" s="29">
        <v>7.1</v>
      </c>
      <c r="N169" s="29">
        <v>5</v>
      </c>
      <c r="O169" s="29">
        <v>4.3</v>
      </c>
      <c r="P169" s="29">
        <v>2</v>
      </c>
      <c r="Q169" s="29">
        <v>2.2999999999999998</v>
      </c>
      <c r="R169" s="29">
        <v>0</v>
      </c>
      <c r="S169" s="29">
        <v>-0.4</v>
      </c>
      <c r="T169" s="29">
        <v>9.6</v>
      </c>
      <c r="U169" s="42">
        <v>-7.8495926900000006E-3</v>
      </c>
      <c r="V169" s="1">
        <f t="shared" si="50"/>
        <v>163</v>
      </c>
      <c r="W169" s="1">
        <v>71383</v>
      </c>
      <c r="X169" s="1">
        <f t="shared" si="43"/>
        <v>-3.2457375000001232E-3</v>
      </c>
      <c r="Y169" s="1">
        <f t="shared" si="44"/>
        <v>0.16367788750000001</v>
      </c>
      <c r="Z169" s="1">
        <v>0.16585775270450859</v>
      </c>
      <c r="AA169" s="42">
        <v>-7.8495926900000006E-3</v>
      </c>
      <c r="AB169" s="1">
        <f t="shared" si="45"/>
        <v>-0.16692362500000013</v>
      </c>
      <c r="AD169" s="1">
        <f t="shared" si="52"/>
        <v>1982.3333333333214</v>
      </c>
      <c r="AE169" s="1">
        <f>X160</f>
        <v>-8.1816100000000169E-2</v>
      </c>
      <c r="AF169" s="1">
        <f>Y160</f>
        <v>-0.26723769999999991</v>
      </c>
      <c r="AG169" s="1">
        <f>Z160</f>
        <v>-0.19614598270360617</v>
      </c>
      <c r="AH169" s="1">
        <f>AA160</f>
        <v>-5.5610131931999998E-2</v>
      </c>
      <c r="AJ169" s="1">
        <f t="shared" si="51"/>
        <v>1982.3333333333214</v>
      </c>
      <c r="AK169" s="1">
        <f t="shared" si="53"/>
        <v>-3.9383304149719986</v>
      </c>
      <c r="AL169" s="1">
        <f t="shared" si="54"/>
        <v>1.0095627875000059</v>
      </c>
      <c r="AM169" s="1">
        <f t="shared" si="55"/>
        <v>-2.5944513693489561</v>
      </c>
    </row>
    <row r="170" spans="1:39">
      <c r="A170" s="1">
        <v>82383</v>
      </c>
      <c r="B170" s="31">
        <v>-6.25E-2</v>
      </c>
      <c r="C170" s="31">
        <v>9.5625</v>
      </c>
      <c r="D170" s="29">
        <v>4.5</v>
      </c>
      <c r="E170" s="29">
        <v>3.8</v>
      </c>
      <c r="F170" s="29">
        <v>3.6</v>
      </c>
      <c r="G170" s="29">
        <v>4.5</v>
      </c>
      <c r="H170" s="29">
        <v>0.9</v>
      </c>
      <c r="I170" s="29">
        <v>0.5</v>
      </c>
      <c r="J170" s="29">
        <v>0.5</v>
      </c>
      <c r="K170" s="29">
        <v>1</v>
      </c>
      <c r="L170" s="29">
        <v>8.6999999999999993</v>
      </c>
      <c r="M170" s="29">
        <v>8.1999999999999993</v>
      </c>
      <c r="N170" s="29">
        <v>4.8</v>
      </c>
      <c r="O170" s="29">
        <v>4.0999999999999996</v>
      </c>
      <c r="P170" s="29">
        <v>1.2</v>
      </c>
      <c r="Q170" s="29">
        <v>1.1000000000000001</v>
      </c>
      <c r="R170" s="29">
        <v>-0.2</v>
      </c>
      <c r="S170" s="29">
        <v>-0.2</v>
      </c>
      <c r="T170" s="29">
        <v>9.3000000000000007</v>
      </c>
      <c r="U170" s="42">
        <v>-0.23448616328499999</v>
      </c>
      <c r="V170" s="1">
        <f t="shared" si="50"/>
        <v>164</v>
      </c>
      <c r="W170" s="1">
        <v>82383</v>
      </c>
      <c r="X170" s="1">
        <f t="shared" si="43"/>
        <v>-0.19642093750000011</v>
      </c>
      <c r="Y170" s="1">
        <f t="shared" si="44"/>
        <v>-0.21222371250000005</v>
      </c>
      <c r="Z170" s="1">
        <v>-0.25724839499407515</v>
      </c>
      <c r="AA170" s="42">
        <v>-0.23448616328499999</v>
      </c>
      <c r="AB170" s="1">
        <f t="shared" si="45"/>
        <v>1.5802774999999936E-2</v>
      </c>
      <c r="AD170" s="1">
        <f t="shared" si="52"/>
        <v>1982.4166666666547</v>
      </c>
      <c r="AE170" s="1">
        <v>0</v>
      </c>
      <c r="AF170" s="1">
        <v>0</v>
      </c>
      <c r="AG170" s="1">
        <v>0</v>
      </c>
      <c r="AH170" s="1">
        <v>0</v>
      </c>
      <c r="AJ170" s="1">
        <f t="shared" si="51"/>
        <v>1982.4166666666547</v>
      </c>
      <c r="AK170" s="1">
        <f t="shared" si="53"/>
        <v>-3.9383304149719986</v>
      </c>
      <c r="AL170" s="1">
        <f t="shared" si="54"/>
        <v>1.0095627875000059</v>
      </c>
      <c r="AM170" s="1">
        <f t="shared" si="55"/>
        <v>-2.5944513693489561</v>
      </c>
    </row>
    <row r="171" spans="1:39">
      <c r="A171" s="1">
        <v>100483</v>
      </c>
      <c r="B171" s="31">
        <v>0</v>
      </c>
      <c r="C171" s="31">
        <v>9.375</v>
      </c>
      <c r="D171" s="29">
        <v>3.3</v>
      </c>
      <c r="E171" s="29">
        <v>4</v>
      </c>
      <c r="F171" s="29">
        <v>4.0999999999999996</v>
      </c>
      <c r="G171" s="29">
        <v>4.5</v>
      </c>
      <c r="H171" s="29">
        <v>-1.2</v>
      </c>
      <c r="I171" s="29">
        <v>0.2</v>
      </c>
      <c r="J171" s="29">
        <v>0.5</v>
      </c>
      <c r="K171" s="29">
        <v>0</v>
      </c>
      <c r="L171" s="29">
        <v>9.6999999999999993</v>
      </c>
      <c r="M171" s="29">
        <v>6.9</v>
      </c>
      <c r="N171" s="29">
        <v>4.8</v>
      </c>
      <c r="O171" s="29">
        <v>4.0999999999999996</v>
      </c>
      <c r="P171" s="29">
        <v>1</v>
      </c>
      <c r="Q171" s="29">
        <v>-1.3</v>
      </c>
      <c r="R171" s="29">
        <v>0</v>
      </c>
      <c r="S171" s="29">
        <v>0</v>
      </c>
      <c r="T171" s="29">
        <v>9.4</v>
      </c>
      <c r="U171" s="42">
        <v>0.28151887883299997</v>
      </c>
      <c r="V171" s="1">
        <f t="shared" si="50"/>
        <v>165</v>
      </c>
      <c r="W171" s="1">
        <v>100483</v>
      </c>
      <c r="X171" s="1">
        <f t="shared" si="43"/>
        <v>0.31955367499999998</v>
      </c>
      <c r="Y171" s="1">
        <f t="shared" si="44"/>
        <v>0.18155372500000011</v>
      </c>
      <c r="Z171" s="1">
        <v>-2.156784298909506E-2</v>
      </c>
      <c r="AA171" s="42">
        <v>0.28151887883299997</v>
      </c>
      <c r="AB171" s="1">
        <f t="shared" si="45"/>
        <v>0.13799994999999987</v>
      </c>
      <c r="AD171" s="1">
        <f t="shared" si="52"/>
        <v>1982.4999999999879</v>
      </c>
      <c r="AE171" s="1">
        <f t="shared" ref="AE171:AG172" si="68">X161</f>
        <v>-0.17372880000000018</v>
      </c>
      <c r="AF171" s="1">
        <f t="shared" si="68"/>
        <v>-0.11816979999999988</v>
      </c>
      <c r="AG171" s="1">
        <f t="shared" si="68"/>
        <v>-0.1182945133090938</v>
      </c>
      <c r="AH171" s="1">
        <f t="shared" ref="AH171:AH172" si="69">AA161</f>
        <v>-0.19626300629900001</v>
      </c>
      <c r="AJ171" s="1">
        <f t="shared" si="51"/>
        <v>1982.4999999999879</v>
      </c>
      <c r="AK171" s="1">
        <f t="shared" si="53"/>
        <v>-4.1345934212709983</v>
      </c>
      <c r="AL171" s="1">
        <f t="shared" si="54"/>
        <v>0.89139298750000606</v>
      </c>
      <c r="AM171" s="1">
        <f t="shared" si="55"/>
        <v>-2.7127458826580497</v>
      </c>
    </row>
    <row r="172" spans="1:39">
      <c r="A172" s="1">
        <v>111583</v>
      </c>
      <c r="B172" s="31">
        <v>0</v>
      </c>
      <c r="C172" s="31">
        <v>9.375</v>
      </c>
      <c r="D172" s="29">
        <v>3.4</v>
      </c>
      <c r="E172" s="29">
        <v>4.5999999999999996</v>
      </c>
      <c r="F172" s="29">
        <v>4.7</v>
      </c>
      <c r="G172" s="29">
        <v>4.5999999999999996</v>
      </c>
      <c r="H172" s="29">
        <v>-0.6</v>
      </c>
      <c r="I172" s="29">
        <v>0.5</v>
      </c>
      <c r="J172" s="29">
        <v>0.2</v>
      </c>
      <c r="K172" s="29">
        <v>0.3</v>
      </c>
      <c r="L172" s="29">
        <v>7.9</v>
      </c>
      <c r="M172" s="29">
        <v>6.3</v>
      </c>
      <c r="N172" s="29">
        <v>4.8</v>
      </c>
      <c r="O172" s="29">
        <v>4.2</v>
      </c>
      <c r="P172" s="29">
        <v>1</v>
      </c>
      <c r="Q172" s="29">
        <v>1.5</v>
      </c>
      <c r="R172" s="29">
        <v>0.7</v>
      </c>
      <c r="S172" s="29">
        <v>-0.1</v>
      </c>
      <c r="T172" s="29">
        <v>8.6999999999999993</v>
      </c>
      <c r="U172" s="42">
        <v>-0.172426007996</v>
      </c>
      <c r="V172" s="1">
        <f t="shared" si="50"/>
        <v>166</v>
      </c>
      <c r="W172" s="1">
        <v>111583</v>
      </c>
      <c r="X172" s="1">
        <f t="shared" si="43"/>
        <v>-0.18365832500000023</v>
      </c>
      <c r="Y172" s="1">
        <f t="shared" si="44"/>
        <v>-6.1501474999999917E-2</v>
      </c>
      <c r="Z172" s="1">
        <v>-6.4193678851007518E-2</v>
      </c>
      <c r="AA172" s="42">
        <v>-0.172426007996</v>
      </c>
      <c r="AB172" s="1">
        <f t="shared" si="45"/>
        <v>-0.12215685000000032</v>
      </c>
      <c r="AD172" s="1">
        <f t="shared" si="52"/>
        <v>1982.5833333333212</v>
      </c>
      <c r="AE172" s="1">
        <f t="shared" si="68"/>
        <v>-0.17396525000000007</v>
      </c>
      <c r="AF172" s="1">
        <f t="shared" si="68"/>
        <v>-0.31790185000000004</v>
      </c>
      <c r="AG172" s="1">
        <f t="shared" si="68"/>
        <v>0.24538474842140079</v>
      </c>
      <c r="AH172" s="1">
        <f t="shared" si="69"/>
        <v>-0.21124540411000001</v>
      </c>
      <c r="AJ172" s="1">
        <f t="shared" si="51"/>
        <v>1982.5833333333212</v>
      </c>
      <c r="AK172" s="1">
        <f t="shared" si="53"/>
        <v>-4.3458388253809979</v>
      </c>
      <c r="AL172" s="1">
        <f t="shared" si="54"/>
        <v>0.57349113750000602</v>
      </c>
      <c r="AM172" s="1">
        <f t="shared" si="55"/>
        <v>-2.4673611342366488</v>
      </c>
    </row>
    <row r="173" spans="1:39">
      <c r="A173" s="1">
        <v>122083</v>
      </c>
      <c r="B173" s="31">
        <v>0.125</v>
      </c>
      <c r="C173" s="31">
        <v>9.5</v>
      </c>
      <c r="D173" s="29">
        <v>3.3</v>
      </c>
      <c r="E173" s="29">
        <v>4.9000000000000004</v>
      </c>
      <c r="F173" s="29">
        <v>4.9000000000000004</v>
      </c>
      <c r="G173" s="29">
        <v>4.4000000000000004</v>
      </c>
      <c r="H173" s="29">
        <v>-0.1</v>
      </c>
      <c r="I173" s="29">
        <v>0.3</v>
      </c>
      <c r="J173" s="29">
        <v>0.2</v>
      </c>
      <c r="K173" s="29">
        <v>-0.2</v>
      </c>
      <c r="L173" s="29">
        <v>7.7</v>
      </c>
      <c r="M173" s="29">
        <v>6.3</v>
      </c>
      <c r="N173" s="29">
        <v>4.8</v>
      </c>
      <c r="O173" s="29">
        <v>4.0999999999999996</v>
      </c>
      <c r="P173" s="29">
        <v>-0.2</v>
      </c>
      <c r="Q173" s="29">
        <v>0</v>
      </c>
      <c r="R173" s="29">
        <v>0</v>
      </c>
      <c r="S173" s="29">
        <v>-0.1</v>
      </c>
      <c r="T173" s="29">
        <v>8.5</v>
      </c>
      <c r="U173" s="42">
        <v>0.21689761445700001</v>
      </c>
      <c r="V173" s="1">
        <f t="shared" si="50"/>
        <v>167</v>
      </c>
      <c r="W173" s="1">
        <v>122083</v>
      </c>
      <c r="X173" s="1">
        <f t="shared" si="43"/>
        <v>0.2326086</v>
      </c>
      <c r="Y173" s="1">
        <f t="shared" si="44"/>
        <v>0.20482630000000007</v>
      </c>
      <c r="Z173" s="1">
        <v>3.3445692648239433E-2</v>
      </c>
      <c r="AA173" s="42">
        <v>0.21689761445700001</v>
      </c>
      <c r="AB173" s="1">
        <f t="shared" si="45"/>
        <v>2.7782299999999926E-2</v>
      </c>
      <c r="AD173" s="1">
        <f t="shared" si="52"/>
        <v>1982.6666666666545</v>
      </c>
      <c r="AE173" s="1">
        <v>0</v>
      </c>
      <c r="AF173" s="1">
        <v>0</v>
      </c>
      <c r="AG173" s="1">
        <v>0</v>
      </c>
      <c r="AH173" s="1">
        <v>0</v>
      </c>
      <c r="AJ173" s="1">
        <f t="shared" si="51"/>
        <v>1982.6666666666545</v>
      </c>
      <c r="AK173" s="1">
        <f t="shared" si="53"/>
        <v>-4.3458388253809979</v>
      </c>
      <c r="AL173" s="1">
        <f t="shared" si="54"/>
        <v>0.57349113750000602</v>
      </c>
      <c r="AM173" s="1">
        <f t="shared" si="55"/>
        <v>-2.4673611342366488</v>
      </c>
    </row>
    <row r="174" spans="1:39">
      <c r="A174" s="1">
        <v>13184</v>
      </c>
      <c r="B174" s="31">
        <v>0</v>
      </c>
      <c r="C174" s="31">
        <v>9.375</v>
      </c>
      <c r="D174" s="29">
        <v>3.9</v>
      </c>
      <c r="E174" s="29">
        <v>5.2</v>
      </c>
      <c r="F174" s="29">
        <v>4.0999999999999996</v>
      </c>
      <c r="G174" s="29">
        <v>4.3</v>
      </c>
      <c r="H174" s="29">
        <v>-1</v>
      </c>
      <c r="I174" s="29">
        <v>0.3</v>
      </c>
      <c r="J174" s="29">
        <v>-0.3</v>
      </c>
      <c r="K174" s="29">
        <v>-0.2</v>
      </c>
      <c r="L174" s="29">
        <v>4.5</v>
      </c>
      <c r="M174" s="29">
        <v>4.7</v>
      </c>
      <c r="N174" s="29">
        <v>4.4000000000000004</v>
      </c>
      <c r="O174" s="29">
        <v>4.3</v>
      </c>
      <c r="P174" s="29">
        <v>-1.8</v>
      </c>
      <c r="Q174" s="29">
        <v>-0.1</v>
      </c>
      <c r="R174" s="29">
        <v>0.3</v>
      </c>
      <c r="S174" s="29">
        <v>0.1</v>
      </c>
      <c r="T174" s="29">
        <v>8</v>
      </c>
      <c r="U174" s="42">
        <v>0.25743646555900002</v>
      </c>
      <c r="V174" s="1">
        <f t="shared" si="50"/>
        <v>168</v>
      </c>
      <c r="W174" s="1">
        <v>13184</v>
      </c>
      <c r="X174" s="1">
        <f t="shared" si="43"/>
        <v>0.24825847499999998</v>
      </c>
      <c r="Y174" s="1">
        <f t="shared" si="44"/>
        <v>0.12911652499999993</v>
      </c>
      <c r="Z174" s="1">
        <v>4.0930228314742467E-2</v>
      </c>
      <c r="AA174" s="42">
        <v>0.25743646555900002</v>
      </c>
      <c r="AB174" s="1">
        <f t="shared" si="45"/>
        <v>0.11914195000000005</v>
      </c>
      <c r="AD174" s="1">
        <f t="shared" si="52"/>
        <v>1982.7499999999877</v>
      </c>
      <c r="AE174" s="1">
        <f>X163</f>
        <v>-0.19085055000000006</v>
      </c>
      <c r="AF174" s="1">
        <f>Y163</f>
        <v>-0.27241565000000001</v>
      </c>
      <c r="AG174" s="1">
        <f>Z163</f>
        <v>-0.50788627619611271</v>
      </c>
      <c r="AH174" s="1">
        <f>AA163</f>
        <v>-0.24244832331300001</v>
      </c>
      <c r="AJ174" s="1">
        <f t="shared" si="51"/>
        <v>1982.7499999999877</v>
      </c>
      <c r="AK174" s="1">
        <f t="shared" si="53"/>
        <v>-4.5882871486939978</v>
      </c>
      <c r="AL174" s="1">
        <f t="shared" si="54"/>
        <v>0.30107548750000601</v>
      </c>
      <c r="AM174" s="1">
        <f t="shared" si="55"/>
        <v>-2.9752474104327615</v>
      </c>
    </row>
    <row r="175" spans="1:39">
      <c r="A175" s="1">
        <v>32784</v>
      </c>
      <c r="B175" s="31">
        <v>0.375</v>
      </c>
      <c r="C175" s="31">
        <v>10.125</v>
      </c>
      <c r="D175" s="29">
        <v>3.9</v>
      </c>
      <c r="E175" s="29">
        <v>4.8</v>
      </c>
      <c r="F175" s="29">
        <v>4.0999999999999996</v>
      </c>
      <c r="G175" s="29">
        <v>4.7</v>
      </c>
      <c r="H175" s="29">
        <v>0</v>
      </c>
      <c r="I175" s="29">
        <v>-0.4</v>
      </c>
      <c r="J175" s="29">
        <v>0</v>
      </c>
      <c r="K175" s="29">
        <v>0.4</v>
      </c>
      <c r="L175" s="29">
        <v>5</v>
      </c>
      <c r="M175" s="29">
        <v>8</v>
      </c>
      <c r="N175" s="29">
        <v>6</v>
      </c>
      <c r="O175" s="29">
        <v>4</v>
      </c>
      <c r="P175" s="29">
        <v>0.5</v>
      </c>
      <c r="Q175" s="29">
        <v>3.3</v>
      </c>
      <c r="R175" s="29">
        <v>1.6</v>
      </c>
      <c r="S175" s="29">
        <v>-0.3</v>
      </c>
      <c r="T175" s="29">
        <v>7.8</v>
      </c>
      <c r="U175" s="42">
        <v>-0.100988036305</v>
      </c>
      <c r="V175" s="1">
        <f t="shared" si="50"/>
        <v>169</v>
      </c>
      <c r="W175" s="1">
        <v>32784</v>
      </c>
      <c r="X175" s="1">
        <f t="shared" si="43"/>
        <v>-0.11869247500000013</v>
      </c>
      <c r="Y175" s="1">
        <f t="shared" si="44"/>
        <v>5.1903975000000102E-2</v>
      </c>
      <c r="Z175" s="1">
        <v>0.12551447732682555</v>
      </c>
      <c r="AA175" s="42">
        <v>-0.100988036305</v>
      </c>
      <c r="AB175" s="1">
        <f t="shared" si="45"/>
        <v>-0.17059645000000023</v>
      </c>
      <c r="AD175" s="1">
        <f t="shared" si="52"/>
        <v>1982.833333333321</v>
      </c>
      <c r="AE175" s="1">
        <f t="shared" ref="AE175:AG176" si="70">X164</f>
        <v>0.14972529999999995</v>
      </c>
      <c r="AF175" s="1">
        <f t="shared" si="70"/>
        <v>-1.1953600000000009E-2</v>
      </c>
      <c r="AG175" s="1">
        <f t="shared" si="70"/>
        <v>-0.11369641060301017</v>
      </c>
      <c r="AH175" s="1">
        <f t="shared" ref="AH175:AH176" si="71">AA164</f>
        <v>0.124723723844</v>
      </c>
      <c r="AJ175" s="1">
        <f t="shared" si="51"/>
        <v>1982.833333333321</v>
      </c>
      <c r="AK175" s="1">
        <f t="shared" si="53"/>
        <v>-4.4635634248499976</v>
      </c>
      <c r="AL175" s="1">
        <f t="shared" si="54"/>
        <v>0.289121887500006</v>
      </c>
      <c r="AM175" s="1">
        <f t="shared" si="55"/>
        <v>-3.0889438210357718</v>
      </c>
    </row>
    <row r="176" spans="1:39">
      <c r="A176" s="1">
        <v>52284</v>
      </c>
      <c r="B176" s="31">
        <v>0</v>
      </c>
      <c r="C176" s="31">
        <v>10.5</v>
      </c>
      <c r="D176" s="29">
        <v>4.0999999999999996</v>
      </c>
      <c r="E176" s="29">
        <v>4.3</v>
      </c>
      <c r="F176" s="29">
        <v>4.5999999999999996</v>
      </c>
      <c r="G176" s="29">
        <v>4.7</v>
      </c>
      <c r="H176" s="29">
        <v>-0.7</v>
      </c>
      <c r="I176" s="29">
        <v>0.2</v>
      </c>
      <c r="J176" s="29">
        <v>-0.1</v>
      </c>
      <c r="K176" s="29">
        <v>-0.4</v>
      </c>
      <c r="L176" s="29">
        <v>8.3000000000000007</v>
      </c>
      <c r="M176" s="29">
        <v>5</v>
      </c>
      <c r="N176" s="29">
        <v>4.9000000000000004</v>
      </c>
      <c r="O176" s="29">
        <v>3.1</v>
      </c>
      <c r="P176" s="29">
        <v>0.3</v>
      </c>
      <c r="Q176" s="29">
        <v>-1</v>
      </c>
      <c r="R176" s="29">
        <v>0.9</v>
      </c>
      <c r="S176" s="29">
        <v>0</v>
      </c>
      <c r="T176" s="29">
        <v>7.6</v>
      </c>
      <c r="U176" s="42">
        <v>0.173243272403</v>
      </c>
      <c r="V176" s="1">
        <f t="shared" si="50"/>
        <v>170</v>
      </c>
      <c r="W176" s="1">
        <v>52284</v>
      </c>
      <c r="X176" s="1">
        <f t="shared" si="43"/>
        <v>0.17464169999999996</v>
      </c>
      <c r="Y176" s="1">
        <f t="shared" si="44"/>
        <v>0.12753660000000006</v>
      </c>
      <c r="Z176" s="1">
        <v>-6.5998654538201834E-2</v>
      </c>
      <c r="AA176" s="42">
        <v>0.173243272403</v>
      </c>
      <c r="AB176" s="1">
        <f t="shared" si="45"/>
        <v>4.71050999999999E-2</v>
      </c>
      <c r="AD176" s="1">
        <f t="shared" si="52"/>
        <v>1982.9166666666542</v>
      </c>
      <c r="AE176" s="1">
        <f t="shared" si="70"/>
        <v>0.69627039999999996</v>
      </c>
      <c r="AF176" s="1">
        <f t="shared" si="70"/>
        <v>0.53985419999999995</v>
      </c>
      <c r="AG176" s="1">
        <f t="shared" si="70"/>
        <v>0.39762886987162394</v>
      </c>
      <c r="AH176" s="1">
        <f t="shared" si="71"/>
        <v>0.65072952650299998</v>
      </c>
      <c r="AJ176" s="1">
        <f t="shared" si="51"/>
        <v>1982.9166666666542</v>
      </c>
      <c r="AK176" s="1">
        <f t="shared" si="53"/>
        <v>-3.8128338983469976</v>
      </c>
      <c r="AL176" s="1">
        <f t="shared" si="54"/>
        <v>0.82897608750000595</v>
      </c>
      <c r="AM176" s="1">
        <f t="shared" si="55"/>
        <v>-2.6913149511641477</v>
      </c>
    </row>
    <row r="177" spans="1:39">
      <c r="A177" s="1">
        <v>71784</v>
      </c>
      <c r="B177" s="31">
        <v>0.375</v>
      </c>
      <c r="C177" s="31">
        <v>11</v>
      </c>
      <c r="D177" s="29">
        <v>2.8</v>
      </c>
      <c r="E177" s="29">
        <v>4.0999999999999996</v>
      </c>
      <c r="F177" s="29">
        <v>4.5</v>
      </c>
      <c r="G177" s="29">
        <v>4.9000000000000004</v>
      </c>
      <c r="H177" s="29">
        <v>-1.5</v>
      </c>
      <c r="I177" s="29">
        <v>-0.5</v>
      </c>
      <c r="J177" s="29">
        <v>-0.2</v>
      </c>
      <c r="K177" s="29">
        <v>-0.5</v>
      </c>
      <c r="L177" s="29">
        <v>6.7</v>
      </c>
      <c r="M177" s="29">
        <v>5.3</v>
      </c>
      <c r="N177" s="29">
        <v>3.5</v>
      </c>
      <c r="O177" s="29">
        <v>3</v>
      </c>
      <c r="P177" s="29">
        <v>1.7</v>
      </c>
      <c r="Q177" s="29">
        <v>0.4</v>
      </c>
      <c r="R177" s="29">
        <v>0.4</v>
      </c>
      <c r="S177" s="29">
        <v>0.3</v>
      </c>
      <c r="T177" s="29">
        <v>6.9</v>
      </c>
      <c r="U177" s="42">
        <v>0.32681284619399997</v>
      </c>
      <c r="V177" s="1">
        <f t="shared" si="50"/>
        <v>171</v>
      </c>
      <c r="W177" s="1">
        <v>71784</v>
      </c>
      <c r="X177" s="1">
        <f t="shared" si="43"/>
        <v>0.31844249999999991</v>
      </c>
      <c r="Y177" s="1">
        <f t="shared" si="44"/>
        <v>0.45590220000000015</v>
      </c>
      <c r="Z177" s="1">
        <v>0.29142105930175777</v>
      </c>
      <c r="AA177" s="42">
        <v>0.32681284619399997</v>
      </c>
      <c r="AB177" s="1">
        <f t="shared" si="45"/>
        <v>-0.13745970000000024</v>
      </c>
      <c r="AD177" s="1">
        <f t="shared" si="52"/>
        <v>1982.9999999999875</v>
      </c>
      <c r="AE177" s="1">
        <v>0</v>
      </c>
      <c r="AF177" s="1">
        <v>0</v>
      </c>
      <c r="AG177" s="1">
        <v>0</v>
      </c>
      <c r="AH177" s="1">
        <v>0</v>
      </c>
      <c r="AJ177" s="1">
        <f t="shared" si="51"/>
        <v>1982.9999999999875</v>
      </c>
      <c r="AK177" s="1">
        <f t="shared" si="53"/>
        <v>-3.8128338983469976</v>
      </c>
      <c r="AL177" s="1">
        <f t="shared" si="54"/>
        <v>0.82897608750000595</v>
      </c>
      <c r="AM177" s="1">
        <f t="shared" si="55"/>
        <v>-2.6913149511641477</v>
      </c>
    </row>
    <row r="178" spans="1:39">
      <c r="A178" s="1">
        <v>82184</v>
      </c>
      <c r="B178" s="31">
        <v>-6.25E-2</v>
      </c>
      <c r="C178" s="31">
        <v>11.5625</v>
      </c>
      <c r="D178" s="29">
        <v>3.2</v>
      </c>
      <c r="E178" s="29">
        <v>3.3</v>
      </c>
      <c r="F178" s="29">
        <v>3.9</v>
      </c>
      <c r="G178" s="29">
        <v>4.5</v>
      </c>
      <c r="H178" s="29">
        <v>0.4</v>
      </c>
      <c r="I178" s="29">
        <v>-0.8</v>
      </c>
      <c r="J178" s="29">
        <v>-0.6</v>
      </c>
      <c r="K178" s="29">
        <v>-0.4</v>
      </c>
      <c r="L178" s="29">
        <v>7.5</v>
      </c>
      <c r="M178" s="29">
        <v>5</v>
      </c>
      <c r="N178" s="29">
        <v>4</v>
      </c>
      <c r="O178" s="29">
        <v>3.4</v>
      </c>
      <c r="P178" s="29">
        <v>0.8</v>
      </c>
      <c r="Q178" s="29">
        <v>-0.3</v>
      </c>
      <c r="R178" s="29">
        <v>0.5</v>
      </c>
      <c r="S178" s="29">
        <v>0.4</v>
      </c>
      <c r="T178" s="29">
        <v>7.2</v>
      </c>
      <c r="U178" s="42">
        <v>-6.1283935422000002E-2</v>
      </c>
      <c r="V178" s="1">
        <f t="shared" si="50"/>
        <v>172</v>
      </c>
      <c r="W178" s="1">
        <v>82184</v>
      </c>
      <c r="X178" s="1">
        <f t="shared" si="43"/>
        <v>-5.3476837499999985E-2</v>
      </c>
      <c r="Y178" s="1">
        <f t="shared" si="44"/>
        <v>2.2522187500000124E-2</v>
      </c>
      <c r="Z178" s="1">
        <v>-7.8092721489562839E-2</v>
      </c>
      <c r="AA178" s="42">
        <v>-6.1283935422000002E-2</v>
      </c>
      <c r="AB178" s="1">
        <f t="shared" si="45"/>
        <v>-7.5999025000000109E-2</v>
      </c>
      <c r="AD178" s="1">
        <f t="shared" si="52"/>
        <v>1983.0833333333208</v>
      </c>
      <c r="AE178" s="1">
        <f t="shared" ref="AE178:AG179" si="72">X166</f>
        <v>0.16716049999999971</v>
      </c>
      <c r="AF178" s="1">
        <f t="shared" si="72"/>
        <v>0.24631190000000014</v>
      </c>
      <c r="AG178" s="1">
        <f t="shared" si="72"/>
        <v>3.208853911948642E-2</v>
      </c>
      <c r="AH178" s="1">
        <f t="shared" ref="AH178:AH179" si="73">AA166</f>
        <v>0.184811931598</v>
      </c>
      <c r="AJ178" s="1">
        <f t="shared" si="51"/>
        <v>1983.0833333333208</v>
      </c>
      <c r="AK178" s="1">
        <f t="shared" si="53"/>
        <v>-3.6280219667489977</v>
      </c>
      <c r="AL178" s="1">
        <f t="shared" si="54"/>
        <v>1.0752879875000061</v>
      </c>
      <c r="AM178" s="1">
        <f t="shared" si="55"/>
        <v>-2.6592264120446614</v>
      </c>
    </row>
    <row r="179" spans="1:39">
      <c r="A179" s="1">
        <v>100284</v>
      </c>
      <c r="B179" s="31">
        <v>-0.375</v>
      </c>
      <c r="C179" s="31">
        <v>11.25</v>
      </c>
      <c r="D179" s="29">
        <v>3.3</v>
      </c>
      <c r="E179" s="29">
        <v>3.4</v>
      </c>
      <c r="F179" s="29">
        <v>4.3</v>
      </c>
      <c r="G179" s="29">
        <v>4.8</v>
      </c>
      <c r="H179" s="29">
        <v>0.1</v>
      </c>
      <c r="I179" s="29">
        <v>0.1</v>
      </c>
      <c r="J179" s="29">
        <v>0.4</v>
      </c>
      <c r="K179" s="29">
        <v>0.3</v>
      </c>
      <c r="L179" s="29">
        <v>7.1</v>
      </c>
      <c r="M179" s="29">
        <v>2.7</v>
      </c>
      <c r="N179" s="29">
        <v>4.3</v>
      </c>
      <c r="O179" s="29">
        <v>3.2</v>
      </c>
      <c r="P179" s="29">
        <v>-0.4</v>
      </c>
      <c r="Q179" s="29">
        <v>-2.2999999999999998</v>
      </c>
      <c r="R179" s="29">
        <v>0.3</v>
      </c>
      <c r="S179" s="29">
        <v>-0.2</v>
      </c>
      <c r="T179" s="29">
        <v>7.5</v>
      </c>
      <c r="U179" s="42">
        <v>3.5286516289000001E-2</v>
      </c>
      <c r="V179" s="1">
        <f t="shared" si="50"/>
        <v>173</v>
      </c>
      <c r="W179" s="1">
        <v>100284</v>
      </c>
      <c r="X179" s="1">
        <f t="shared" si="43"/>
        <v>3.3912449999999872E-2</v>
      </c>
      <c r="Y179" s="1">
        <f t="shared" si="44"/>
        <v>-0.15780275000000005</v>
      </c>
      <c r="Z179" s="1">
        <v>-0.13615343708833161</v>
      </c>
      <c r="AA179" s="42">
        <v>3.5286516289000001E-2</v>
      </c>
      <c r="AB179" s="1">
        <f t="shared" si="45"/>
        <v>0.19171519999999992</v>
      </c>
      <c r="AD179" s="1">
        <f t="shared" si="52"/>
        <v>1983.166666666654</v>
      </c>
      <c r="AE179" s="1">
        <f t="shared" si="72"/>
        <v>0.14940989999999976</v>
      </c>
      <c r="AF179" s="1">
        <f t="shared" si="72"/>
        <v>0.28748800000000008</v>
      </c>
      <c r="AG179" s="1">
        <f t="shared" si="72"/>
        <v>0.11524958106474531</v>
      </c>
      <c r="AH179" s="1">
        <f t="shared" si="73"/>
        <v>0.144825631329</v>
      </c>
      <c r="AJ179" s="1">
        <f t="shared" si="51"/>
        <v>1983.166666666654</v>
      </c>
      <c r="AK179" s="1">
        <f t="shared" si="53"/>
        <v>-3.4831963354199975</v>
      </c>
      <c r="AL179" s="1">
        <f t="shared" si="54"/>
        <v>1.3627759875000063</v>
      </c>
      <c r="AM179" s="1">
        <f t="shared" si="55"/>
        <v>-2.5439768309799162</v>
      </c>
    </row>
    <row r="180" spans="1:39">
      <c r="A180" s="1">
        <v>110784</v>
      </c>
      <c r="B180" s="31">
        <v>-0.75</v>
      </c>
      <c r="C180" s="31">
        <v>10</v>
      </c>
      <c r="D180" s="29">
        <v>3.6</v>
      </c>
      <c r="E180" s="29">
        <v>3.8</v>
      </c>
      <c r="F180" s="29">
        <v>4.5999999999999996</v>
      </c>
      <c r="G180" s="29">
        <v>3.9</v>
      </c>
      <c r="H180" s="29">
        <v>0.2</v>
      </c>
      <c r="I180" s="29">
        <v>-0.5</v>
      </c>
      <c r="J180" s="29">
        <v>-0.2</v>
      </c>
      <c r="K180" s="29">
        <v>-0.2</v>
      </c>
      <c r="L180" s="29">
        <v>2.7</v>
      </c>
      <c r="M180" s="29">
        <v>3.4</v>
      </c>
      <c r="N180" s="29">
        <v>3.4</v>
      </c>
      <c r="O180" s="29">
        <v>3.3</v>
      </c>
      <c r="P180" s="29">
        <v>0</v>
      </c>
      <c r="Q180" s="29">
        <v>-0.9</v>
      </c>
      <c r="R180" s="29">
        <v>0.2</v>
      </c>
      <c r="S180" s="29">
        <v>0.4</v>
      </c>
      <c r="T180" s="29">
        <v>7.3</v>
      </c>
      <c r="U180" s="42">
        <v>-0.545643144463</v>
      </c>
      <c r="V180" s="1">
        <f t="shared" si="50"/>
        <v>174</v>
      </c>
      <c r="W180" s="1">
        <v>110784</v>
      </c>
      <c r="X180" s="1">
        <f t="shared" si="43"/>
        <v>-0.57351870000000016</v>
      </c>
      <c r="Y180" s="1">
        <f t="shared" si="44"/>
        <v>-0.59837560000000001</v>
      </c>
      <c r="Z180" s="1">
        <v>-0.33382777583619755</v>
      </c>
      <c r="AA180" s="42">
        <v>-0.545643144463</v>
      </c>
      <c r="AB180" s="1">
        <f t="shared" si="45"/>
        <v>2.4856899999999849E-2</v>
      </c>
      <c r="AD180" s="1">
        <f t="shared" si="52"/>
        <v>1983.2499999999873</v>
      </c>
      <c r="AE180" s="1">
        <v>0</v>
      </c>
      <c r="AF180" s="1">
        <v>0</v>
      </c>
      <c r="AG180" s="1">
        <v>0</v>
      </c>
      <c r="AH180" s="1">
        <v>0</v>
      </c>
      <c r="AJ180" s="1">
        <f t="shared" si="51"/>
        <v>1983.2499999999873</v>
      </c>
      <c r="AK180" s="1">
        <f t="shared" si="53"/>
        <v>-3.4831963354199975</v>
      </c>
      <c r="AL180" s="1">
        <f t="shared" si="54"/>
        <v>1.3627759875000063</v>
      </c>
      <c r="AM180" s="1">
        <f t="shared" si="55"/>
        <v>-2.5439768309799162</v>
      </c>
    </row>
    <row r="181" spans="1:39">
      <c r="A181" s="1">
        <v>121884</v>
      </c>
      <c r="B181" s="31">
        <v>-0.625</v>
      </c>
      <c r="C181" s="31">
        <v>8.75</v>
      </c>
      <c r="D181" s="29">
        <v>3.7</v>
      </c>
      <c r="E181" s="29">
        <v>4.0999999999999996</v>
      </c>
      <c r="F181" s="29">
        <v>4.5</v>
      </c>
      <c r="G181" s="29">
        <v>3.6</v>
      </c>
      <c r="H181" s="29">
        <v>0.1</v>
      </c>
      <c r="I181" s="29">
        <v>0.3</v>
      </c>
      <c r="J181" s="29">
        <v>-0.1</v>
      </c>
      <c r="K181" s="29">
        <v>-0.3</v>
      </c>
      <c r="L181" s="29">
        <v>1.9</v>
      </c>
      <c r="M181" s="29">
        <v>1.3</v>
      </c>
      <c r="N181" s="29">
        <v>2.4</v>
      </c>
      <c r="O181" s="29">
        <v>3.2</v>
      </c>
      <c r="P181" s="29">
        <v>-0.8</v>
      </c>
      <c r="Q181" s="29">
        <v>-2.1</v>
      </c>
      <c r="R181" s="29">
        <v>-1</v>
      </c>
      <c r="S181" s="29">
        <v>-0.1</v>
      </c>
      <c r="T181" s="29">
        <v>7.3</v>
      </c>
      <c r="U181" s="42">
        <v>-0.14361097584400001</v>
      </c>
      <c r="V181" s="1">
        <f t="shared" si="50"/>
        <v>175</v>
      </c>
      <c r="W181" s="1">
        <v>121884</v>
      </c>
      <c r="X181" s="1">
        <f t="shared" si="43"/>
        <v>-0.17456385000000019</v>
      </c>
      <c r="Y181" s="1">
        <f t="shared" si="44"/>
        <v>-0.31566745000000007</v>
      </c>
      <c r="Z181" s="1">
        <v>-0.19478007805387199</v>
      </c>
      <c r="AA181" s="42">
        <v>-0.14361097584400001</v>
      </c>
      <c r="AB181" s="1">
        <f t="shared" si="45"/>
        <v>0.14110359999999988</v>
      </c>
      <c r="AD181" s="1">
        <f t="shared" si="52"/>
        <v>1983.3333333333205</v>
      </c>
      <c r="AE181" s="1">
        <f>X168</f>
        <v>3.9572624999999917E-2</v>
      </c>
      <c r="AF181" s="1">
        <f>Y168</f>
        <v>0.15324777500000009</v>
      </c>
      <c r="AG181" s="1">
        <f>Z168</f>
        <v>0.20245213487399405</v>
      </c>
      <c r="AH181" s="1">
        <f>AA168</f>
        <v>-1.8749407892000001E-2</v>
      </c>
      <c r="AJ181" s="1">
        <f t="shared" si="51"/>
        <v>1983.3333333333205</v>
      </c>
      <c r="AK181" s="1">
        <f t="shared" si="53"/>
        <v>-3.5019457433119974</v>
      </c>
      <c r="AL181" s="1">
        <f t="shared" si="54"/>
        <v>1.5160237625000064</v>
      </c>
      <c r="AM181" s="1">
        <f t="shared" si="55"/>
        <v>-2.341524696105922</v>
      </c>
    </row>
    <row r="182" spans="1:39">
      <c r="A182" s="1">
        <v>21385</v>
      </c>
      <c r="B182" s="31">
        <v>0</v>
      </c>
      <c r="C182" s="31">
        <v>8.5</v>
      </c>
      <c r="D182" s="29">
        <v>2.4</v>
      </c>
      <c r="E182" s="29">
        <v>4.2</v>
      </c>
      <c r="F182" s="29">
        <v>3.6</v>
      </c>
      <c r="G182" s="29">
        <v>3.2</v>
      </c>
      <c r="H182" s="29">
        <v>-1.7</v>
      </c>
      <c r="I182" s="29">
        <v>-0.3</v>
      </c>
      <c r="J182" s="29">
        <v>0</v>
      </c>
      <c r="K182" s="29">
        <v>-0.5</v>
      </c>
      <c r="L182" s="29">
        <v>3.9</v>
      </c>
      <c r="M182" s="29">
        <v>3.8</v>
      </c>
      <c r="N182" s="29">
        <v>3.6</v>
      </c>
      <c r="O182" s="29">
        <v>3.5</v>
      </c>
      <c r="P182" s="29">
        <v>2.6</v>
      </c>
      <c r="Q182" s="29">
        <v>1.4</v>
      </c>
      <c r="R182" s="29">
        <v>0.4</v>
      </c>
      <c r="S182" s="29">
        <v>0.3</v>
      </c>
      <c r="T182" s="29">
        <v>7.2</v>
      </c>
      <c r="U182" s="42">
        <v>-0.157752492982</v>
      </c>
      <c r="V182" s="1">
        <f t="shared" si="50"/>
        <v>176</v>
      </c>
      <c r="W182" s="1">
        <v>21385</v>
      </c>
      <c r="X182" s="1">
        <f t="shared" si="43"/>
        <v>-0.19245270000000014</v>
      </c>
      <c r="Y182" s="1">
        <f t="shared" si="44"/>
        <v>-2.0456299999999927E-2</v>
      </c>
      <c r="Z182" s="1">
        <v>0.14215038802060839</v>
      </c>
      <c r="AA182" s="42">
        <v>-0.157752492982</v>
      </c>
      <c r="AB182" s="1">
        <f t="shared" si="45"/>
        <v>-0.17199640000000022</v>
      </c>
      <c r="AD182" s="1">
        <f t="shared" si="52"/>
        <v>1983.4166666666538</v>
      </c>
      <c r="AE182" s="1">
        <v>0</v>
      </c>
      <c r="AF182" s="1">
        <v>0</v>
      </c>
      <c r="AG182" s="1">
        <v>0</v>
      </c>
      <c r="AH182" s="1">
        <v>0</v>
      </c>
      <c r="AJ182" s="1">
        <f t="shared" si="51"/>
        <v>1983.4166666666538</v>
      </c>
      <c r="AK182" s="1">
        <f t="shared" si="53"/>
        <v>-3.5019457433119974</v>
      </c>
      <c r="AL182" s="1">
        <f t="shared" si="54"/>
        <v>1.5160237625000064</v>
      </c>
      <c r="AM182" s="1">
        <f t="shared" si="55"/>
        <v>-2.341524696105922</v>
      </c>
    </row>
    <row r="183" spans="1:39">
      <c r="A183" s="1">
        <v>32685</v>
      </c>
      <c r="B183" s="31">
        <v>0</v>
      </c>
      <c r="C183" s="31">
        <v>8.5</v>
      </c>
      <c r="D183" s="29">
        <v>2.8</v>
      </c>
      <c r="E183" s="29">
        <v>4.2</v>
      </c>
      <c r="F183" s="29">
        <v>2.8</v>
      </c>
      <c r="G183" s="29">
        <v>3.1</v>
      </c>
      <c r="H183" s="29">
        <v>0.4</v>
      </c>
      <c r="I183" s="29">
        <v>0</v>
      </c>
      <c r="J183" s="29">
        <v>-0.8</v>
      </c>
      <c r="K183" s="29">
        <v>-0.1</v>
      </c>
      <c r="L183" s="29">
        <v>4.9000000000000004</v>
      </c>
      <c r="M183" s="29">
        <v>3.1</v>
      </c>
      <c r="N183" s="29">
        <v>3.5</v>
      </c>
      <c r="O183" s="29">
        <v>3.3</v>
      </c>
      <c r="P183" s="29">
        <v>1</v>
      </c>
      <c r="Q183" s="29">
        <v>-0.7</v>
      </c>
      <c r="R183" s="29">
        <v>-0.1</v>
      </c>
      <c r="S183" s="29">
        <v>-0.2</v>
      </c>
      <c r="T183" s="29">
        <v>7.3</v>
      </c>
      <c r="U183" s="42">
        <v>0.20127599117700001</v>
      </c>
      <c r="V183" s="1">
        <f t="shared" si="50"/>
        <v>177</v>
      </c>
      <c r="W183" s="1">
        <v>32685</v>
      </c>
      <c r="X183" s="1">
        <f t="shared" si="43"/>
        <v>0.18598010000000004</v>
      </c>
      <c r="Y183" s="1">
        <f t="shared" si="44"/>
        <v>9.6884799999999993E-2</v>
      </c>
      <c r="Z183" s="1">
        <v>0.12502420409381146</v>
      </c>
      <c r="AA183" s="42">
        <v>0.20127599117700001</v>
      </c>
      <c r="AB183" s="1">
        <f t="shared" si="45"/>
        <v>8.9095300000000044E-2</v>
      </c>
      <c r="AD183" s="1">
        <f t="shared" si="52"/>
        <v>1983.499999999987</v>
      </c>
      <c r="AE183" s="1">
        <f t="shared" ref="AE183:AG184" si="74">X169</f>
        <v>-3.2457375000001232E-3</v>
      </c>
      <c r="AF183" s="1">
        <f t="shared" si="74"/>
        <v>0.16367788750000001</v>
      </c>
      <c r="AG183" s="1">
        <f t="shared" si="74"/>
        <v>0.16585775270450859</v>
      </c>
      <c r="AH183" s="1">
        <f t="shared" ref="AH183:AH184" si="75">AA169</f>
        <v>-7.8495926900000006E-3</v>
      </c>
      <c r="AJ183" s="1">
        <f t="shared" si="51"/>
        <v>1983.499999999987</v>
      </c>
      <c r="AK183" s="1">
        <f t="shared" si="53"/>
        <v>-3.5097953360019973</v>
      </c>
      <c r="AL183" s="1">
        <f t="shared" si="54"/>
        <v>1.6797016500000064</v>
      </c>
      <c r="AM183" s="1">
        <f t="shared" si="55"/>
        <v>-2.1756669434014135</v>
      </c>
    </row>
    <row r="184" spans="1:39">
      <c r="A184" s="1">
        <v>52185</v>
      </c>
      <c r="B184" s="31">
        <v>-0.375</v>
      </c>
      <c r="C184" s="31">
        <v>8.125</v>
      </c>
      <c r="D184" s="29">
        <v>5.3</v>
      </c>
      <c r="E184" s="29">
        <v>2.9</v>
      </c>
      <c r="F184" s="29">
        <v>2.7</v>
      </c>
      <c r="G184" s="29">
        <v>3.1</v>
      </c>
      <c r="H184" s="29">
        <v>1.1000000000000001</v>
      </c>
      <c r="I184" s="29">
        <v>0.1</v>
      </c>
      <c r="J184" s="29">
        <v>-0.4</v>
      </c>
      <c r="K184" s="29">
        <v>-0.2</v>
      </c>
      <c r="L184" s="29">
        <v>1.3</v>
      </c>
      <c r="M184" s="29">
        <v>2.2999999999999998</v>
      </c>
      <c r="N184" s="29">
        <v>3.5</v>
      </c>
      <c r="O184" s="29">
        <v>3</v>
      </c>
      <c r="P184" s="29">
        <v>-1.8</v>
      </c>
      <c r="Q184" s="29">
        <v>-1.2</v>
      </c>
      <c r="R184" s="29">
        <v>0.2</v>
      </c>
      <c r="S184" s="29">
        <v>-0.3</v>
      </c>
      <c r="T184" s="29">
        <v>7.3</v>
      </c>
      <c r="U184" s="42">
        <v>-0.10394844059400001</v>
      </c>
      <c r="V184" s="1">
        <f t="shared" si="50"/>
        <v>178</v>
      </c>
      <c r="W184" s="1">
        <v>52185</v>
      </c>
      <c r="X184" s="1">
        <f t="shared" si="43"/>
        <v>-0.11947287500000014</v>
      </c>
      <c r="Y184" s="1">
        <f t="shared" si="44"/>
        <v>-0.26728152500000002</v>
      </c>
      <c r="Z184" s="1">
        <v>-0.15453577400681717</v>
      </c>
      <c r="AA184" s="42">
        <v>-0.10394844059400001</v>
      </c>
      <c r="AB184" s="1">
        <f t="shared" si="45"/>
        <v>0.14780864999999987</v>
      </c>
      <c r="AD184" s="1">
        <f t="shared" si="52"/>
        <v>1983.5833333333203</v>
      </c>
      <c r="AE184" s="1">
        <f t="shared" si="74"/>
        <v>-0.19642093750000011</v>
      </c>
      <c r="AF184" s="1">
        <f t="shared" si="74"/>
        <v>-0.21222371250000005</v>
      </c>
      <c r="AG184" s="1">
        <f t="shared" si="74"/>
        <v>-0.25724839499407515</v>
      </c>
      <c r="AH184" s="1">
        <f t="shared" si="75"/>
        <v>-0.23448616328499999</v>
      </c>
      <c r="AJ184" s="1">
        <f t="shared" si="51"/>
        <v>1983.5833333333203</v>
      </c>
      <c r="AK184" s="1">
        <f t="shared" si="53"/>
        <v>-3.7442814992869975</v>
      </c>
      <c r="AL184" s="1">
        <f t="shared" si="54"/>
        <v>1.4674779375000062</v>
      </c>
      <c r="AM184" s="1">
        <f t="shared" si="55"/>
        <v>-2.4329153383954889</v>
      </c>
    </row>
    <row r="185" spans="1:39">
      <c r="A185" s="1">
        <v>71085</v>
      </c>
      <c r="B185" s="31">
        <v>0</v>
      </c>
      <c r="C185" s="31">
        <v>7.625</v>
      </c>
      <c r="D185" s="29">
        <v>2.9</v>
      </c>
      <c r="E185" s="29">
        <v>2.8</v>
      </c>
      <c r="F185" s="29">
        <v>3.2</v>
      </c>
      <c r="G185" s="29">
        <v>3.6</v>
      </c>
      <c r="H185" s="29">
        <v>0</v>
      </c>
      <c r="I185" s="29">
        <v>0.1</v>
      </c>
      <c r="J185" s="29">
        <v>0.1</v>
      </c>
      <c r="K185" s="29">
        <v>-0.1</v>
      </c>
      <c r="L185" s="29">
        <v>2.1</v>
      </c>
      <c r="M185" s="29">
        <v>3.5</v>
      </c>
      <c r="N185" s="29">
        <v>3</v>
      </c>
      <c r="O185" s="29">
        <v>2.7</v>
      </c>
      <c r="P185" s="29">
        <v>-0.2</v>
      </c>
      <c r="Q185" s="29">
        <v>0</v>
      </c>
      <c r="R185" s="29">
        <v>0</v>
      </c>
      <c r="S185" s="29">
        <v>0.1</v>
      </c>
      <c r="T185" s="29">
        <v>7.2</v>
      </c>
      <c r="U185" s="42">
        <v>6.0238727713999997E-2</v>
      </c>
      <c r="V185" s="1">
        <f t="shared" si="50"/>
        <v>179</v>
      </c>
      <c r="W185" s="1">
        <v>71085</v>
      </c>
      <c r="X185" s="1">
        <f t="shared" si="43"/>
        <v>6.3046124999999897E-2</v>
      </c>
      <c r="Y185" s="1">
        <f t="shared" si="44"/>
        <v>7.6275075000000081E-2</v>
      </c>
      <c r="Z185" s="1">
        <v>0.15476987036184336</v>
      </c>
      <c r="AA185" s="42">
        <v>6.0238727713999997E-2</v>
      </c>
      <c r="AB185" s="1">
        <f t="shared" si="45"/>
        <v>-1.3228950000000184E-2</v>
      </c>
      <c r="AD185" s="1">
        <f t="shared" si="52"/>
        <v>1983.6666666666536</v>
      </c>
      <c r="AE185" s="1">
        <v>0</v>
      </c>
      <c r="AF185" s="1">
        <v>0</v>
      </c>
      <c r="AG185" s="1">
        <v>0</v>
      </c>
      <c r="AH185" s="1">
        <v>0</v>
      </c>
      <c r="AJ185" s="1">
        <f t="shared" si="51"/>
        <v>1983.6666666666536</v>
      </c>
      <c r="AK185" s="1">
        <f t="shared" si="53"/>
        <v>-3.7442814992869975</v>
      </c>
      <c r="AL185" s="1">
        <f t="shared" si="54"/>
        <v>1.4674779375000062</v>
      </c>
      <c r="AM185" s="1">
        <f t="shared" si="55"/>
        <v>-2.4329153383954889</v>
      </c>
    </row>
    <row r="186" spans="1:39">
      <c r="A186" s="1">
        <v>82085</v>
      </c>
      <c r="B186" s="31">
        <v>0</v>
      </c>
      <c r="C186" s="31">
        <v>7.8125</v>
      </c>
      <c r="D186" s="29">
        <v>2.8</v>
      </c>
      <c r="E186" s="29">
        <v>2.8</v>
      </c>
      <c r="F186" s="29">
        <v>3.1</v>
      </c>
      <c r="G186" s="29">
        <v>3.7</v>
      </c>
      <c r="H186" s="29">
        <v>-0.1</v>
      </c>
      <c r="I186" s="29">
        <v>0</v>
      </c>
      <c r="J186" s="29">
        <v>-0.1</v>
      </c>
      <c r="K186" s="29">
        <v>0.1</v>
      </c>
      <c r="L186" s="29">
        <v>1.7</v>
      </c>
      <c r="M186" s="29">
        <v>3</v>
      </c>
      <c r="N186" s="29">
        <v>3.2</v>
      </c>
      <c r="O186" s="29">
        <v>2.5</v>
      </c>
      <c r="P186" s="29">
        <v>-0.4</v>
      </c>
      <c r="Q186" s="29">
        <v>-0.5</v>
      </c>
      <c r="R186" s="29">
        <v>0.2</v>
      </c>
      <c r="S186" s="29">
        <v>-0.2</v>
      </c>
      <c r="T186" s="29">
        <v>7.3</v>
      </c>
      <c r="U186" s="42">
        <v>0.186386124486</v>
      </c>
      <c r="V186" s="1">
        <f t="shared" si="50"/>
        <v>180</v>
      </c>
      <c r="W186" s="1">
        <v>82085</v>
      </c>
      <c r="X186" s="1">
        <f t="shared" ref="X186:X197" si="76">B186-(C$4+D$4*C186+E$4*D186+F$4*E186+G$4*F186+H$4*G186+I$4*H186+J$4*I186+K$4*J186+L$4*K186+M$4*L186+N$4*M186+O$4*N186+P$4*O186+Q$4*P186+R$4*Q186+S$4*R186+T$4*S186+U$4*T186)</f>
        <v>0.17602861249999996</v>
      </c>
      <c r="Y186" s="1">
        <f t="shared" ref="Y186:Y197" si="77">B186-(C$3+D$3*C186+E$3*D186+F$3*E186+G$3*F186+H$3*G186+I$3*H186+J$3*I186+K$3*J186+L$3*K186+M$3*L186+N$3*M186+O$3*N186+P$3*O186+Q$3*P186+R$3*Q186+S$3*R186+T$3*S186+U$3*T186)</f>
        <v>0.11974243750000008</v>
      </c>
      <c r="Z186" s="1">
        <v>1.9177202337406482E-2</v>
      </c>
      <c r="AA186" s="42">
        <v>0.186386124486</v>
      </c>
      <c r="AB186" s="1">
        <f t="shared" ref="AB186:AB249" si="78">X186-Y186</f>
        <v>5.6286174999999883E-2</v>
      </c>
      <c r="AD186" s="1">
        <f t="shared" si="52"/>
        <v>1983.7499999999868</v>
      </c>
      <c r="AE186" s="1">
        <f>X171</f>
        <v>0.31955367499999998</v>
      </c>
      <c r="AF186" s="1">
        <f>Y171</f>
        <v>0.18155372500000011</v>
      </c>
      <c r="AG186" s="1">
        <f>Z171</f>
        <v>-2.156784298909506E-2</v>
      </c>
      <c r="AH186" s="1">
        <f>AA171</f>
        <v>0.28151887883299997</v>
      </c>
      <c r="AJ186" s="1">
        <f t="shared" si="51"/>
        <v>1983.7499999999868</v>
      </c>
      <c r="AK186" s="1">
        <f t="shared" si="53"/>
        <v>-3.4627626204539976</v>
      </c>
      <c r="AL186" s="1">
        <f t="shared" si="54"/>
        <v>1.6490316625000063</v>
      </c>
      <c r="AM186" s="1">
        <f t="shared" si="55"/>
        <v>-2.454483181384584</v>
      </c>
    </row>
    <row r="187" spans="1:39">
      <c r="A187" s="1">
        <v>100185</v>
      </c>
      <c r="B187" s="31">
        <v>0</v>
      </c>
      <c r="C187" s="31">
        <v>7.875</v>
      </c>
      <c r="D187" s="29">
        <v>2.6</v>
      </c>
      <c r="E187" s="29">
        <v>3.1</v>
      </c>
      <c r="F187" s="29">
        <v>2.7</v>
      </c>
      <c r="G187" s="29">
        <v>3</v>
      </c>
      <c r="H187" s="29">
        <v>-0.2</v>
      </c>
      <c r="I187" s="29">
        <v>0.3</v>
      </c>
      <c r="J187" s="29">
        <v>-0.4</v>
      </c>
      <c r="K187" s="29">
        <v>-0.7</v>
      </c>
      <c r="L187" s="29">
        <v>1.9</v>
      </c>
      <c r="M187" s="29">
        <v>3</v>
      </c>
      <c r="N187" s="29">
        <v>3</v>
      </c>
      <c r="O187" s="29">
        <v>2.5</v>
      </c>
      <c r="P187" s="29">
        <v>0.2</v>
      </c>
      <c r="Q187" s="29">
        <v>0</v>
      </c>
      <c r="R187" s="29">
        <v>-0.2</v>
      </c>
      <c r="S187" s="29">
        <v>0</v>
      </c>
      <c r="T187" s="29">
        <v>7.2</v>
      </c>
      <c r="U187" s="42">
        <v>0.104016372067</v>
      </c>
      <c r="V187" s="1">
        <f t="shared" si="50"/>
        <v>181</v>
      </c>
      <c r="W187" s="1">
        <v>100185</v>
      </c>
      <c r="X187" s="1">
        <f t="shared" si="76"/>
        <v>0.10803117499999998</v>
      </c>
      <c r="Y187" s="1">
        <f t="shared" si="77"/>
        <v>0.13651492500000006</v>
      </c>
      <c r="Z187" s="1">
        <v>7.7806782477331971E-2</v>
      </c>
      <c r="AA187" s="42">
        <v>0.104016372067</v>
      </c>
      <c r="AB187" s="1">
        <f t="shared" si="78"/>
        <v>-2.8483750000000085E-2</v>
      </c>
      <c r="AD187" s="1">
        <f t="shared" si="52"/>
        <v>1983.8333333333201</v>
      </c>
      <c r="AE187" s="1">
        <f t="shared" ref="AE187:AG189" si="79">X172</f>
        <v>-0.18365832500000023</v>
      </c>
      <c r="AF187" s="1">
        <f t="shared" si="79"/>
        <v>-6.1501474999999917E-2</v>
      </c>
      <c r="AG187" s="1">
        <f t="shared" si="79"/>
        <v>-6.4193678851007518E-2</v>
      </c>
      <c r="AH187" s="1">
        <f t="shared" ref="AH187:AH188" si="80">AA172</f>
        <v>-0.172426007996</v>
      </c>
      <c r="AJ187" s="1">
        <f t="shared" si="51"/>
        <v>1983.8333333333201</v>
      </c>
      <c r="AK187" s="1">
        <f t="shared" si="53"/>
        <v>-3.6351886284499977</v>
      </c>
      <c r="AL187" s="1">
        <f t="shared" si="54"/>
        <v>1.5875301875000063</v>
      </c>
      <c r="AM187" s="1">
        <f t="shared" si="55"/>
        <v>-2.5186768602355913</v>
      </c>
    </row>
    <row r="188" spans="1:39">
      <c r="A188" s="1">
        <v>110585</v>
      </c>
      <c r="B188" s="31">
        <v>-6.25E-2</v>
      </c>
      <c r="C188" s="31">
        <v>8</v>
      </c>
      <c r="D188" s="29">
        <v>3.3</v>
      </c>
      <c r="E188" s="29">
        <v>3.3</v>
      </c>
      <c r="F188" s="29">
        <v>3.5</v>
      </c>
      <c r="G188" s="29">
        <v>3.7</v>
      </c>
      <c r="H188" s="29">
        <v>0.2</v>
      </c>
      <c r="I188" s="29">
        <v>0.6</v>
      </c>
      <c r="J188" s="29">
        <v>0.5</v>
      </c>
      <c r="K188" s="29">
        <v>-0.6</v>
      </c>
      <c r="L188" s="29">
        <v>3.3</v>
      </c>
      <c r="M188" s="29">
        <v>2.6</v>
      </c>
      <c r="N188" s="29">
        <v>2.1</v>
      </c>
      <c r="O188" s="29">
        <v>2.2000000000000002</v>
      </c>
      <c r="P188" s="29">
        <v>0.3</v>
      </c>
      <c r="Q188" s="29">
        <v>-0.4</v>
      </c>
      <c r="R188" s="29">
        <v>-0.4</v>
      </c>
      <c r="S188" s="29">
        <v>-0.5</v>
      </c>
      <c r="T188" s="29">
        <v>7.1</v>
      </c>
      <c r="U188" s="42">
        <v>2.0798260289999999E-2</v>
      </c>
      <c r="V188" s="1">
        <f t="shared" si="50"/>
        <v>182</v>
      </c>
      <c r="W188" s="1">
        <v>110585</v>
      </c>
      <c r="X188" s="1">
        <f t="shared" si="76"/>
        <v>4.0468499999999796E-2</v>
      </c>
      <c r="Y188" s="1">
        <f t="shared" si="77"/>
        <v>7.2977999999999987E-2</v>
      </c>
      <c r="Z188" s="1">
        <v>-2.571535220136216E-2</v>
      </c>
      <c r="AA188" s="42">
        <v>2.0798260289999999E-2</v>
      </c>
      <c r="AB188" s="1">
        <f t="shared" si="78"/>
        <v>-3.2509500000000191E-2</v>
      </c>
      <c r="AD188" s="1">
        <f t="shared" si="52"/>
        <v>1983.9166666666533</v>
      </c>
      <c r="AE188" s="1">
        <f t="shared" si="79"/>
        <v>0.2326086</v>
      </c>
      <c r="AF188" s="1">
        <f t="shared" si="79"/>
        <v>0.20482630000000007</v>
      </c>
      <c r="AG188" s="1">
        <f t="shared" si="79"/>
        <v>3.3445692648239433E-2</v>
      </c>
      <c r="AH188" s="1">
        <f t="shared" si="80"/>
        <v>0.21689761445700001</v>
      </c>
      <c r="AJ188" s="1">
        <f t="shared" si="51"/>
        <v>1983.9166666666533</v>
      </c>
      <c r="AK188" s="1">
        <f t="shared" si="53"/>
        <v>-3.4182910139929978</v>
      </c>
      <c r="AL188" s="1">
        <f t="shared" si="54"/>
        <v>1.7923564875000064</v>
      </c>
      <c r="AM188" s="1">
        <f t="shared" si="55"/>
        <v>-2.4852311675873517</v>
      </c>
    </row>
    <row r="189" spans="1:39">
      <c r="A189" s="1">
        <v>121785</v>
      </c>
      <c r="B189" s="31">
        <v>-0.1875</v>
      </c>
      <c r="C189" s="31">
        <v>7.9375</v>
      </c>
      <c r="D189" s="29">
        <v>2.2999999999999998</v>
      </c>
      <c r="E189" s="29">
        <v>3.7</v>
      </c>
      <c r="F189" s="29">
        <v>4</v>
      </c>
      <c r="G189" s="29">
        <v>3.4</v>
      </c>
      <c r="H189" s="29">
        <v>-1</v>
      </c>
      <c r="I189" s="29">
        <v>0.4</v>
      </c>
      <c r="J189" s="29">
        <v>0.5</v>
      </c>
      <c r="K189" s="29">
        <v>-0.3</v>
      </c>
      <c r="L189" s="29">
        <v>4.3</v>
      </c>
      <c r="M189" s="29">
        <v>2.6</v>
      </c>
      <c r="N189" s="29">
        <v>2</v>
      </c>
      <c r="O189" s="29">
        <v>1.8</v>
      </c>
      <c r="P189" s="29">
        <v>1</v>
      </c>
      <c r="Q189" s="29">
        <v>0</v>
      </c>
      <c r="R189" s="29">
        <v>-0.1</v>
      </c>
      <c r="S189" s="29">
        <v>-0.4</v>
      </c>
      <c r="T189" s="29">
        <v>7.1</v>
      </c>
      <c r="U189" s="42">
        <v>-6.9444000987000001E-2</v>
      </c>
      <c r="V189" s="1">
        <f t="shared" si="50"/>
        <v>183</v>
      </c>
      <c r="W189" s="1">
        <v>121785</v>
      </c>
      <c r="X189" s="1">
        <f t="shared" si="76"/>
        <v>-7.721216250000007E-2</v>
      </c>
      <c r="Y189" s="1">
        <f t="shared" si="77"/>
        <v>-5.1872587500000067E-2</v>
      </c>
      <c r="Z189" s="1">
        <v>-0.1197382788275145</v>
      </c>
      <c r="AA189" s="42">
        <v>-6.9444000987000001E-2</v>
      </c>
      <c r="AB189" s="1">
        <f t="shared" si="78"/>
        <v>-2.5339575000000003E-2</v>
      </c>
      <c r="AD189" s="1">
        <f t="shared" si="52"/>
        <v>1983.9999999999866</v>
      </c>
      <c r="AE189" s="1">
        <f t="shared" si="79"/>
        <v>0.24825847499999998</v>
      </c>
      <c r="AF189" s="1">
        <f t="shared" si="79"/>
        <v>0.12911652499999993</v>
      </c>
      <c r="AG189" s="1">
        <f t="shared" si="79"/>
        <v>4.0930228314742467E-2</v>
      </c>
      <c r="AH189" s="1">
        <f>AA174</f>
        <v>0.25743646555900002</v>
      </c>
      <c r="AJ189" s="1">
        <f t="shared" si="51"/>
        <v>1983.9999999999866</v>
      </c>
      <c r="AK189" s="1">
        <f t="shared" si="53"/>
        <v>-3.1608545484339978</v>
      </c>
      <c r="AL189" s="1">
        <f t="shared" si="54"/>
        <v>1.9214730125000063</v>
      </c>
      <c r="AM189" s="1">
        <f t="shared" si="55"/>
        <v>-2.4443009392726092</v>
      </c>
    </row>
    <row r="190" spans="1:39">
      <c r="A190" s="1">
        <v>21286</v>
      </c>
      <c r="B190" s="31">
        <v>0</v>
      </c>
      <c r="C190" s="31">
        <v>7.8125</v>
      </c>
      <c r="D190" s="29">
        <v>3.3</v>
      </c>
      <c r="E190" s="29">
        <v>4</v>
      </c>
      <c r="F190" s="29">
        <v>3.4</v>
      </c>
      <c r="G190" s="29">
        <v>3</v>
      </c>
      <c r="H190" s="29">
        <v>-0.4</v>
      </c>
      <c r="I190" s="29">
        <v>0</v>
      </c>
      <c r="J190" s="29">
        <v>0</v>
      </c>
      <c r="K190" s="29">
        <v>-0.5</v>
      </c>
      <c r="L190" s="29">
        <v>2.4</v>
      </c>
      <c r="M190" s="29">
        <v>3.3</v>
      </c>
      <c r="N190" s="29">
        <v>2.2999999999999998</v>
      </c>
      <c r="O190" s="29">
        <v>3.1</v>
      </c>
      <c r="P190" s="29">
        <v>-0.2</v>
      </c>
      <c r="Q190" s="29">
        <v>1.3</v>
      </c>
      <c r="R190" s="29">
        <v>0.5</v>
      </c>
      <c r="S190" s="29">
        <v>1</v>
      </c>
      <c r="T190" s="29">
        <v>6.8</v>
      </c>
      <c r="U190" s="42">
        <v>-0.109958119439</v>
      </c>
      <c r="V190" s="1">
        <f t="shared" si="50"/>
        <v>184</v>
      </c>
      <c r="W190" s="1">
        <v>21286</v>
      </c>
      <c r="X190" s="1">
        <f t="shared" si="76"/>
        <v>-0.10510818750000001</v>
      </c>
      <c r="Y190" s="1">
        <f t="shared" si="77"/>
        <v>-3.3662624999999391E-3</v>
      </c>
      <c r="Z190" s="1">
        <v>7.8098764131538712E-2</v>
      </c>
      <c r="AA190" s="42">
        <v>-0.109958119439</v>
      </c>
      <c r="AB190" s="1">
        <f t="shared" si="78"/>
        <v>-0.10174192500000007</v>
      </c>
      <c r="AD190" s="1">
        <f t="shared" si="52"/>
        <v>1984.0833333333198</v>
      </c>
      <c r="AE190" s="1">
        <v>0</v>
      </c>
      <c r="AF190" s="1">
        <v>0</v>
      </c>
      <c r="AG190" s="1">
        <v>0</v>
      </c>
      <c r="AH190" s="1">
        <v>0</v>
      </c>
      <c r="AJ190" s="1">
        <f t="shared" si="51"/>
        <v>1984.0833333333198</v>
      </c>
      <c r="AK190" s="1">
        <f t="shared" si="53"/>
        <v>-3.1608545484339978</v>
      </c>
      <c r="AL190" s="1">
        <f t="shared" si="54"/>
        <v>1.9214730125000063</v>
      </c>
      <c r="AM190" s="1">
        <f t="shared" si="55"/>
        <v>-2.4443009392726092</v>
      </c>
    </row>
    <row r="191" spans="1:39">
      <c r="A191" s="1">
        <v>40186</v>
      </c>
      <c r="B191" s="31">
        <v>0</v>
      </c>
      <c r="C191" s="31">
        <v>7.375</v>
      </c>
      <c r="D191" s="29">
        <v>3.3</v>
      </c>
      <c r="E191" s="29">
        <v>3.3</v>
      </c>
      <c r="F191" s="29">
        <v>2.9</v>
      </c>
      <c r="G191" s="29">
        <v>2.4</v>
      </c>
      <c r="H191" s="29">
        <v>0</v>
      </c>
      <c r="I191" s="29">
        <v>-0.7</v>
      </c>
      <c r="J191" s="29">
        <v>-0.5</v>
      </c>
      <c r="K191" s="29">
        <v>-0.6</v>
      </c>
      <c r="L191" s="29">
        <v>0.7</v>
      </c>
      <c r="M191" s="29">
        <v>2.9</v>
      </c>
      <c r="N191" s="29">
        <v>2.2999999999999998</v>
      </c>
      <c r="O191" s="29">
        <v>4.4000000000000004</v>
      </c>
      <c r="P191" s="29">
        <v>-1.7</v>
      </c>
      <c r="Q191" s="29">
        <v>-0.4</v>
      </c>
      <c r="R191" s="29">
        <v>0</v>
      </c>
      <c r="S191" s="29">
        <v>1.3</v>
      </c>
      <c r="T191" s="29">
        <v>7</v>
      </c>
      <c r="U191" s="42">
        <v>0.20671638496200001</v>
      </c>
      <c r="V191" s="1">
        <f t="shared" si="50"/>
        <v>185</v>
      </c>
      <c r="W191" s="1">
        <v>40186</v>
      </c>
      <c r="X191" s="1">
        <f t="shared" si="76"/>
        <v>0.19138917499999991</v>
      </c>
      <c r="Y191" s="1">
        <f t="shared" si="77"/>
        <v>0.1374581250000001</v>
      </c>
      <c r="Z191" s="1">
        <v>0.16951476779929747</v>
      </c>
      <c r="AA191" s="42">
        <v>0.20671638496200001</v>
      </c>
      <c r="AB191" s="1">
        <f t="shared" si="78"/>
        <v>5.3931049999999814E-2</v>
      </c>
      <c r="AD191" s="1">
        <f t="shared" si="52"/>
        <v>1984.1666666666531</v>
      </c>
      <c r="AE191" s="1">
        <f>X175</f>
        <v>-0.11869247500000013</v>
      </c>
      <c r="AF191" s="1">
        <f>Y175</f>
        <v>5.1903975000000102E-2</v>
      </c>
      <c r="AG191" s="1">
        <f>Z175</f>
        <v>0.12551447732682555</v>
      </c>
      <c r="AH191" s="1">
        <f>AA175</f>
        <v>-0.100988036305</v>
      </c>
      <c r="AJ191" s="1">
        <f t="shared" si="51"/>
        <v>1984.1666666666531</v>
      </c>
      <c r="AK191" s="1">
        <f t="shared" si="53"/>
        <v>-3.2618425847389978</v>
      </c>
      <c r="AL191" s="1">
        <f t="shared" si="54"/>
        <v>1.9733769875000065</v>
      </c>
      <c r="AM191" s="1">
        <f t="shared" si="55"/>
        <v>-2.3187864619457836</v>
      </c>
    </row>
    <row r="192" spans="1:39">
      <c r="A192" s="1">
        <v>52086</v>
      </c>
      <c r="B192" s="31">
        <v>0</v>
      </c>
      <c r="C192" s="31">
        <v>6.875</v>
      </c>
      <c r="D192" s="29">
        <v>2.5</v>
      </c>
      <c r="E192" s="29">
        <v>2.1</v>
      </c>
      <c r="F192" s="29">
        <v>2.2000000000000002</v>
      </c>
      <c r="G192" s="29">
        <v>2.8</v>
      </c>
      <c r="H192" s="29">
        <v>-0.8</v>
      </c>
      <c r="I192" s="29">
        <v>-0.8</v>
      </c>
      <c r="J192" s="29">
        <v>-0.2</v>
      </c>
      <c r="K192" s="29">
        <v>-0.1</v>
      </c>
      <c r="L192" s="29">
        <v>3.2</v>
      </c>
      <c r="M192" s="29">
        <v>2.1</v>
      </c>
      <c r="N192" s="29">
        <v>4.4000000000000004</v>
      </c>
      <c r="O192" s="29">
        <v>4.4000000000000004</v>
      </c>
      <c r="P192" s="29">
        <v>0.3</v>
      </c>
      <c r="Q192" s="29">
        <v>-0.2</v>
      </c>
      <c r="R192" s="29">
        <v>0</v>
      </c>
      <c r="S192" s="29">
        <v>0.2</v>
      </c>
      <c r="T192" s="29">
        <v>7.1</v>
      </c>
      <c r="U192" s="42">
        <v>7.5904953245000004E-2</v>
      </c>
      <c r="V192" s="1">
        <f t="shared" si="50"/>
        <v>186</v>
      </c>
      <c r="W192" s="1">
        <v>52086</v>
      </c>
      <c r="X192" s="1">
        <f t="shared" si="76"/>
        <v>3.6403874999999863E-2</v>
      </c>
      <c r="Y192" s="1">
        <f t="shared" si="77"/>
        <v>4.5873424999999968E-2</v>
      </c>
      <c r="Z192" s="1">
        <v>0.2016117908454399</v>
      </c>
      <c r="AA192" s="42">
        <v>7.5904953245000004E-2</v>
      </c>
      <c r="AB192" s="1">
        <f t="shared" si="78"/>
        <v>-9.4695500000001043E-3</v>
      </c>
      <c r="AD192" s="1">
        <f t="shared" si="52"/>
        <v>1984.2499999999864</v>
      </c>
      <c r="AE192" s="1">
        <v>0</v>
      </c>
      <c r="AF192" s="1">
        <v>0</v>
      </c>
      <c r="AG192" s="1">
        <v>0</v>
      </c>
      <c r="AH192" s="1">
        <v>0</v>
      </c>
      <c r="AJ192" s="1">
        <f t="shared" si="51"/>
        <v>1984.2499999999864</v>
      </c>
      <c r="AK192" s="1">
        <f t="shared" si="53"/>
        <v>-3.2618425847389978</v>
      </c>
      <c r="AL192" s="1">
        <f t="shared" si="54"/>
        <v>1.9733769875000065</v>
      </c>
      <c r="AM192" s="1">
        <f t="shared" si="55"/>
        <v>-2.3187864619457836</v>
      </c>
    </row>
    <row r="193" spans="1:39">
      <c r="A193" s="1">
        <v>70986</v>
      </c>
      <c r="B193" s="31">
        <v>-0.5</v>
      </c>
      <c r="C193" s="31">
        <v>6.875</v>
      </c>
      <c r="D193" s="29">
        <v>2.4</v>
      </c>
      <c r="E193" s="29">
        <v>2</v>
      </c>
      <c r="F193" s="29">
        <v>2.2000000000000002</v>
      </c>
      <c r="G193" s="29">
        <v>2.9</v>
      </c>
      <c r="H193" s="29">
        <v>0.3</v>
      </c>
      <c r="I193" s="29">
        <v>-0.2</v>
      </c>
      <c r="J193" s="29">
        <v>-0.6</v>
      </c>
      <c r="K193" s="29">
        <v>-0.4</v>
      </c>
      <c r="L193" s="29">
        <v>1.5</v>
      </c>
      <c r="M193" s="29">
        <v>2.7</v>
      </c>
      <c r="N193" s="29">
        <v>3.7</v>
      </c>
      <c r="O193" s="29">
        <v>3.4</v>
      </c>
      <c r="P193" s="29">
        <v>-0.6</v>
      </c>
      <c r="Q193" s="29">
        <v>-1.7</v>
      </c>
      <c r="R193" s="29">
        <v>-0.7</v>
      </c>
      <c r="S193" s="29">
        <v>-0.2</v>
      </c>
      <c r="T193" s="29">
        <v>7.1</v>
      </c>
      <c r="U193" s="42">
        <v>-0.16781003690099999</v>
      </c>
      <c r="V193" s="1">
        <f t="shared" si="50"/>
        <v>187</v>
      </c>
      <c r="W193" s="1">
        <v>70986</v>
      </c>
      <c r="X193" s="1">
        <f t="shared" si="76"/>
        <v>-0.18492522500000019</v>
      </c>
      <c r="Y193" s="1">
        <f t="shared" si="77"/>
        <v>-0.29705697499999995</v>
      </c>
      <c r="Z193" s="1">
        <v>-0.41735284606513096</v>
      </c>
      <c r="AA193" s="42">
        <v>-0.16781003690099999</v>
      </c>
      <c r="AB193" s="1">
        <f t="shared" si="78"/>
        <v>0.11213174999999975</v>
      </c>
      <c r="AD193" s="1">
        <f t="shared" si="52"/>
        <v>1984.3333333333196</v>
      </c>
      <c r="AE193" s="1">
        <f>X176</f>
        <v>0.17464169999999996</v>
      </c>
      <c r="AF193" s="1">
        <f>Y176</f>
        <v>0.12753660000000006</v>
      </c>
      <c r="AG193" s="1">
        <f>Z176</f>
        <v>-6.5998654538201834E-2</v>
      </c>
      <c r="AH193" s="1">
        <f>AA176</f>
        <v>0.173243272403</v>
      </c>
      <c r="AJ193" s="1">
        <f t="shared" si="51"/>
        <v>1984.3333333333196</v>
      </c>
      <c r="AK193" s="1">
        <f t="shared" si="53"/>
        <v>-3.0885993123359978</v>
      </c>
      <c r="AL193" s="1">
        <f t="shared" si="54"/>
        <v>2.1009135875000067</v>
      </c>
      <c r="AM193" s="1">
        <f t="shared" si="55"/>
        <v>-2.3847851164839855</v>
      </c>
    </row>
    <row r="194" spans="1:39">
      <c r="A194" s="1">
        <v>81986</v>
      </c>
      <c r="B194" s="31">
        <v>-0.375</v>
      </c>
      <c r="C194" s="31">
        <v>6.3125</v>
      </c>
      <c r="D194" s="29">
        <v>2.1</v>
      </c>
      <c r="E194" s="29">
        <v>2.5</v>
      </c>
      <c r="F194" s="29">
        <v>2</v>
      </c>
      <c r="G194" s="29">
        <v>2.6</v>
      </c>
      <c r="H194" s="29">
        <v>-0.3</v>
      </c>
      <c r="I194" s="29">
        <v>0.5</v>
      </c>
      <c r="J194" s="29">
        <v>-0.2</v>
      </c>
      <c r="K194" s="29">
        <v>-0.3</v>
      </c>
      <c r="L194" s="29">
        <v>1.1000000000000001</v>
      </c>
      <c r="M194" s="29">
        <v>2.5</v>
      </c>
      <c r="N194" s="29">
        <v>3.6</v>
      </c>
      <c r="O194" s="29">
        <v>3.3</v>
      </c>
      <c r="P194" s="29">
        <v>-0.4</v>
      </c>
      <c r="Q194" s="29">
        <v>-0.2</v>
      </c>
      <c r="R194" s="29">
        <v>-0.1</v>
      </c>
      <c r="S194" s="29">
        <v>-0.1</v>
      </c>
      <c r="T194" s="29">
        <v>7</v>
      </c>
      <c r="U194" s="42">
        <v>-0.23404964794200001</v>
      </c>
      <c r="V194" s="1">
        <f t="shared" si="50"/>
        <v>188</v>
      </c>
      <c r="W194" s="1">
        <v>81986</v>
      </c>
      <c r="X194" s="1">
        <f t="shared" si="76"/>
        <v>-0.25470588750000012</v>
      </c>
      <c r="Y194" s="1">
        <f t="shared" si="77"/>
        <v>-0.29611296249999997</v>
      </c>
      <c r="Z194" s="1">
        <v>-0.18151261826077586</v>
      </c>
      <c r="AA194" s="42">
        <v>-0.23404964794200001</v>
      </c>
      <c r="AB194" s="1">
        <f t="shared" si="78"/>
        <v>4.1407074999999849E-2</v>
      </c>
      <c r="AD194" s="1">
        <f t="shared" si="52"/>
        <v>1984.4166666666529</v>
      </c>
      <c r="AE194" s="1">
        <v>0</v>
      </c>
      <c r="AF194" s="1">
        <v>0</v>
      </c>
      <c r="AG194" s="1">
        <v>0</v>
      </c>
      <c r="AH194" s="1">
        <v>0</v>
      </c>
      <c r="AJ194" s="1">
        <f t="shared" si="51"/>
        <v>1984.4166666666529</v>
      </c>
      <c r="AK194" s="1">
        <f t="shared" si="53"/>
        <v>-3.0885993123359978</v>
      </c>
      <c r="AL194" s="1">
        <f t="shared" si="54"/>
        <v>2.1009135875000067</v>
      </c>
      <c r="AM194" s="1">
        <f t="shared" si="55"/>
        <v>-2.3847851164839855</v>
      </c>
    </row>
    <row r="195" spans="1:39">
      <c r="A195" s="1">
        <v>92386</v>
      </c>
      <c r="B195" s="31">
        <v>0</v>
      </c>
      <c r="C195" s="31">
        <v>5.875</v>
      </c>
      <c r="D195" s="29">
        <v>2.5</v>
      </c>
      <c r="E195" s="29">
        <v>2</v>
      </c>
      <c r="F195" s="29">
        <v>1.5</v>
      </c>
      <c r="G195" s="29">
        <v>2.8</v>
      </c>
      <c r="H195" s="29">
        <v>0.4</v>
      </c>
      <c r="I195" s="29">
        <v>-0.5</v>
      </c>
      <c r="J195" s="29">
        <v>-0.5</v>
      </c>
      <c r="K195" s="29">
        <v>0.2</v>
      </c>
      <c r="L195" s="29">
        <v>0.6</v>
      </c>
      <c r="M195" s="29">
        <v>3</v>
      </c>
      <c r="N195" s="29">
        <v>3.8</v>
      </c>
      <c r="O195" s="29">
        <v>2.9</v>
      </c>
      <c r="P195" s="29">
        <v>-0.5</v>
      </c>
      <c r="Q195" s="29">
        <v>0.5</v>
      </c>
      <c r="R195" s="29">
        <v>0.2</v>
      </c>
      <c r="S195" s="29">
        <v>-0.4</v>
      </c>
      <c r="T195" s="29">
        <v>6.9</v>
      </c>
      <c r="U195" s="42">
        <v>1.469667065E-3</v>
      </c>
      <c r="V195" s="1">
        <f t="shared" si="50"/>
        <v>189</v>
      </c>
      <c r="W195" s="1">
        <v>92386</v>
      </c>
      <c r="X195" s="1">
        <f t="shared" si="76"/>
        <v>-1.5448125000000035E-2</v>
      </c>
      <c r="Y195" s="1">
        <f t="shared" si="77"/>
        <v>-3.6651074999999922E-2</v>
      </c>
      <c r="Z195" s="1">
        <v>0.13857917212831888</v>
      </c>
      <c r="AA195" s="42">
        <v>1.469667065E-3</v>
      </c>
      <c r="AB195" s="1">
        <f t="shared" si="78"/>
        <v>2.1202949999999887E-2</v>
      </c>
      <c r="AD195" s="1">
        <f t="shared" si="52"/>
        <v>1984.4999999999861</v>
      </c>
      <c r="AE195" s="1">
        <f t="shared" ref="AE195:AG196" si="81">X177</f>
        <v>0.31844249999999991</v>
      </c>
      <c r="AF195" s="1">
        <f t="shared" si="81"/>
        <v>0.45590220000000015</v>
      </c>
      <c r="AG195" s="1">
        <f t="shared" si="81"/>
        <v>0.29142105930175777</v>
      </c>
      <c r="AH195" s="1">
        <f t="shared" ref="AH195:AH196" si="82">AA177</f>
        <v>0.32681284619399997</v>
      </c>
      <c r="AJ195" s="1">
        <f t="shared" si="51"/>
        <v>1984.4999999999861</v>
      </c>
      <c r="AK195" s="1">
        <f t="shared" si="53"/>
        <v>-2.7617864661419977</v>
      </c>
      <c r="AL195" s="1">
        <f t="shared" si="54"/>
        <v>2.5568157875000068</v>
      </c>
      <c r="AM195" s="1">
        <f t="shared" si="55"/>
        <v>-2.0933640571822276</v>
      </c>
    </row>
    <row r="196" spans="1:39">
      <c r="A196" s="1">
        <v>110586</v>
      </c>
      <c r="B196" s="31">
        <v>0</v>
      </c>
      <c r="C196" s="31">
        <v>5.875</v>
      </c>
      <c r="D196" s="29">
        <v>3.6</v>
      </c>
      <c r="E196" s="29">
        <v>0.7</v>
      </c>
      <c r="F196" s="29">
        <v>2.9</v>
      </c>
      <c r="G196" s="29">
        <v>3</v>
      </c>
      <c r="H196" s="29">
        <v>1.6</v>
      </c>
      <c r="I196" s="29">
        <v>-0.8</v>
      </c>
      <c r="J196" s="29">
        <v>0.1</v>
      </c>
      <c r="K196" s="29">
        <v>0.1</v>
      </c>
      <c r="L196" s="29">
        <v>2.4</v>
      </c>
      <c r="M196" s="29">
        <v>3</v>
      </c>
      <c r="N196" s="29">
        <v>2.7</v>
      </c>
      <c r="O196" s="29">
        <v>2.7</v>
      </c>
      <c r="P196" s="29">
        <v>-0.6</v>
      </c>
      <c r="Q196" s="29">
        <v>-0.8</v>
      </c>
      <c r="R196" s="29">
        <v>-0.2</v>
      </c>
      <c r="S196" s="29">
        <v>-0.3</v>
      </c>
      <c r="T196" s="29">
        <v>7</v>
      </c>
      <c r="U196" s="42">
        <v>2.1131312778000001E-2</v>
      </c>
      <c r="V196" s="1">
        <f t="shared" si="50"/>
        <v>190</v>
      </c>
      <c r="W196" s="1">
        <v>110586</v>
      </c>
      <c r="X196" s="1">
        <f t="shared" si="76"/>
        <v>7.1506749999998842E-3</v>
      </c>
      <c r="Y196" s="1">
        <f t="shared" si="77"/>
        <v>4.0131825000000065E-2</v>
      </c>
      <c r="Z196" s="1">
        <v>5.613389907574734E-3</v>
      </c>
      <c r="AA196" s="42">
        <v>2.1131312778000001E-2</v>
      </c>
      <c r="AB196" s="1">
        <f t="shared" si="78"/>
        <v>-3.2981150000000181E-2</v>
      </c>
      <c r="AD196" s="1">
        <f t="shared" si="52"/>
        <v>1984.5833333333194</v>
      </c>
      <c r="AE196" s="1">
        <f t="shared" si="81"/>
        <v>-5.3476837499999985E-2</v>
      </c>
      <c r="AF196" s="1">
        <f t="shared" si="81"/>
        <v>2.2522187500000124E-2</v>
      </c>
      <c r="AG196" s="1">
        <f t="shared" si="81"/>
        <v>-7.8092721489562839E-2</v>
      </c>
      <c r="AH196" s="1">
        <f t="shared" si="82"/>
        <v>-6.1283935422000002E-2</v>
      </c>
      <c r="AJ196" s="1">
        <f t="shared" si="51"/>
        <v>1984.5833333333194</v>
      </c>
      <c r="AK196" s="1">
        <f t="shared" si="53"/>
        <v>-2.8230704015639976</v>
      </c>
      <c r="AL196" s="1">
        <f t="shared" si="54"/>
        <v>2.5793379750000067</v>
      </c>
      <c r="AM196" s="1">
        <f t="shared" si="55"/>
        <v>-2.1714567786717907</v>
      </c>
    </row>
    <row r="197" spans="1:39">
      <c r="A197" s="1">
        <v>121686</v>
      </c>
      <c r="B197" s="31">
        <v>0</v>
      </c>
      <c r="C197" s="31">
        <v>6</v>
      </c>
      <c r="D197" s="29">
        <v>3.6</v>
      </c>
      <c r="E197" s="29">
        <v>0.8</v>
      </c>
      <c r="F197" s="29">
        <v>2.8</v>
      </c>
      <c r="G197" s="29">
        <v>2.7</v>
      </c>
      <c r="H197" s="29">
        <v>0</v>
      </c>
      <c r="I197" s="29">
        <v>0.1</v>
      </c>
      <c r="J197" s="29">
        <v>-0.1</v>
      </c>
      <c r="K197" s="29">
        <v>-0.3</v>
      </c>
      <c r="L197" s="29">
        <v>2.9</v>
      </c>
      <c r="M197" s="29">
        <v>3.1</v>
      </c>
      <c r="N197" s="29">
        <v>2.4</v>
      </c>
      <c r="O197" s="29">
        <v>2.7</v>
      </c>
      <c r="P197" s="29">
        <v>0.5</v>
      </c>
      <c r="Q197" s="29">
        <v>0.1</v>
      </c>
      <c r="R197" s="29">
        <v>-0.3</v>
      </c>
      <c r="S197" s="29">
        <v>0</v>
      </c>
      <c r="T197" s="29">
        <v>7</v>
      </c>
      <c r="U197" s="42">
        <v>-8.1787983916999998E-2</v>
      </c>
      <c r="V197" s="1">
        <f t="shared" si="50"/>
        <v>191</v>
      </c>
      <c r="W197" s="1">
        <v>121686</v>
      </c>
      <c r="X197" s="1">
        <f t="shared" si="76"/>
        <v>-0.11904809999999999</v>
      </c>
      <c r="Y197" s="1">
        <f t="shared" si="77"/>
        <v>4.3133200000000094E-2</v>
      </c>
      <c r="Z197" s="1">
        <v>-1.2118347336371862E-2</v>
      </c>
      <c r="AA197" s="42">
        <v>-8.1787983916999998E-2</v>
      </c>
      <c r="AB197" s="1">
        <f t="shared" si="78"/>
        <v>-0.16218130000000008</v>
      </c>
      <c r="AD197" s="1">
        <f t="shared" si="52"/>
        <v>1984.6666666666526</v>
      </c>
      <c r="AE197" s="1">
        <v>0</v>
      </c>
      <c r="AF197" s="1">
        <v>0</v>
      </c>
      <c r="AG197" s="1">
        <v>0</v>
      </c>
      <c r="AH197" s="1">
        <v>0</v>
      </c>
      <c r="AJ197" s="1">
        <f t="shared" si="51"/>
        <v>1984.6666666666526</v>
      </c>
      <c r="AK197" s="1">
        <f t="shared" si="53"/>
        <v>-2.8230704015639976</v>
      </c>
      <c r="AL197" s="1">
        <f t="shared" si="54"/>
        <v>2.5793379750000067</v>
      </c>
      <c r="AM197" s="1">
        <f t="shared" si="55"/>
        <v>-2.1714567786717907</v>
      </c>
    </row>
    <row r="198" spans="1:39">
      <c r="A198" s="1">
        <v>21287</v>
      </c>
      <c r="B198" s="31">
        <v>0</v>
      </c>
      <c r="C198" s="31">
        <v>6</v>
      </c>
      <c r="D198" s="29">
        <v>1</v>
      </c>
      <c r="E198" s="29">
        <v>2.6</v>
      </c>
      <c r="F198" s="29">
        <v>3</v>
      </c>
      <c r="G198" s="29">
        <v>3</v>
      </c>
      <c r="H198" s="29">
        <v>0.2</v>
      </c>
      <c r="I198" s="29">
        <v>-0.2</v>
      </c>
      <c r="J198" s="29">
        <v>0.3</v>
      </c>
      <c r="K198" s="29">
        <v>0.4</v>
      </c>
      <c r="L198" s="29">
        <v>1.7</v>
      </c>
      <c r="M198" s="29">
        <v>2.2000000000000002</v>
      </c>
      <c r="N198" s="29">
        <v>2.8</v>
      </c>
      <c r="O198" s="29">
        <v>2.9</v>
      </c>
      <c r="P198" s="29">
        <v>-1.4</v>
      </c>
      <c r="Q198" s="29">
        <v>-0.2</v>
      </c>
      <c r="R198" s="29">
        <v>0.1</v>
      </c>
      <c r="S198" s="29">
        <v>0</v>
      </c>
      <c r="T198" s="29">
        <v>6.7</v>
      </c>
      <c r="U198" s="42">
        <v>0.175747037306</v>
      </c>
      <c r="V198" s="1">
        <f t="shared" si="50"/>
        <v>192</v>
      </c>
      <c r="W198" s="1">
        <v>21287</v>
      </c>
      <c r="X198" s="1">
        <f t="shared" ref="X198:X229" si="83">B198-(C$4+D$4*C198+E$4*D198+F$4*E198+G$4*F198+H$4*G198+I$4*H198+J$4*I198+K$4*J198+L$4*K198+M$4*L198+N$4*M198+O$4*N198+P$4*O198+Q$4*P198+R$4*Q198+S$4*R198+T$4*S198+U$4*T198)</f>
        <v>0.16156159999999992</v>
      </c>
      <c r="Y198" s="1">
        <f t="shared" ref="Y198:Y229" si="84">B198-(C$3+D$3*C198+E$3*D198+F$3*E198+G$3*F198+H$3*G198+I$3*H198+J$3*I198+K$3*J198+L$3*K198+M$3*L198+N$3*M198+O$3*N198+P$3*O198+Q$3*P198+R$3*Q198+S$3*R198+T$3*S198+U$3*T198)</f>
        <v>7.0874100000000106E-2</v>
      </c>
      <c r="Z198" s="1">
        <v>2.6663061850346712E-2</v>
      </c>
      <c r="AA198" s="42">
        <v>0.175747037306</v>
      </c>
      <c r="AB198" s="1">
        <f t="shared" si="78"/>
        <v>9.068749999999981E-2</v>
      </c>
      <c r="AD198" s="1">
        <f t="shared" si="52"/>
        <v>1984.7499999999859</v>
      </c>
      <c r="AE198" s="1">
        <f>X179</f>
        <v>3.3912449999999872E-2</v>
      </c>
      <c r="AF198" s="1">
        <f>Y179</f>
        <v>-0.15780275000000005</v>
      </c>
      <c r="AG198" s="1">
        <f>Z179</f>
        <v>-0.13615343708833161</v>
      </c>
      <c r="AH198" s="1">
        <f>AA179</f>
        <v>3.5286516289000001E-2</v>
      </c>
      <c r="AJ198" s="1">
        <f t="shared" si="51"/>
        <v>1984.7499999999859</v>
      </c>
      <c r="AK198" s="1">
        <f t="shared" si="53"/>
        <v>-2.7877838852749974</v>
      </c>
      <c r="AL198" s="1">
        <f t="shared" si="54"/>
        <v>2.4215352250000066</v>
      </c>
      <c r="AM198" s="1">
        <f t="shared" si="55"/>
        <v>-2.3076102157601222</v>
      </c>
    </row>
    <row r="199" spans="1:39">
      <c r="A199" s="1">
        <v>33187</v>
      </c>
      <c r="B199" s="31">
        <v>0.1875</v>
      </c>
      <c r="C199" s="31">
        <v>6.0625</v>
      </c>
      <c r="D199" s="29">
        <v>0.7</v>
      </c>
      <c r="E199" s="29">
        <v>2.8</v>
      </c>
      <c r="F199" s="29">
        <v>3</v>
      </c>
      <c r="G199" s="29">
        <v>3</v>
      </c>
      <c r="H199" s="29">
        <v>-0.3</v>
      </c>
      <c r="I199" s="29">
        <v>0.2</v>
      </c>
      <c r="J199" s="29">
        <v>0</v>
      </c>
      <c r="K199" s="29">
        <v>0</v>
      </c>
      <c r="L199" s="29">
        <v>1.1000000000000001</v>
      </c>
      <c r="M199" s="29">
        <v>3.2</v>
      </c>
      <c r="N199" s="29">
        <v>2.6</v>
      </c>
      <c r="O199" s="29">
        <v>2.6</v>
      </c>
      <c r="P199" s="29">
        <v>-0.6</v>
      </c>
      <c r="Q199" s="29">
        <v>1</v>
      </c>
      <c r="R199" s="29">
        <v>-0.2</v>
      </c>
      <c r="S199" s="29">
        <v>-0.3</v>
      </c>
      <c r="T199" s="29">
        <v>6.7</v>
      </c>
      <c r="U199" s="42">
        <v>0.19110594980000001</v>
      </c>
      <c r="V199" s="1">
        <f t="shared" si="50"/>
        <v>193</v>
      </c>
      <c r="W199" s="1">
        <v>33187</v>
      </c>
      <c r="X199" s="1">
        <f t="shared" si="83"/>
        <v>0.16815936249999991</v>
      </c>
      <c r="Y199" s="1">
        <f t="shared" si="84"/>
        <v>0.22218908750000005</v>
      </c>
      <c r="Z199" s="1">
        <v>0.16607451231173659</v>
      </c>
      <c r="AA199" s="42">
        <v>0.19110594980000001</v>
      </c>
      <c r="AB199" s="1">
        <f t="shared" si="78"/>
        <v>-5.4029725000000139E-2</v>
      </c>
      <c r="AD199" s="1">
        <f t="shared" si="52"/>
        <v>1984.8333333333192</v>
      </c>
      <c r="AE199" s="1">
        <f t="shared" ref="AE199:AG200" si="85">X180</f>
        <v>-0.57351870000000016</v>
      </c>
      <c r="AF199" s="1">
        <f t="shared" si="85"/>
        <v>-0.59837560000000001</v>
      </c>
      <c r="AG199" s="1">
        <f t="shared" si="85"/>
        <v>-0.33382777583619755</v>
      </c>
      <c r="AH199" s="1">
        <f t="shared" ref="AH199:AH200" si="86">AA180</f>
        <v>-0.545643144463</v>
      </c>
      <c r="AJ199" s="1">
        <f t="shared" si="51"/>
        <v>1984.8333333333192</v>
      </c>
      <c r="AK199" s="1">
        <f t="shared" si="53"/>
        <v>-3.3334270297379973</v>
      </c>
      <c r="AL199" s="1">
        <f t="shared" si="54"/>
        <v>1.8231596250000066</v>
      </c>
      <c r="AM199" s="1">
        <f t="shared" si="55"/>
        <v>-2.6414379915963195</v>
      </c>
    </row>
    <row r="200" spans="1:39">
      <c r="A200" s="1">
        <v>51987</v>
      </c>
      <c r="B200" s="31">
        <v>0.25</v>
      </c>
      <c r="C200" s="31">
        <v>6.5</v>
      </c>
      <c r="D200" s="29">
        <v>3.5</v>
      </c>
      <c r="E200" s="29">
        <v>3.6</v>
      </c>
      <c r="F200" s="29">
        <v>3.2</v>
      </c>
      <c r="G200" s="29">
        <v>2.6</v>
      </c>
      <c r="H200" s="29">
        <v>0.7</v>
      </c>
      <c r="I200" s="29">
        <v>0.6</v>
      </c>
      <c r="J200" s="29">
        <v>0.2</v>
      </c>
      <c r="K200" s="29">
        <v>0</v>
      </c>
      <c r="L200" s="29">
        <v>4.3</v>
      </c>
      <c r="M200" s="29">
        <v>2.5</v>
      </c>
      <c r="N200" s="29">
        <v>2.2000000000000002</v>
      </c>
      <c r="O200" s="29">
        <v>2.8</v>
      </c>
      <c r="P200" s="29">
        <v>1.1000000000000001</v>
      </c>
      <c r="Q200" s="29">
        <v>-0.1</v>
      </c>
      <c r="R200" s="29">
        <v>-0.4</v>
      </c>
      <c r="S200" s="29">
        <v>0</v>
      </c>
      <c r="T200" s="29">
        <v>6.4</v>
      </c>
      <c r="U200" s="42">
        <v>0.238376190682</v>
      </c>
      <c r="V200" s="1">
        <f t="shared" si="50"/>
        <v>194</v>
      </c>
      <c r="W200" s="1">
        <v>51987</v>
      </c>
      <c r="X200" s="1">
        <f t="shared" si="83"/>
        <v>0.21879629999999994</v>
      </c>
      <c r="Y200" s="1">
        <f t="shared" si="84"/>
        <v>0.21953270000000014</v>
      </c>
      <c r="Z200" s="1">
        <v>0.196012476650612</v>
      </c>
      <c r="AA200" s="42">
        <v>0.238376190682</v>
      </c>
      <c r="AB200" s="1">
        <f t="shared" si="78"/>
        <v>-7.3640000000019246E-4</v>
      </c>
      <c r="AD200" s="1">
        <f t="shared" si="52"/>
        <v>1984.9166666666524</v>
      </c>
      <c r="AE200" s="1">
        <f t="shared" si="85"/>
        <v>-0.17456385000000019</v>
      </c>
      <c r="AF200" s="1">
        <f t="shared" si="85"/>
        <v>-0.31566745000000007</v>
      </c>
      <c r="AG200" s="1">
        <f t="shared" si="85"/>
        <v>-0.19478007805387199</v>
      </c>
      <c r="AH200" s="1">
        <f t="shared" si="86"/>
        <v>-0.14361097584400001</v>
      </c>
      <c r="AJ200" s="1">
        <f t="shared" si="51"/>
        <v>1984.9166666666524</v>
      </c>
      <c r="AK200" s="1">
        <f t="shared" si="53"/>
        <v>-3.4770380055819974</v>
      </c>
      <c r="AL200" s="1">
        <f t="shared" si="54"/>
        <v>1.5074921750000065</v>
      </c>
      <c r="AM200" s="1">
        <f t="shared" si="55"/>
        <v>-2.8362180696501915</v>
      </c>
    </row>
    <row r="201" spans="1:39">
      <c r="A201" s="1">
        <v>70787</v>
      </c>
      <c r="B201" s="31">
        <v>0</v>
      </c>
      <c r="C201" s="31">
        <v>6.75</v>
      </c>
      <c r="D201" s="29">
        <v>3.8</v>
      </c>
      <c r="E201" s="29">
        <v>3.2</v>
      </c>
      <c r="F201" s="29">
        <v>2.8</v>
      </c>
      <c r="G201" s="29">
        <v>3.8</v>
      </c>
      <c r="H201" s="29">
        <v>0.2</v>
      </c>
      <c r="I201" s="29">
        <v>0</v>
      </c>
      <c r="J201" s="29">
        <v>0.2</v>
      </c>
      <c r="K201" s="29">
        <v>0.1</v>
      </c>
      <c r="L201" s="29">
        <v>2.2000000000000002</v>
      </c>
      <c r="M201" s="29">
        <v>2.6</v>
      </c>
      <c r="N201" s="29">
        <v>2.5</v>
      </c>
      <c r="O201" s="29">
        <v>2.4</v>
      </c>
      <c r="P201" s="29">
        <v>-0.3</v>
      </c>
      <c r="Q201" s="29">
        <v>0.4</v>
      </c>
      <c r="R201" s="29">
        <v>-0.3</v>
      </c>
      <c r="S201" s="29">
        <v>-0.2</v>
      </c>
      <c r="T201" s="29">
        <v>6.3</v>
      </c>
      <c r="U201" s="42">
        <v>-4.0865438802999997E-2</v>
      </c>
      <c r="V201" s="1">
        <f t="shared" ref="V201:V264" si="87">V200+1</f>
        <v>195</v>
      </c>
      <c r="W201" s="1">
        <v>70787</v>
      </c>
      <c r="X201" s="1">
        <f t="shared" si="83"/>
        <v>-3.1964449999999978E-2</v>
      </c>
      <c r="Y201" s="1">
        <f t="shared" si="84"/>
        <v>-2.0906949999999869E-2</v>
      </c>
      <c r="Z201" s="1">
        <v>-3.3676873921931902E-2</v>
      </c>
      <c r="AA201" s="42">
        <v>-4.0865438802999997E-2</v>
      </c>
      <c r="AB201" s="1">
        <f t="shared" si="78"/>
        <v>-1.1057500000000109E-2</v>
      </c>
      <c r="AD201" s="1">
        <f t="shared" si="52"/>
        <v>1984.9999999999857</v>
      </c>
      <c r="AE201" s="1">
        <v>0</v>
      </c>
      <c r="AF201" s="1">
        <v>0</v>
      </c>
      <c r="AG201" s="1">
        <v>0</v>
      </c>
      <c r="AH201" s="1">
        <v>0</v>
      </c>
      <c r="AJ201" s="1">
        <f t="shared" si="51"/>
        <v>1984.9999999999857</v>
      </c>
      <c r="AK201" s="1">
        <f t="shared" si="53"/>
        <v>-3.4770380055819974</v>
      </c>
      <c r="AL201" s="1">
        <f t="shared" si="54"/>
        <v>1.5074921750000065</v>
      </c>
      <c r="AM201" s="1">
        <f t="shared" si="55"/>
        <v>-2.8362180696501915</v>
      </c>
    </row>
    <row r="202" spans="1:39">
      <c r="A202" s="1">
        <v>81887</v>
      </c>
      <c r="B202" s="31">
        <v>0</v>
      </c>
      <c r="C202" s="31">
        <v>6.625</v>
      </c>
      <c r="D202" s="29">
        <v>3.8</v>
      </c>
      <c r="E202" s="29">
        <v>3.7</v>
      </c>
      <c r="F202" s="29">
        <v>2.9</v>
      </c>
      <c r="G202" s="29">
        <v>4</v>
      </c>
      <c r="H202" s="29">
        <v>0</v>
      </c>
      <c r="I202" s="29">
        <v>0.5</v>
      </c>
      <c r="J202" s="29">
        <v>0.1</v>
      </c>
      <c r="K202" s="29">
        <v>0.2</v>
      </c>
      <c r="L202" s="29">
        <v>2.6</v>
      </c>
      <c r="M202" s="29">
        <v>2.6</v>
      </c>
      <c r="N202" s="29">
        <v>2.7</v>
      </c>
      <c r="O202" s="29">
        <v>2.5</v>
      </c>
      <c r="P202" s="29">
        <v>0.4</v>
      </c>
      <c r="Q202" s="29">
        <v>0</v>
      </c>
      <c r="R202" s="29">
        <v>0.2</v>
      </c>
      <c r="S202" s="29">
        <v>0.1</v>
      </c>
      <c r="T202" s="29">
        <v>6.1</v>
      </c>
      <c r="U202" s="42">
        <v>-2.1046005116000001E-2</v>
      </c>
      <c r="V202" s="1">
        <f t="shared" si="87"/>
        <v>196</v>
      </c>
      <c r="W202" s="1">
        <v>81887</v>
      </c>
      <c r="X202" s="1">
        <f t="shared" si="83"/>
        <v>-2.0810274999999989E-2</v>
      </c>
      <c r="Y202" s="1">
        <f t="shared" si="84"/>
        <v>-2.9145524999999894E-2</v>
      </c>
      <c r="Z202" s="1">
        <v>2.514768412922519E-2</v>
      </c>
      <c r="AA202" s="42">
        <v>-2.1046005116000001E-2</v>
      </c>
      <c r="AB202" s="1">
        <f t="shared" si="78"/>
        <v>8.3352499999999052E-3</v>
      </c>
      <c r="AD202" s="1">
        <f t="shared" si="52"/>
        <v>1985.0833333333189</v>
      </c>
      <c r="AE202" s="1">
        <f t="shared" ref="AE202:AG203" si="88">X182</f>
        <v>-0.19245270000000014</v>
      </c>
      <c r="AF202" s="1">
        <f t="shared" si="88"/>
        <v>-2.0456299999999927E-2</v>
      </c>
      <c r="AG202" s="1">
        <f t="shared" si="88"/>
        <v>0.14215038802060839</v>
      </c>
      <c r="AH202" s="1">
        <f t="shared" ref="AH202:AH203" si="89">AA182</f>
        <v>-0.157752492982</v>
      </c>
      <c r="AJ202" s="1">
        <f t="shared" si="51"/>
        <v>1985.0833333333189</v>
      </c>
      <c r="AK202" s="1">
        <f t="shared" si="53"/>
        <v>-3.6347904985639974</v>
      </c>
      <c r="AL202" s="1">
        <f t="shared" si="54"/>
        <v>1.4870358750000066</v>
      </c>
      <c r="AM202" s="1">
        <f t="shared" si="55"/>
        <v>-2.694067681629583</v>
      </c>
    </row>
    <row r="203" spans="1:39">
      <c r="A203" s="1">
        <v>92287</v>
      </c>
      <c r="B203" s="31">
        <v>0</v>
      </c>
      <c r="C203" s="31">
        <v>7.25</v>
      </c>
      <c r="D203" s="29">
        <v>3.8</v>
      </c>
      <c r="E203" s="29">
        <v>3.3</v>
      </c>
      <c r="F203" s="29">
        <v>2.6</v>
      </c>
      <c r="G203" s="29">
        <v>4</v>
      </c>
      <c r="H203" s="29">
        <v>0</v>
      </c>
      <c r="I203" s="29">
        <v>-0.4</v>
      </c>
      <c r="J203" s="29">
        <v>-0.3</v>
      </c>
      <c r="K203" s="29">
        <v>0</v>
      </c>
      <c r="L203" s="29">
        <v>2.2999999999999998</v>
      </c>
      <c r="M203" s="29">
        <v>3.5</v>
      </c>
      <c r="N203" s="29">
        <v>3</v>
      </c>
      <c r="O203" s="29">
        <v>2.9</v>
      </c>
      <c r="P203" s="29">
        <v>-0.3</v>
      </c>
      <c r="Q203" s="29">
        <v>0.9</v>
      </c>
      <c r="R203" s="29">
        <v>0.3</v>
      </c>
      <c r="S203" s="29">
        <v>0.4</v>
      </c>
      <c r="T203" s="29">
        <v>6</v>
      </c>
      <c r="U203" s="42">
        <v>-0.14679526735699999</v>
      </c>
      <c r="V203" s="1">
        <f t="shared" si="87"/>
        <v>197</v>
      </c>
      <c r="W203" s="1">
        <v>92287</v>
      </c>
      <c r="X203" s="1">
        <f t="shared" si="83"/>
        <v>-0.14169525000000011</v>
      </c>
      <c r="Y203" s="1">
        <f t="shared" si="84"/>
        <v>-7.6556249999999881E-2</v>
      </c>
      <c r="Z203" s="1">
        <v>-0.12059016994703663</v>
      </c>
      <c r="AA203" s="42">
        <v>-0.14679526735699999</v>
      </c>
      <c r="AB203" s="1">
        <f t="shared" si="78"/>
        <v>-6.5139000000000224E-2</v>
      </c>
      <c r="AD203" s="1">
        <f t="shared" si="52"/>
        <v>1985.1666666666522</v>
      </c>
      <c r="AE203" s="1">
        <f t="shared" si="88"/>
        <v>0.18598010000000004</v>
      </c>
      <c r="AF203" s="1">
        <f t="shared" si="88"/>
        <v>9.6884799999999993E-2</v>
      </c>
      <c r="AG203" s="1">
        <f t="shared" si="88"/>
        <v>0.12502420409381146</v>
      </c>
      <c r="AH203" s="1">
        <f t="shared" si="89"/>
        <v>0.20127599117700001</v>
      </c>
      <c r="AJ203" s="1">
        <f t="shared" si="51"/>
        <v>1985.1666666666522</v>
      </c>
      <c r="AK203" s="1">
        <f t="shared" si="53"/>
        <v>-3.4335145073869975</v>
      </c>
      <c r="AL203" s="1">
        <f t="shared" si="54"/>
        <v>1.5839206750000066</v>
      </c>
      <c r="AM203" s="1">
        <f t="shared" si="55"/>
        <v>-2.5690434775357716</v>
      </c>
    </row>
    <row r="204" spans="1:39">
      <c r="A204" s="1">
        <v>110387</v>
      </c>
      <c r="B204" s="31">
        <v>-0.3125</v>
      </c>
      <c r="C204" s="31">
        <v>7.125</v>
      </c>
      <c r="D204" s="29">
        <v>2.4</v>
      </c>
      <c r="E204" s="29">
        <v>2.6</v>
      </c>
      <c r="F204" s="29">
        <v>4</v>
      </c>
      <c r="G204" s="29">
        <v>3.8</v>
      </c>
      <c r="H204" s="29">
        <v>-0.9</v>
      </c>
      <c r="I204" s="29">
        <v>0</v>
      </c>
      <c r="J204" s="29">
        <v>0</v>
      </c>
      <c r="K204" s="29">
        <v>-0.4</v>
      </c>
      <c r="L204" s="29">
        <v>3.8</v>
      </c>
      <c r="M204" s="29">
        <v>2.2000000000000002</v>
      </c>
      <c r="N204" s="29">
        <v>0.8</v>
      </c>
      <c r="O204" s="29">
        <v>1.4</v>
      </c>
      <c r="P204" s="29">
        <v>0.3</v>
      </c>
      <c r="Q204" s="29">
        <v>-0.8</v>
      </c>
      <c r="R204" s="29">
        <v>-2.1</v>
      </c>
      <c r="S204" s="29">
        <v>-1.2</v>
      </c>
      <c r="T204" s="29">
        <v>6.1</v>
      </c>
      <c r="U204" s="42">
        <v>-8.5128297807E-2</v>
      </c>
      <c r="V204" s="1">
        <f t="shared" si="87"/>
        <v>198</v>
      </c>
      <c r="W204" s="1">
        <v>110387</v>
      </c>
      <c r="X204" s="1">
        <f t="shared" si="83"/>
        <v>-0.11495927499999994</v>
      </c>
      <c r="Y204" s="1">
        <f t="shared" si="84"/>
        <v>-7.1642324999999951E-2</v>
      </c>
      <c r="Z204" s="1">
        <v>-0.28357137163916363</v>
      </c>
      <c r="AA204" s="42">
        <v>-8.5128297807E-2</v>
      </c>
      <c r="AB204" s="1">
        <f t="shared" si="78"/>
        <v>-4.3316949999999993E-2</v>
      </c>
      <c r="AD204" s="1">
        <f t="shared" si="52"/>
        <v>1985.2499999999854</v>
      </c>
      <c r="AE204" s="1">
        <v>0</v>
      </c>
      <c r="AF204" s="1">
        <v>0</v>
      </c>
      <c r="AG204" s="1">
        <v>0</v>
      </c>
      <c r="AH204" s="1">
        <v>0</v>
      </c>
      <c r="AJ204" s="1">
        <f t="shared" ref="AJ204:AJ267" si="90">AD204</f>
        <v>1985.2499999999854</v>
      </c>
      <c r="AK204" s="1">
        <f t="shared" si="53"/>
        <v>-3.4335145073869975</v>
      </c>
      <c r="AL204" s="1">
        <f t="shared" si="54"/>
        <v>1.5839206750000066</v>
      </c>
      <c r="AM204" s="1">
        <f t="shared" si="55"/>
        <v>-2.5690434775357716</v>
      </c>
    </row>
    <row r="205" spans="1:39">
      <c r="A205" s="1">
        <v>121687</v>
      </c>
      <c r="B205" s="31">
        <v>0</v>
      </c>
      <c r="C205" s="31">
        <v>6.8125</v>
      </c>
      <c r="D205" s="29">
        <v>2.8</v>
      </c>
      <c r="E205" s="29">
        <v>2.5</v>
      </c>
      <c r="F205" s="29">
        <v>3.9</v>
      </c>
      <c r="G205" s="29">
        <v>3.4</v>
      </c>
      <c r="H205" s="29">
        <v>0.4</v>
      </c>
      <c r="I205" s="29">
        <v>-0.1</v>
      </c>
      <c r="J205" s="29">
        <v>-0.1</v>
      </c>
      <c r="K205" s="29">
        <v>-0.4</v>
      </c>
      <c r="L205" s="29">
        <v>4.0999999999999996</v>
      </c>
      <c r="M205" s="29">
        <v>3</v>
      </c>
      <c r="N205" s="29">
        <v>1.1000000000000001</v>
      </c>
      <c r="O205" s="29">
        <v>1.6</v>
      </c>
      <c r="P205" s="29">
        <v>0.3</v>
      </c>
      <c r="Q205" s="29">
        <v>0.8</v>
      </c>
      <c r="R205" s="29">
        <v>0.3</v>
      </c>
      <c r="S205" s="29">
        <v>0.2</v>
      </c>
      <c r="T205" s="29">
        <v>6</v>
      </c>
      <c r="U205" s="42">
        <v>-0.18034346300599999</v>
      </c>
      <c r="V205" s="1">
        <f t="shared" si="87"/>
        <v>199</v>
      </c>
      <c r="W205" s="1">
        <v>121687</v>
      </c>
      <c r="X205" s="1">
        <f t="shared" si="83"/>
        <v>-0.18967368749999985</v>
      </c>
      <c r="Y205" s="1">
        <f t="shared" si="84"/>
        <v>1.9243537500000019E-2</v>
      </c>
      <c r="Z205" s="1">
        <v>3.3901413138519118E-2</v>
      </c>
      <c r="AA205" s="42">
        <v>-0.18034346300599999</v>
      </c>
      <c r="AB205" s="1">
        <f t="shared" si="78"/>
        <v>-0.20891722499999987</v>
      </c>
      <c r="AD205" s="1">
        <f t="shared" ref="AD205:AD268" si="91">AD204+1/12</f>
        <v>1985.3333333333187</v>
      </c>
      <c r="AE205" s="1">
        <f>X184</f>
        <v>-0.11947287500000014</v>
      </c>
      <c r="AF205" s="1">
        <f>Y184</f>
        <v>-0.26728152500000002</v>
      </c>
      <c r="AG205" s="1">
        <f>Z184</f>
        <v>-0.15453577400681717</v>
      </c>
      <c r="AH205" s="1">
        <f>AA184</f>
        <v>-0.10394844059400001</v>
      </c>
      <c r="AJ205" s="1">
        <f t="shared" si="90"/>
        <v>1985.3333333333187</v>
      </c>
      <c r="AK205" s="1">
        <f t="shared" ref="AK205:AK268" si="92">AK204+AH205</f>
        <v>-3.5374629479809974</v>
      </c>
      <c r="AL205" s="1">
        <f t="shared" ref="AL205:AL268" si="93">AL204+AF205</f>
        <v>1.3166391500000065</v>
      </c>
      <c r="AM205" s="1">
        <f t="shared" ref="AM205:AM268" si="94">AM204+AG205</f>
        <v>-2.7235792515425885</v>
      </c>
    </row>
    <row r="206" spans="1:39">
      <c r="A206" s="1">
        <v>21088</v>
      </c>
      <c r="B206" s="31">
        <v>-0.125</v>
      </c>
      <c r="C206" s="31">
        <v>6.625</v>
      </c>
      <c r="D206" s="29">
        <v>2.7</v>
      </c>
      <c r="E206" s="29">
        <v>3.4</v>
      </c>
      <c r="F206" s="29">
        <v>3.5</v>
      </c>
      <c r="G206" s="29">
        <v>3.5</v>
      </c>
      <c r="H206" s="29">
        <v>0.2</v>
      </c>
      <c r="I206" s="29">
        <v>-0.5</v>
      </c>
      <c r="J206" s="29">
        <v>0.1</v>
      </c>
      <c r="K206" s="29">
        <v>-0.2</v>
      </c>
      <c r="L206" s="29">
        <v>4.2</v>
      </c>
      <c r="M206" s="29">
        <v>1.3</v>
      </c>
      <c r="N206" s="29">
        <v>1.7</v>
      </c>
      <c r="O206" s="29">
        <v>2.6</v>
      </c>
      <c r="P206" s="29">
        <v>1.2</v>
      </c>
      <c r="Q206" s="29">
        <v>0.2</v>
      </c>
      <c r="R206" s="29">
        <v>0.1</v>
      </c>
      <c r="S206" s="29">
        <v>0</v>
      </c>
      <c r="T206" s="29">
        <v>5.9</v>
      </c>
      <c r="U206" s="42">
        <v>-0.22381606032699999</v>
      </c>
      <c r="V206" s="1">
        <f t="shared" si="87"/>
        <v>200</v>
      </c>
      <c r="W206" s="1">
        <v>21088</v>
      </c>
      <c r="X206" s="1">
        <f t="shared" si="83"/>
        <v>-0.23854137500000006</v>
      </c>
      <c r="Y206" s="1">
        <f t="shared" si="84"/>
        <v>-0.11111992499999995</v>
      </c>
      <c r="Z206" s="1">
        <v>-5.2267003816980684E-2</v>
      </c>
      <c r="AA206" s="42">
        <v>-0.22381606032699999</v>
      </c>
      <c r="AB206" s="1">
        <f t="shared" si="78"/>
        <v>-0.1274214500000001</v>
      </c>
      <c r="AD206" s="1">
        <f t="shared" si="91"/>
        <v>1985.416666666652</v>
      </c>
      <c r="AE206" s="1">
        <v>0</v>
      </c>
      <c r="AF206" s="1">
        <v>0</v>
      </c>
      <c r="AG206" s="1">
        <v>0</v>
      </c>
      <c r="AH206" s="1">
        <v>0</v>
      </c>
      <c r="AJ206" s="1">
        <f t="shared" si="90"/>
        <v>1985.416666666652</v>
      </c>
      <c r="AK206" s="1">
        <f t="shared" si="92"/>
        <v>-3.5374629479809974</v>
      </c>
      <c r="AL206" s="1">
        <f t="shared" si="93"/>
        <v>1.3166391500000065</v>
      </c>
      <c r="AM206" s="1">
        <f t="shared" si="94"/>
        <v>-2.7235792515425885</v>
      </c>
    </row>
    <row r="207" spans="1:39">
      <c r="A207" s="1">
        <v>32988</v>
      </c>
      <c r="B207" s="31">
        <v>0.25</v>
      </c>
      <c r="C207" s="31">
        <v>6.5</v>
      </c>
      <c r="D207" s="29">
        <v>2.7</v>
      </c>
      <c r="E207" s="29">
        <v>3.4</v>
      </c>
      <c r="F207" s="29">
        <v>3.1</v>
      </c>
      <c r="G207" s="29">
        <v>3.8</v>
      </c>
      <c r="H207" s="29">
        <v>0</v>
      </c>
      <c r="I207" s="29">
        <v>0</v>
      </c>
      <c r="J207" s="29">
        <v>-0.4</v>
      </c>
      <c r="K207" s="29">
        <v>0.3</v>
      </c>
      <c r="L207" s="29">
        <v>4.5</v>
      </c>
      <c r="M207" s="29">
        <v>2.7</v>
      </c>
      <c r="N207" s="29">
        <v>2.5</v>
      </c>
      <c r="O207" s="29">
        <v>2.6</v>
      </c>
      <c r="P207" s="29">
        <v>0.3</v>
      </c>
      <c r="Q207" s="29">
        <v>1.4</v>
      </c>
      <c r="R207" s="29">
        <v>0.8</v>
      </c>
      <c r="S207" s="29">
        <v>0</v>
      </c>
      <c r="T207" s="29">
        <v>5.7</v>
      </c>
      <c r="U207" s="42">
        <v>1.7564930948000001E-2</v>
      </c>
      <c r="V207" s="1">
        <f t="shared" si="87"/>
        <v>201</v>
      </c>
      <c r="W207" s="1">
        <v>32988</v>
      </c>
      <c r="X207" s="1">
        <f t="shared" si="83"/>
        <v>-1.5090800000000071E-2</v>
      </c>
      <c r="Y207" s="1">
        <f t="shared" si="84"/>
        <v>0.12857820000000009</v>
      </c>
      <c r="Z207" s="1">
        <v>0.25688383618522725</v>
      </c>
      <c r="AA207" s="42">
        <v>1.7564930948000001E-2</v>
      </c>
      <c r="AB207" s="1">
        <f t="shared" si="78"/>
        <v>-0.14366900000000016</v>
      </c>
      <c r="AD207" s="1">
        <f t="shared" si="91"/>
        <v>1985.4999999999852</v>
      </c>
      <c r="AE207" s="1">
        <f t="shared" ref="AE207:AG208" si="95">X185</f>
        <v>6.3046124999999897E-2</v>
      </c>
      <c r="AF207" s="1">
        <f t="shared" si="95"/>
        <v>7.6275075000000081E-2</v>
      </c>
      <c r="AG207" s="1">
        <f t="shared" si="95"/>
        <v>0.15476987036184336</v>
      </c>
      <c r="AH207" s="1">
        <f t="shared" ref="AH207:AH208" si="96">AA185</f>
        <v>6.0238727713999997E-2</v>
      </c>
      <c r="AJ207" s="1">
        <f t="shared" si="90"/>
        <v>1985.4999999999852</v>
      </c>
      <c r="AK207" s="1">
        <f t="shared" si="92"/>
        <v>-3.4772242202669972</v>
      </c>
      <c r="AL207" s="1">
        <f t="shared" si="93"/>
        <v>1.3929142250000066</v>
      </c>
      <c r="AM207" s="1">
        <f t="shared" si="94"/>
        <v>-2.5688093811807451</v>
      </c>
    </row>
    <row r="208" spans="1:39">
      <c r="A208" s="1">
        <v>51788</v>
      </c>
      <c r="B208" s="31">
        <v>0.25</v>
      </c>
      <c r="C208" s="31">
        <v>7</v>
      </c>
      <c r="D208" s="29">
        <v>2.4</v>
      </c>
      <c r="E208" s="29">
        <v>3.6</v>
      </c>
      <c r="F208" s="29">
        <v>4.0999999999999996</v>
      </c>
      <c r="G208" s="29">
        <v>4</v>
      </c>
      <c r="H208" s="29">
        <v>-1</v>
      </c>
      <c r="I208" s="29">
        <v>0.5</v>
      </c>
      <c r="J208" s="29">
        <v>0.3</v>
      </c>
      <c r="K208" s="29">
        <v>0.2</v>
      </c>
      <c r="L208" s="29">
        <v>2.2999999999999998</v>
      </c>
      <c r="M208" s="29">
        <v>3.5</v>
      </c>
      <c r="N208" s="29">
        <v>2.4</v>
      </c>
      <c r="O208" s="29">
        <v>2.2999999999999998</v>
      </c>
      <c r="P208" s="29">
        <v>-0.4</v>
      </c>
      <c r="Q208" s="29">
        <v>1</v>
      </c>
      <c r="R208" s="29">
        <v>-0.2</v>
      </c>
      <c r="S208" s="29">
        <v>-0.5</v>
      </c>
      <c r="T208" s="29">
        <v>5.5</v>
      </c>
      <c r="U208" s="42">
        <v>0.188396485186</v>
      </c>
      <c r="V208" s="1">
        <f t="shared" si="87"/>
        <v>202</v>
      </c>
      <c r="W208" s="1">
        <v>51788</v>
      </c>
      <c r="X208" s="1">
        <f t="shared" si="83"/>
        <v>0.13240589999999991</v>
      </c>
      <c r="Y208" s="1">
        <f t="shared" si="84"/>
        <v>0.19922010000000012</v>
      </c>
      <c r="Z208" s="1">
        <v>0.10380759088205949</v>
      </c>
      <c r="AA208" s="42">
        <v>0.188396485186</v>
      </c>
      <c r="AB208" s="1">
        <f t="shared" si="78"/>
        <v>-6.6814200000000212E-2</v>
      </c>
      <c r="AD208" s="1">
        <f t="shared" si="91"/>
        <v>1985.5833333333185</v>
      </c>
      <c r="AE208" s="1">
        <f t="shared" si="95"/>
        <v>0.17602861249999996</v>
      </c>
      <c r="AF208" s="1">
        <f t="shared" si="95"/>
        <v>0.11974243750000008</v>
      </c>
      <c r="AG208" s="1">
        <f t="shared" si="95"/>
        <v>1.9177202337406482E-2</v>
      </c>
      <c r="AH208" s="1">
        <f t="shared" si="96"/>
        <v>0.186386124486</v>
      </c>
      <c r="AJ208" s="1">
        <f t="shared" si="90"/>
        <v>1985.5833333333185</v>
      </c>
      <c r="AK208" s="1">
        <f t="shared" si="92"/>
        <v>-3.2908380957809973</v>
      </c>
      <c r="AL208" s="1">
        <f t="shared" si="93"/>
        <v>1.5126566625000066</v>
      </c>
      <c r="AM208" s="1">
        <f t="shared" si="94"/>
        <v>-2.5496321788433387</v>
      </c>
    </row>
    <row r="209" spans="1:39">
      <c r="A209" s="1">
        <v>63088</v>
      </c>
      <c r="B209" s="31">
        <v>0.25</v>
      </c>
      <c r="C209" s="31">
        <v>7.375</v>
      </c>
      <c r="D209" s="29">
        <v>1.7</v>
      </c>
      <c r="E209" s="29">
        <v>4.7</v>
      </c>
      <c r="F209" s="29">
        <v>4.2</v>
      </c>
      <c r="G209" s="29">
        <v>4.3</v>
      </c>
      <c r="H209" s="29">
        <v>-0.7</v>
      </c>
      <c r="I209" s="29">
        <v>1.1000000000000001</v>
      </c>
      <c r="J209" s="29">
        <v>0.1</v>
      </c>
      <c r="K209" s="29">
        <v>0.3</v>
      </c>
      <c r="L209" s="29">
        <v>3.9</v>
      </c>
      <c r="M209" s="29">
        <v>3.3</v>
      </c>
      <c r="N209" s="29">
        <v>2.1</v>
      </c>
      <c r="O209" s="29">
        <v>2.2999999999999998</v>
      </c>
      <c r="P209" s="29">
        <v>1.6</v>
      </c>
      <c r="Q209" s="29">
        <v>-0.2</v>
      </c>
      <c r="R209" s="29">
        <v>-0.3</v>
      </c>
      <c r="S209" s="29">
        <v>0</v>
      </c>
      <c r="T209" s="29">
        <v>5.6</v>
      </c>
      <c r="U209" s="42">
        <v>0.30758703473999999</v>
      </c>
      <c r="V209" s="1">
        <f t="shared" si="87"/>
        <v>203</v>
      </c>
      <c r="W209" s="1">
        <v>63088</v>
      </c>
      <c r="X209" s="1">
        <f t="shared" si="83"/>
        <v>0.27465707499999986</v>
      </c>
      <c r="Y209" s="1">
        <f t="shared" si="84"/>
        <v>0.27976022500000008</v>
      </c>
      <c r="Z209" s="1">
        <v>0.13193967085389588</v>
      </c>
      <c r="AA209" s="42">
        <v>0.30758703473999999</v>
      </c>
      <c r="AB209" s="1">
        <f t="shared" si="78"/>
        <v>-5.1031500000002228E-3</v>
      </c>
      <c r="AD209" s="1">
        <f t="shared" si="91"/>
        <v>1985.6666666666517</v>
      </c>
      <c r="AE209" s="1">
        <v>0</v>
      </c>
      <c r="AF209" s="1">
        <v>0</v>
      </c>
      <c r="AG209" s="1">
        <v>0</v>
      </c>
      <c r="AH209" s="1">
        <v>0</v>
      </c>
      <c r="AJ209" s="1">
        <f t="shared" si="90"/>
        <v>1985.6666666666517</v>
      </c>
      <c r="AK209" s="1">
        <f t="shared" si="92"/>
        <v>-3.2908380957809973</v>
      </c>
      <c r="AL209" s="1">
        <f t="shared" si="93"/>
        <v>1.5126566625000066</v>
      </c>
      <c r="AM209" s="1">
        <f t="shared" si="94"/>
        <v>-2.5496321788433387</v>
      </c>
    </row>
    <row r="210" spans="1:39">
      <c r="A210" s="1">
        <v>81688</v>
      </c>
      <c r="B210" s="31">
        <v>0</v>
      </c>
      <c r="C210" s="31">
        <v>8.125</v>
      </c>
      <c r="D210" s="29">
        <v>4.0999999999999996</v>
      </c>
      <c r="E210" s="29">
        <v>4</v>
      </c>
      <c r="F210" s="29">
        <v>4.2</v>
      </c>
      <c r="G210" s="29">
        <v>4</v>
      </c>
      <c r="H210" s="29">
        <v>-0.6</v>
      </c>
      <c r="I210" s="29">
        <v>-0.2</v>
      </c>
      <c r="J210" s="29">
        <v>-0.1</v>
      </c>
      <c r="K210" s="29">
        <v>-0.4</v>
      </c>
      <c r="L210" s="29">
        <v>3.1</v>
      </c>
      <c r="M210" s="29">
        <v>3.1</v>
      </c>
      <c r="N210" s="29">
        <v>1.8</v>
      </c>
      <c r="O210" s="29">
        <v>3.6</v>
      </c>
      <c r="P210" s="29">
        <v>-0.2</v>
      </c>
      <c r="Q210" s="29">
        <v>1</v>
      </c>
      <c r="R210" s="29">
        <v>-0.5</v>
      </c>
      <c r="S210" s="29">
        <v>1.6</v>
      </c>
      <c r="T210" s="29">
        <v>5.4</v>
      </c>
      <c r="U210" s="42">
        <v>-0.181507589434</v>
      </c>
      <c r="V210" s="1">
        <f t="shared" si="87"/>
        <v>204</v>
      </c>
      <c r="W210" s="1">
        <v>81688</v>
      </c>
      <c r="X210" s="1">
        <f t="shared" si="83"/>
        <v>-0.1918975750000001</v>
      </c>
      <c r="Y210" s="1">
        <f t="shared" si="84"/>
        <v>-1.5723624999999908E-2</v>
      </c>
      <c r="Z210" s="1">
        <v>-0.15083646919709975</v>
      </c>
      <c r="AA210" s="42">
        <v>-0.181507589434</v>
      </c>
      <c r="AB210" s="1">
        <f t="shared" si="78"/>
        <v>-0.17617395000000019</v>
      </c>
      <c r="AD210" s="1">
        <f t="shared" si="91"/>
        <v>1985.749999999985</v>
      </c>
      <c r="AE210" s="1">
        <f>X187</f>
        <v>0.10803117499999998</v>
      </c>
      <c r="AF210" s="1">
        <f>Y187</f>
        <v>0.13651492500000006</v>
      </c>
      <c r="AG210" s="1">
        <f>Z187</f>
        <v>7.7806782477331971E-2</v>
      </c>
      <c r="AH210" s="1">
        <f>AA187</f>
        <v>0.104016372067</v>
      </c>
      <c r="AJ210" s="1">
        <f t="shared" si="90"/>
        <v>1985.749999999985</v>
      </c>
      <c r="AK210" s="1">
        <f t="shared" si="92"/>
        <v>-3.1868217237139973</v>
      </c>
      <c r="AL210" s="1">
        <f t="shared" si="93"/>
        <v>1.6491715875000068</v>
      </c>
      <c r="AM210" s="1">
        <f t="shared" si="94"/>
        <v>-2.4718253963660066</v>
      </c>
    </row>
    <row r="211" spans="1:39">
      <c r="A211" s="1">
        <v>92088</v>
      </c>
      <c r="B211" s="31">
        <v>0</v>
      </c>
      <c r="C211" s="31">
        <v>8.125</v>
      </c>
      <c r="D211" s="29">
        <v>5.0999999999999996</v>
      </c>
      <c r="E211" s="29">
        <v>3.8</v>
      </c>
      <c r="F211" s="29">
        <v>4.4000000000000004</v>
      </c>
      <c r="G211" s="29">
        <v>3.9</v>
      </c>
      <c r="H211" s="29">
        <v>1</v>
      </c>
      <c r="I211" s="29">
        <v>-0.2</v>
      </c>
      <c r="J211" s="29">
        <v>0.2</v>
      </c>
      <c r="K211" s="29">
        <v>-0.1</v>
      </c>
      <c r="L211" s="29">
        <v>3.3</v>
      </c>
      <c r="M211" s="29">
        <v>2.5</v>
      </c>
      <c r="N211" s="29">
        <v>1.6</v>
      </c>
      <c r="O211" s="29">
        <v>4.4000000000000004</v>
      </c>
      <c r="P211" s="29">
        <v>0.2</v>
      </c>
      <c r="Q211" s="29">
        <v>-0.6</v>
      </c>
      <c r="R211" s="29">
        <v>-0.2</v>
      </c>
      <c r="S211" s="29">
        <v>0.8</v>
      </c>
      <c r="T211" s="29">
        <v>5.5</v>
      </c>
      <c r="U211" s="42">
        <v>-6.7281263603000005E-2</v>
      </c>
      <c r="V211" s="1">
        <f t="shared" si="87"/>
        <v>205</v>
      </c>
      <c r="W211" s="1">
        <v>92088</v>
      </c>
      <c r="X211" s="1">
        <f t="shared" si="83"/>
        <v>-0.11568737500000031</v>
      </c>
      <c r="Y211" s="1">
        <f t="shared" si="84"/>
        <v>-3.6879724999999974E-2</v>
      </c>
      <c r="Z211" s="1">
        <v>-7.8363604635491579E-3</v>
      </c>
      <c r="AA211" s="42">
        <v>-6.7281263603000005E-2</v>
      </c>
      <c r="AB211" s="1">
        <f t="shared" si="78"/>
        <v>-7.880765000000034E-2</v>
      </c>
      <c r="AD211" s="1">
        <f t="shared" si="91"/>
        <v>1985.8333333333183</v>
      </c>
      <c r="AE211" s="1">
        <f t="shared" ref="AE211:AG212" si="97">X188</f>
        <v>4.0468499999999796E-2</v>
      </c>
      <c r="AF211" s="1">
        <f t="shared" si="97"/>
        <v>7.2977999999999987E-2</v>
      </c>
      <c r="AG211" s="1">
        <f t="shared" si="97"/>
        <v>-2.571535220136216E-2</v>
      </c>
      <c r="AH211" s="1">
        <f t="shared" ref="AH211:AH212" si="98">AA188</f>
        <v>2.0798260289999999E-2</v>
      </c>
      <c r="AJ211" s="1">
        <f t="shared" si="90"/>
        <v>1985.8333333333183</v>
      </c>
      <c r="AK211" s="1">
        <f t="shared" si="92"/>
        <v>-3.1660234634239974</v>
      </c>
      <c r="AL211" s="1">
        <f t="shared" si="93"/>
        <v>1.7221495875000068</v>
      </c>
      <c r="AM211" s="1">
        <f t="shared" si="94"/>
        <v>-2.4975407485673689</v>
      </c>
    </row>
    <row r="212" spans="1:39">
      <c r="A212" s="1">
        <v>110188</v>
      </c>
      <c r="B212" s="31">
        <v>0</v>
      </c>
      <c r="C212" s="31">
        <v>8.25</v>
      </c>
      <c r="D212" s="29">
        <v>4.4000000000000004</v>
      </c>
      <c r="E212" s="29">
        <v>5</v>
      </c>
      <c r="F212" s="29">
        <v>3.9</v>
      </c>
      <c r="G212" s="29">
        <v>3.8</v>
      </c>
      <c r="H212" s="29">
        <v>0.6</v>
      </c>
      <c r="I212" s="29">
        <v>0.6</v>
      </c>
      <c r="J212" s="29">
        <v>0</v>
      </c>
      <c r="K212" s="29">
        <v>0</v>
      </c>
      <c r="L212" s="29">
        <v>2.2000000000000002</v>
      </c>
      <c r="M212" s="29">
        <v>1.6</v>
      </c>
      <c r="N212" s="29">
        <v>4.8</v>
      </c>
      <c r="O212" s="29">
        <v>2.8</v>
      </c>
      <c r="P212" s="29">
        <v>-0.3</v>
      </c>
      <c r="Q212" s="29">
        <v>0</v>
      </c>
      <c r="R212" s="29">
        <v>0.4</v>
      </c>
      <c r="S212" s="29">
        <v>0.1</v>
      </c>
      <c r="T212" s="29">
        <v>5.4</v>
      </c>
      <c r="U212" s="42">
        <v>-9.3634297940000007E-3</v>
      </c>
      <c r="V212" s="1">
        <f t="shared" si="87"/>
        <v>206</v>
      </c>
      <c r="W212" s="1">
        <v>110188</v>
      </c>
      <c r="X212" s="1">
        <f t="shared" si="83"/>
        <v>-3.8062449999999914E-2</v>
      </c>
      <c r="Y212" s="1">
        <f t="shared" si="84"/>
        <v>-8.9657149999999852E-2</v>
      </c>
      <c r="Z212" s="1">
        <v>1.839307772471023E-2</v>
      </c>
      <c r="AA212" s="42">
        <v>-9.3634297940000007E-3</v>
      </c>
      <c r="AB212" s="1">
        <f t="shared" si="78"/>
        <v>5.1594699999999938E-2</v>
      </c>
      <c r="AD212" s="1">
        <f t="shared" si="91"/>
        <v>1985.9166666666515</v>
      </c>
      <c r="AE212" s="1">
        <f t="shared" si="97"/>
        <v>-7.721216250000007E-2</v>
      </c>
      <c r="AF212" s="1">
        <f t="shared" si="97"/>
        <v>-5.1872587500000067E-2</v>
      </c>
      <c r="AG212" s="1">
        <f t="shared" si="97"/>
        <v>-0.1197382788275145</v>
      </c>
      <c r="AH212" s="1">
        <f t="shared" si="98"/>
        <v>-6.9444000987000001E-2</v>
      </c>
      <c r="AJ212" s="1">
        <f t="shared" si="90"/>
        <v>1985.9166666666515</v>
      </c>
      <c r="AK212" s="1">
        <f t="shared" si="92"/>
        <v>-3.2354674644109975</v>
      </c>
      <c r="AL212" s="1">
        <f t="shared" si="93"/>
        <v>1.6702770000000067</v>
      </c>
      <c r="AM212" s="1">
        <f t="shared" si="94"/>
        <v>-2.6172790273948832</v>
      </c>
    </row>
    <row r="213" spans="1:39">
      <c r="A213" s="1">
        <v>121488</v>
      </c>
      <c r="B213" s="31">
        <v>0.5625</v>
      </c>
      <c r="C213" s="31">
        <v>8.4375</v>
      </c>
      <c r="D213" s="29">
        <v>4.7</v>
      </c>
      <c r="E213" s="29">
        <v>4.5999999999999996</v>
      </c>
      <c r="F213" s="29">
        <v>2.9</v>
      </c>
      <c r="G213" s="29">
        <v>4.0999999999999996</v>
      </c>
      <c r="H213" s="29">
        <v>0.3</v>
      </c>
      <c r="I213" s="29">
        <v>-0.4</v>
      </c>
      <c r="J213" s="29">
        <v>-1</v>
      </c>
      <c r="K213" s="29">
        <v>0.3</v>
      </c>
      <c r="L213" s="29">
        <v>2.6</v>
      </c>
      <c r="M213" s="29">
        <v>2.2000000000000002</v>
      </c>
      <c r="N213" s="29">
        <v>5.8</v>
      </c>
      <c r="O213" s="29">
        <v>2.7</v>
      </c>
      <c r="P213" s="29">
        <v>0.4</v>
      </c>
      <c r="Q213" s="29">
        <v>0.6</v>
      </c>
      <c r="R213" s="29">
        <v>1</v>
      </c>
      <c r="S213" s="29">
        <v>-0.1</v>
      </c>
      <c r="T213" s="29">
        <v>5.3</v>
      </c>
      <c r="U213" s="42">
        <v>0.44583689672100002</v>
      </c>
      <c r="V213" s="1">
        <f t="shared" si="87"/>
        <v>207</v>
      </c>
      <c r="W213" s="1">
        <v>121488</v>
      </c>
      <c r="X213" s="1">
        <f t="shared" si="83"/>
        <v>0.40167483749999994</v>
      </c>
      <c r="Y213" s="1">
        <f t="shared" si="84"/>
        <v>0.38780621250000008</v>
      </c>
      <c r="Z213" s="1">
        <v>0.56338822456882287</v>
      </c>
      <c r="AA213" s="42">
        <v>0.44583689672100002</v>
      </c>
      <c r="AB213" s="1">
        <f t="shared" si="78"/>
        <v>1.3868624999999857E-2</v>
      </c>
      <c r="AD213" s="1">
        <f t="shared" si="91"/>
        <v>1985.9999999999848</v>
      </c>
      <c r="AE213" s="1">
        <v>0</v>
      </c>
      <c r="AF213" s="1">
        <v>0</v>
      </c>
      <c r="AG213" s="1">
        <v>0</v>
      </c>
      <c r="AH213" s="1">
        <v>0</v>
      </c>
      <c r="AJ213" s="1">
        <f t="shared" si="90"/>
        <v>1985.9999999999848</v>
      </c>
      <c r="AK213" s="1">
        <f t="shared" si="92"/>
        <v>-3.2354674644109975</v>
      </c>
      <c r="AL213" s="1">
        <f t="shared" si="93"/>
        <v>1.6702770000000067</v>
      </c>
      <c r="AM213" s="1">
        <f t="shared" si="94"/>
        <v>-2.6172790273948832</v>
      </c>
    </row>
    <row r="214" spans="1:39">
      <c r="A214" s="1">
        <v>20889</v>
      </c>
      <c r="B214" s="31">
        <v>0.1875</v>
      </c>
      <c r="C214" s="31">
        <v>9</v>
      </c>
      <c r="D214" s="29">
        <v>4.7</v>
      </c>
      <c r="E214" s="29">
        <v>3.9</v>
      </c>
      <c r="F214" s="29">
        <v>4.4000000000000004</v>
      </c>
      <c r="G214" s="29">
        <v>3.7</v>
      </c>
      <c r="H214" s="29">
        <v>0.1</v>
      </c>
      <c r="I214" s="29">
        <v>1</v>
      </c>
      <c r="J214" s="29">
        <v>0.3</v>
      </c>
      <c r="K214" s="29">
        <v>0</v>
      </c>
      <c r="L214" s="29">
        <v>2</v>
      </c>
      <c r="M214" s="29">
        <v>5</v>
      </c>
      <c r="N214" s="29">
        <v>2.8</v>
      </c>
      <c r="O214" s="29">
        <v>2.4</v>
      </c>
      <c r="P214" s="29">
        <v>-0.2</v>
      </c>
      <c r="Q214" s="29">
        <v>-0.8</v>
      </c>
      <c r="R214" s="29">
        <v>0.1</v>
      </c>
      <c r="S214" s="29">
        <v>0</v>
      </c>
      <c r="T214" s="29">
        <v>5.3</v>
      </c>
      <c r="U214" s="42">
        <v>0.29732694001799997</v>
      </c>
      <c r="V214" s="1">
        <f t="shared" si="87"/>
        <v>208</v>
      </c>
      <c r="W214" s="1">
        <v>20889</v>
      </c>
      <c r="X214" s="1">
        <f t="shared" si="83"/>
        <v>0.23473969999999988</v>
      </c>
      <c r="Y214" s="1">
        <f t="shared" si="84"/>
        <v>0.13435320000000006</v>
      </c>
      <c r="Z214" s="1">
        <v>1.4485966318348309E-2</v>
      </c>
      <c r="AA214" s="42">
        <v>0.29732694001799997</v>
      </c>
      <c r="AB214" s="1">
        <f t="shared" si="78"/>
        <v>0.10038649999999982</v>
      </c>
      <c r="AD214" s="1">
        <f t="shared" si="91"/>
        <v>1986.083333333318</v>
      </c>
      <c r="AE214" s="1">
        <f>X190</f>
        <v>-0.10510818750000001</v>
      </c>
      <c r="AF214" s="1">
        <f>Y190</f>
        <v>-3.3662624999999391E-3</v>
      </c>
      <c r="AG214" s="1">
        <f>Z190</f>
        <v>7.8098764131538712E-2</v>
      </c>
      <c r="AH214" s="1">
        <f>AA190</f>
        <v>-0.109958119439</v>
      </c>
      <c r="AJ214" s="1">
        <f t="shared" si="90"/>
        <v>1986.083333333318</v>
      </c>
      <c r="AK214" s="1">
        <f t="shared" si="92"/>
        <v>-3.3454255838499973</v>
      </c>
      <c r="AL214" s="1">
        <f t="shared" si="93"/>
        <v>1.6669107375000067</v>
      </c>
      <c r="AM214" s="1">
        <f t="shared" si="94"/>
        <v>-2.5391802632633445</v>
      </c>
    </row>
    <row r="215" spans="1:39">
      <c r="A215" s="1">
        <v>32889</v>
      </c>
      <c r="B215" s="31">
        <v>0.125</v>
      </c>
      <c r="C215" s="31">
        <v>9.75</v>
      </c>
      <c r="D215" s="29">
        <v>5.3</v>
      </c>
      <c r="E215" s="29">
        <v>3.9</v>
      </c>
      <c r="F215" s="29">
        <v>4.7</v>
      </c>
      <c r="G215" s="29">
        <v>4.3</v>
      </c>
      <c r="H215" s="29">
        <v>0.6</v>
      </c>
      <c r="I215" s="29">
        <v>0</v>
      </c>
      <c r="J215" s="29">
        <v>0.3</v>
      </c>
      <c r="K215" s="29">
        <v>0.6</v>
      </c>
      <c r="L215" s="29">
        <v>2</v>
      </c>
      <c r="M215" s="29">
        <v>5.2</v>
      </c>
      <c r="N215" s="29">
        <v>3</v>
      </c>
      <c r="O215" s="29">
        <v>2</v>
      </c>
      <c r="P215" s="29">
        <v>0</v>
      </c>
      <c r="Q215" s="29">
        <v>0.2</v>
      </c>
      <c r="R215" s="29">
        <v>0.2</v>
      </c>
      <c r="S215" s="29">
        <v>-0.4</v>
      </c>
      <c r="T215" s="29">
        <v>5.2</v>
      </c>
      <c r="U215" s="42">
        <v>6.0943031892000003E-2</v>
      </c>
      <c r="V215" s="1">
        <f t="shared" si="87"/>
        <v>209</v>
      </c>
      <c r="W215" s="1">
        <v>32889</v>
      </c>
      <c r="X215" s="1">
        <f t="shared" si="83"/>
        <v>-5.8518500000000473E-3</v>
      </c>
      <c r="Y215" s="1">
        <f t="shared" si="84"/>
        <v>-5.0873449999999931E-2</v>
      </c>
      <c r="Z215" s="1">
        <v>-8.3116457605852789E-2</v>
      </c>
      <c r="AA215" s="42">
        <v>6.0943031892000003E-2</v>
      </c>
      <c r="AB215" s="1">
        <f t="shared" si="78"/>
        <v>4.5021599999999884E-2</v>
      </c>
      <c r="AD215" s="1">
        <f t="shared" si="91"/>
        <v>1986.1666666666513</v>
      </c>
      <c r="AE215" s="1">
        <v>0</v>
      </c>
      <c r="AF215" s="1">
        <v>0</v>
      </c>
      <c r="AG215" s="1">
        <v>0</v>
      </c>
      <c r="AH215" s="1">
        <v>0</v>
      </c>
      <c r="AJ215" s="1">
        <f t="shared" si="90"/>
        <v>1986.1666666666513</v>
      </c>
      <c r="AK215" s="1">
        <f t="shared" si="92"/>
        <v>-3.3454255838499973</v>
      </c>
      <c r="AL215" s="1">
        <f t="shared" si="93"/>
        <v>1.6669107375000067</v>
      </c>
      <c r="AM215" s="1">
        <f t="shared" si="94"/>
        <v>-2.5391802632633445</v>
      </c>
    </row>
    <row r="216" spans="1:39">
      <c r="A216" s="1">
        <v>51689</v>
      </c>
      <c r="B216" s="31">
        <v>0</v>
      </c>
      <c r="C216" s="31">
        <v>9.8125</v>
      </c>
      <c r="D216" s="29">
        <v>3.9</v>
      </c>
      <c r="E216" s="29">
        <v>4.8</v>
      </c>
      <c r="F216" s="29">
        <v>4.0999999999999996</v>
      </c>
      <c r="G216" s="29">
        <v>3.9</v>
      </c>
      <c r="H216" s="29">
        <v>0</v>
      </c>
      <c r="I216" s="29">
        <v>0.1</v>
      </c>
      <c r="J216" s="29">
        <v>-0.2</v>
      </c>
      <c r="K216" s="29">
        <v>-0.3</v>
      </c>
      <c r="L216" s="29">
        <v>5.5</v>
      </c>
      <c r="M216" s="29">
        <v>2.2999999999999998</v>
      </c>
      <c r="N216" s="29">
        <v>2</v>
      </c>
      <c r="O216" s="29">
        <v>1.6</v>
      </c>
      <c r="P216" s="29">
        <v>0.3</v>
      </c>
      <c r="Q216" s="29">
        <v>-0.7</v>
      </c>
      <c r="R216" s="29">
        <v>0</v>
      </c>
      <c r="S216" s="29">
        <v>0</v>
      </c>
      <c r="T216" s="29">
        <v>5.3</v>
      </c>
      <c r="U216" s="42">
        <v>0.153398808655</v>
      </c>
      <c r="V216" s="1">
        <f t="shared" si="87"/>
        <v>210</v>
      </c>
      <c r="W216" s="1">
        <v>51689</v>
      </c>
      <c r="X216" s="1">
        <f t="shared" si="83"/>
        <v>0.14356201249999995</v>
      </c>
      <c r="Y216" s="1">
        <f t="shared" si="84"/>
        <v>7.4077037499999998E-2</v>
      </c>
      <c r="Z216" s="1">
        <v>3.5297977339820791E-2</v>
      </c>
      <c r="AA216" s="42">
        <v>0.153398808655</v>
      </c>
      <c r="AB216" s="1">
        <f t="shared" si="78"/>
        <v>6.9484974999999949E-2</v>
      </c>
      <c r="AD216" s="1">
        <f t="shared" si="91"/>
        <v>1986.2499999999845</v>
      </c>
      <c r="AE216" s="1">
        <f t="shared" ref="AE216:AG217" si="99">X191</f>
        <v>0.19138917499999991</v>
      </c>
      <c r="AF216" s="1">
        <f t="shared" si="99"/>
        <v>0.1374581250000001</v>
      </c>
      <c r="AG216" s="1">
        <f t="shared" si="99"/>
        <v>0.16951476779929747</v>
      </c>
      <c r="AH216" s="1">
        <f t="shared" ref="AH216:AH217" si="100">AA191</f>
        <v>0.20671638496200001</v>
      </c>
      <c r="AJ216" s="1">
        <f t="shared" si="90"/>
        <v>1986.2499999999845</v>
      </c>
      <c r="AK216" s="1">
        <f t="shared" si="92"/>
        <v>-3.1387091988879972</v>
      </c>
      <c r="AL216" s="1">
        <f t="shared" si="93"/>
        <v>1.8043688625000067</v>
      </c>
      <c r="AM216" s="1">
        <f t="shared" si="94"/>
        <v>-2.369665495464047</v>
      </c>
    </row>
    <row r="217" spans="1:39">
      <c r="A217" s="1">
        <v>70689</v>
      </c>
      <c r="B217" s="31">
        <v>-0.25</v>
      </c>
      <c r="C217" s="31">
        <v>9.5625</v>
      </c>
      <c r="D217" s="29">
        <v>3.6</v>
      </c>
      <c r="E217" s="29">
        <v>5.4</v>
      </c>
      <c r="F217" s="29">
        <v>3.5</v>
      </c>
      <c r="G217" s="29">
        <v>3.8</v>
      </c>
      <c r="H217" s="29">
        <v>-0.3</v>
      </c>
      <c r="I217" s="29">
        <v>0.6</v>
      </c>
      <c r="J217" s="29">
        <v>-0.6</v>
      </c>
      <c r="K217" s="29">
        <v>-0.1</v>
      </c>
      <c r="L217" s="29">
        <v>4.4000000000000004</v>
      </c>
      <c r="M217" s="29">
        <v>1.7</v>
      </c>
      <c r="N217" s="29">
        <v>1.5</v>
      </c>
      <c r="O217" s="29">
        <v>1.3</v>
      </c>
      <c r="P217" s="29">
        <v>-1.1000000000000001</v>
      </c>
      <c r="Q217" s="29">
        <v>-0.6</v>
      </c>
      <c r="R217" s="29">
        <v>-0.5</v>
      </c>
      <c r="S217" s="29">
        <v>-0.3</v>
      </c>
      <c r="T217" s="29">
        <v>5.3</v>
      </c>
      <c r="U217" s="42">
        <v>7.4773029401999994E-2</v>
      </c>
      <c r="V217" s="1">
        <f t="shared" si="87"/>
        <v>211</v>
      </c>
      <c r="W217" s="1">
        <v>70689</v>
      </c>
      <c r="X217" s="1">
        <f t="shared" si="83"/>
        <v>6.7874862499999855E-2</v>
      </c>
      <c r="Y217" s="1">
        <f t="shared" si="84"/>
        <v>-0.11660981249999999</v>
      </c>
      <c r="Z217" s="1">
        <v>-0.13252168123837277</v>
      </c>
      <c r="AA217" s="42">
        <v>7.4773029401999994E-2</v>
      </c>
      <c r="AB217" s="1">
        <f t="shared" si="78"/>
        <v>0.18448467499999985</v>
      </c>
      <c r="AD217" s="1">
        <f t="shared" si="91"/>
        <v>1986.3333333333178</v>
      </c>
      <c r="AE217" s="1">
        <f t="shared" si="99"/>
        <v>3.6403874999999863E-2</v>
      </c>
      <c r="AF217" s="1">
        <f t="shared" si="99"/>
        <v>4.5873424999999968E-2</v>
      </c>
      <c r="AG217" s="1">
        <f t="shared" si="99"/>
        <v>0.2016117908454399</v>
      </c>
      <c r="AH217" s="1">
        <f t="shared" si="100"/>
        <v>7.5904953245000004E-2</v>
      </c>
      <c r="AJ217" s="1">
        <f t="shared" si="90"/>
        <v>1986.3333333333178</v>
      </c>
      <c r="AK217" s="1">
        <f t="shared" si="92"/>
        <v>-3.0628042456429974</v>
      </c>
      <c r="AL217" s="1">
        <f t="shared" si="93"/>
        <v>1.8502422875000066</v>
      </c>
      <c r="AM217" s="1">
        <f t="shared" si="94"/>
        <v>-2.168053704618607</v>
      </c>
    </row>
    <row r="218" spans="1:39">
      <c r="A218" s="1">
        <v>82289</v>
      </c>
      <c r="B218" s="31">
        <v>0</v>
      </c>
      <c r="C218" s="31">
        <v>9.0625</v>
      </c>
      <c r="D218" s="29">
        <v>4.9000000000000004</v>
      </c>
      <c r="E218" s="29">
        <v>3.4</v>
      </c>
      <c r="F218" s="29">
        <v>3.7</v>
      </c>
      <c r="G218" s="29">
        <v>4.5999999999999996</v>
      </c>
      <c r="H218" s="29">
        <v>-0.5</v>
      </c>
      <c r="I218" s="29">
        <v>-0.1</v>
      </c>
      <c r="J218" s="29">
        <v>-0.1</v>
      </c>
      <c r="K218" s="29">
        <v>0</v>
      </c>
      <c r="L218" s="29">
        <v>1.7</v>
      </c>
      <c r="M218" s="29">
        <v>2.2000000000000002</v>
      </c>
      <c r="N218" s="29">
        <v>2.1</v>
      </c>
      <c r="O218" s="29">
        <v>1.8</v>
      </c>
      <c r="P218" s="29">
        <v>0</v>
      </c>
      <c r="Q218" s="29">
        <v>0.7</v>
      </c>
      <c r="R218" s="29">
        <v>0.8</v>
      </c>
      <c r="S218" s="29">
        <v>0.6</v>
      </c>
      <c r="T218" s="29">
        <v>5.3</v>
      </c>
      <c r="U218" s="42">
        <v>-0.139107082869</v>
      </c>
      <c r="V218" s="1">
        <f t="shared" si="87"/>
        <v>212</v>
      </c>
      <c r="W218" s="1">
        <v>82289</v>
      </c>
      <c r="X218" s="1">
        <f t="shared" si="83"/>
        <v>-0.15995303750000017</v>
      </c>
      <c r="Y218" s="1">
        <f t="shared" si="84"/>
        <v>-4.0768312499999959E-2</v>
      </c>
      <c r="Z218" s="1">
        <v>0.10059278863999269</v>
      </c>
      <c r="AA218" s="42">
        <v>-0.139107082869</v>
      </c>
      <c r="AB218" s="1">
        <f t="shared" si="78"/>
        <v>-0.11918472500000021</v>
      </c>
      <c r="AD218" s="1">
        <f t="shared" si="91"/>
        <v>1986.4166666666511</v>
      </c>
      <c r="AE218" s="1">
        <v>0</v>
      </c>
      <c r="AF218" s="1">
        <v>0</v>
      </c>
      <c r="AG218" s="1">
        <v>0</v>
      </c>
      <c r="AH218" s="1">
        <v>0</v>
      </c>
      <c r="AJ218" s="1">
        <f t="shared" si="90"/>
        <v>1986.4166666666511</v>
      </c>
      <c r="AK218" s="1">
        <f t="shared" si="92"/>
        <v>-3.0628042456429974</v>
      </c>
      <c r="AL218" s="1">
        <f t="shared" si="93"/>
        <v>1.8502422875000066</v>
      </c>
      <c r="AM218" s="1">
        <f t="shared" si="94"/>
        <v>-2.168053704618607</v>
      </c>
    </row>
    <row r="219" spans="1:39">
      <c r="A219" s="1">
        <v>100389</v>
      </c>
      <c r="B219" s="31">
        <v>0</v>
      </c>
      <c r="C219" s="31">
        <v>9</v>
      </c>
      <c r="D219" s="29">
        <v>4.5999999999999996</v>
      </c>
      <c r="E219" s="29">
        <v>3.4</v>
      </c>
      <c r="F219" s="29">
        <v>3.1</v>
      </c>
      <c r="G219" s="29">
        <v>4.5</v>
      </c>
      <c r="H219" s="29">
        <v>-0.3</v>
      </c>
      <c r="I219" s="29">
        <v>0</v>
      </c>
      <c r="J219" s="29">
        <v>-0.6</v>
      </c>
      <c r="K219" s="29">
        <v>-0.1</v>
      </c>
      <c r="L219" s="29">
        <v>2.5</v>
      </c>
      <c r="M219" s="29">
        <v>2.5</v>
      </c>
      <c r="N219" s="29">
        <v>2.1</v>
      </c>
      <c r="O219" s="29">
        <v>1.8</v>
      </c>
      <c r="P219" s="29">
        <v>0.8</v>
      </c>
      <c r="Q219" s="29">
        <v>0.3</v>
      </c>
      <c r="R219" s="29">
        <v>0</v>
      </c>
      <c r="S219" s="29">
        <v>0</v>
      </c>
      <c r="T219" s="29">
        <v>5.2</v>
      </c>
      <c r="U219" s="42">
        <v>-8.6605990898999993E-2</v>
      </c>
      <c r="V219" s="1">
        <f t="shared" si="87"/>
        <v>213</v>
      </c>
      <c r="W219" s="1">
        <v>100389</v>
      </c>
      <c r="X219" s="1">
        <f t="shared" si="83"/>
        <v>-0.1128591000000001</v>
      </c>
      <c r="Y219" s="1">
        <f t="shared" si="84"/>
        <v>-1.5098699999999965E-2</v>
      </c>
      <c r="Z219" s="1">
        <v>3.9284642495844124E-2</v>
      </c>
      <c r="AA219" s="42">
        <v>-8.6605990898999993E-2</v>
      </c>
      <c r="AB219" s="1">
        <f t="shared" si="78"/>
        <v>-9.7760400000000136E-2</v>
      </c>
      <c r="AD219" s="1">
        <f t="shared" si="91"/>
        <v>1986.4999999999843</v>
      </c>
      <c r="AE219" s="1">
        <f>X193</f>
        <v>-0.18492522500000019</v>
      </c>
      <c r="AF219" s="1">
        <f>Y193</f>
        <v>-0.29705697499999995</v>
      </c>
      <c r="AG219" s="1">
        <f>Z193</f>
        <v>-0.41735284606513096</v>
      </c>
      <c r="AH219" s="1">
        <f>AA193</f>
        <v>-0.16781003690099999</v>
      </c>
      <c r="AJ219" s="1">
        <f t="shared" si="90"/>
        <v>1986.4999999999843</v>
      </c>
      <c r="AK219" s="1">
        <f t="shared" si="92"/>
        <v>-3.2306142825439972</v>
      </c>
      <c r="AL219" s="1">
        <f t="shared" si="93"/>
        <v>1.5531853125000068</v>
      </c>
      <c r="AM219" s="1">
        <f t="shared" si="94"/>
        <v>-2.585406550683738</v>
      </c>
    </row>
    <row r="220" spans="1:39">
      <c r="A220" s="1">
        <v>111489</v>
      </c>
      <c r="B220" s="31">
        <v>0</v>
      </c>
      <c r="C220" s="31">
        <v>8.5</v>
      </c>
      <c r="D220" s="29">
        <v>2.9</v>
      </c>
      <c r="E220" s="29">
        <v>3.2</v>
      </c>
      <c r="F220" s="29">
        <v>4.2</v>
      </c>
      <c r="G220" s="29">
        <v>4.0999999999999996</v>
      </c>
      <c r="H220" s="29">
        <v>-0.5</v>
      </c>
      <c r="I220" s="29">
        <v>0.1</v>
      </c>
      <c r="J220" s="29">
        <v>-0.3</v>
      </c>
      <c r="K220" s="29">
        <v>0</v>
      </c>
      <c r="L220" s="29">
        <v>2.5</v>
      </c>
      <c r="M220" s="29">
        <v>1.7</v>
      </c>
      <c r="N220" s="29">
        <v>2.2000000000000002</v>
      </c>
      <c r="O220" s="29">
        <v>1.3</v>
      </c>
      <c r="P220" s="29">
        <v>0</v>
      </c>
      <c r="Q220" s="29">
        <v>-0.4</v>
      </c>
      <c r="R220" s="29">
        <v>0.4</v>
      </c>
      <c r="S220" s="29">
        <v>-0.2</v>
      </c>
      <c r="T220" s="29">
        <v>5.3</v>
      </c>
      <c r="U220" s="42">
        <v>0.107772313991</v>
      </c>
      <c r="V220" s="1">
        <f t="shared" si="87"/>
        <v>214</v>
      </c>
      <c r="W220" s="1">
        <v>111489</v>
      </c>
      <c r="X220" s="1">
        <f t="shared" si="83"/>
        <v>5.344149999999992E-2</v>
      </c>
      <c r="Y220" s="1">
        <f t="shared" si="84"/>
        <v>8.9337900000000081E-2</v>
      </c>
      <c r="Z220" s="1">
        <v>0.10657178416393337</v>
      </c>
      <c r="AA220" s="42">
        <v>0.107772313991</v>
      </c>
      <c r="AB220" s="1">
        <f t="shared" si="78"/>
        <v>-3.5896400000000162E-2</v>
      </c>
      <c r="AD220" s="1">
        <f t="shared" si="91"/>
        <v>1986.5833333333176</v>
      </c>
      <c r="AE220" s="1">
        <f t="shared" ref="AE220:AG221" si="101">X194</f>
        <v>-0.25470588750000012</v>
      </c>
      <c r="AF220" s="1">
        <f t="shared" si="101"/>
        <v>-0.29611296249999997</v>
      </c>
      <c r="AG220" s="1">
        <f t="shared" si="101"/>
        <v>-0.18151261826077586</v>
      </c>
      <c r="AH220" s="1">
        <f t="shared" ref="AH220:AH221" si="102">AA194</f>
        <v>-0.23404964794200001</v>
      </c>
      <c r="AJ220" s="1">
        <f t="shared" si="90"/>
        <v>1986.5833333333176</v>
      </c>
      <c r="AK220" s="1">
        <f t="shared" si="92"/>
        <v>-3.4646639304859974</v>
      </c>
      <c r="AL220" s="1">
        <f t="shared" si="93"/>
        <v>1.2570723500000067</v>
      </c>
      <c r="AM220" s="1">
        <f t="shared" si="94"/>
        <v>-2.7669191689445141</v>
      </c>
    </row>
    <row r="221" spans="1:39">
      <c r="A221" s="1">
        <v>121989</v>
      </c>
      <c r="B221" s="31">
        <v>-0.25</v>
      </c>
      <c r="C221" s="31">
        <v>8.5</v>
      </c>
      <c r="D221" s="29">
        <v>3.2</v>
      </c>
      <c r="E221" s="29">
        <v>3.8</v>
      </c>
      <c r="F221" s="29">
        <v>3.9</v>
      </c>
      <c r="G221" s="29">
        <v>4.2</v>
      </c>
      <c r="H221" s="29">
        <v>0.3</v>
      </c>
      <c r="I221" s="29">
        <v>0.6</v>
      </c>
      <c r="J221" s="29">
        <v>-0.3</v>
      </c>
      <c r="K221" s="29">
        <v>0.1</v>
      </c>
      <c r="L221" s="29">
        <v>2.7</v>
      </c>
      <c r="M221" s="29">
        <v>0.7</v>
      </c>
      <c r="N221" s="29">
        <v>2.1</v>
      </c>
      <c r="O221" s="29">
        <v>1.2</v>
      </c>
      <c r="P221" s="29">
        <v>0.2</v>
      </c>
      <c r="Q221" s="29">
        <v>-1</v>
      </c>
      <c r="R221" s="29">
        <v>-0.1</v>
      </c>
      <c r="S221" s="29">
        <v>-0.1</v>
      </c>
      <c r="T221" s="29">
        <v>5.4</v>
      </c>
      <c r="U221" s="42">
        <v>-6.6550274519000002E-2</v>
      </c>
      <c r="V221" s="1">
        <f t="shared" si="87"/>
        <v>215</v>
      </c>
      <c r="W221" s="1">
        <v>121989</v>
      </c>
      <c r="X221" s="1">
        <f t="shared" si="83"/>
        <v>-8.7497600000000092E-2</v>
      </c>
      <c r="Y221" s="1">
        <f t="shared" si="84"/>
        <v>-0.1219242999999999</v>
      </c>
      <c r="Z221" s="1">
        <v>-0.16548037505438387</v>
      </c>
      <c r="AA221" s="42">
        <v>-6.6550274519000002E-2</v>
      </c>
      <c r="AB221" s="1">
        <f t="shared" si="78"/>
        <v>3.442669999999981E-2</v>
      </c>
      <c r="AD221" s="1">
        <f t="shared" si="91"/>
        <v>1986.6666666666508</v>
      </c>
      <c r="AE221" s="1">
        <f t="shared" si="101"/>
        <v>-1.5448125000000035E-2</v>
      </c>
      <c r="AF221" s="1">
        <f t="shared" si="101"/>
        <v>-3.6651074999999922E-2</v>
      </c>
      <c r="AG221" s="1">
        <f t="shared" si="101"/>
        <v>0.13857917212831888</v>
      </c>
      <c r="AH221" s="1">
        <f t="shared" si="102"/>
        <v>1.469667065E-3</v>
      </c>
      <c r="AJ221" s="1">
        <f t="shared" si="90"/>
        <v>1986.6666666666508</v>
      </c>
      <c r="AK221" s="1">
        <f t="shared" si="92"/>
        <v>-3.4631942634209976</v>
      </c>
      <c r="AL221" s="1">
        <f t="shared" si="93"/>
        <v>1.2204212750000067</v>
      </c>
      <c r="AM221" s="1">
        <f t="shared" si="94"/>
        <v>-2.6283399968161953</v>
      </c>
    </row>
    <row r="222" spans="1:39">
      <c r="A222" s="1">
        <v>20790</v>
      </c>
      <c r="B222" s="31">
        <v>0</v>
      </c>
      <c r="C222" s="31">
        <v>8.25</v>
      </c>
      <c r="D222" s="29">
        <v>3.5</v>
      </c>
      <c r="E222" s="29">
        <v>4.5999999999999996</v>
      </c>
      <c r="F222" s="29">
        <v>3.6</v>
      </c>
      <c r="G222" s="29">
        <v>4.2</v>
      </c>
      <c r="H222" s="29">
        <v>-0.3</v>
      </c>
      <c r="I222" s="29">
        <v>0.7</v>
      </c>
      <c r="J222" s="29">
        <v>-0.6</v>
      </c>
      <c r="K222" s="29">
        <v>0.2</v>
      </c>
      <c r="L222" s="29">
        <v>0.5</v>
      </c>
      <c r="M222" s="29">
        <v>0.7</v>
      </c>
      <c r="N222" s="29">
        <v>2.6</v>
      </c>
      <c r="O222" s="29">
        <v>1.6</v>
      </c>
      <c r="P222" s="29">
        <v>-0.2</v>
      </c>
      <c r="Q222" s="29">
        <v>-1.4</v>
      </c>
      <c r="R222" s="29">
        <v>1.4</v>
      </c>
      <c r="S222" s="29">
        <v>0</v>
      </c>
      <c r="T222" s="29">
        <v>5.5</v>
      </c>
      <c r="U222" s="42">
        <v>0.31303953200899998</v>
      </c>
      <c r="V222" s="1">
        <f t="shared" si="87"/>
        <v>216</v>
      </c>
      <c r="W222" s="1">
        <v>20790</v>
      </c>
      <c r="X222" s="1">
        <f t="shared" si="83"/>
        <v>0.26153494999999993</v>
      </c>
      <c r="Y222" s="1">
        <f t="shared" si="84"/>
        <v>0.11998365000000005</v>
      </c>
      <c r="Z222" s="1">
        <v>0.12155911631232449</v>
      </c>
      <c r="AA222" s="42">
        <v>0.31303953200899998</v>
      </c>
      <c r="AB222" s="1">
        <f t="shared" si="78"/>
        <v>0.14155129999999988</v>
      </c>
      <c r="AD222" s="1">
        <f t="shared" si="91"/>
        <v>1986.7499999999841</v>
      </c>
      <c r="AE222" s="1">
        <v>0</v>
      </c>
      <c r="AF222" s="1">
        <v>0</v>
      </c>
      <c r="AG222" s="1">
        <v>0</v>
      </c>
      <c r="AH222" s="1">
        <v>0</v>
      </c>
      <c r="AJ222" s="1">
        <f t="shared" si="90"/>
        <v>1986.7499999999841</v>
      </c>
      <c r="AK222" s="1">
        <f t="shared" si="92"/>
        <v>-3.4631942634209976</v>
      </c>
      <c r="AL222" s="1">
        <f t="shared" si="93"/>
        <v>1.2204212750000067</v>
      </c>
      <c r="AM222" s="1">
        <f t="shared" si="94"/>
        <v>-2.6283399968161953</v>
      </c>
    </row>
    <row r="223" spans="1:39">
      <c r="A223" s="1">
        <v>32790</v>
      </c>
      <c r="B223" s="31">
        <v>0</v>
      </c>
      <c r="C223" s="31">
        <v>8.25</v>
      </c>
      <c r="D223" s="29">
        <v>3.2</v>
      </c>
      <c r="E223" s="29">
        <v>5.6</v>
      </c>
      <c r="F223" s="29">
        <v>3.4</v>
      </c>
      <c r="G223" s="29">
        <v>4.0999999999999996</v>
      </c>
      <c r="H223" s="29">
        <v>-0.3</v>
      </c>
      <c r="I223" s="29">
        <v>1</v>
      </c>
      <c r="J223" s="29">
        <v>-0.2</v>
      </c>
      <c r="K223" s="29">
        <v>-0.1</v>
      </c>
      <c r="L223" s="29">
        <v>0.9</v>
      </c>
      <c r="M223" s="29">
        <v>2</v>
      </c>
      <c r="N223" s="29">
        <v>2.6</v>
      </c>
      <c r="O223" s="29">
        <v>1.7</v>
      </c>
      <c r="P223" s="29">
        <v>0.4</v>
      </c>
      <c r="Q223" s="29">
        <v>1.3</v>
      </c>
      <c r="R223" s="29">
        <v>0</v>
      </c>
      <c r="S223" s="29">
        <v>0.1</v>
      </c>
      <c r="T223" s="29">
        <v>5.3</v>
      </c>
      <c r="U223" s="42">
        <v>-9.3912779574000002E-2</v>
      </c>
      <c r="V223" s="1">
        <f t="shared" si="87"/>
        <v>217</v>
      </c>
      <c r="W223" s="1">
        <v>32790</v>
      </c>
      <c r="X223" s="1">
        <f t="shared" si="83"/>
        <v>-9.4239050000000046E-2</v>
      </c>
      <c r="Y223" s="1">
        <f t="shared" si="84"/>
        <v>-5.7896449999999988E-2</v>
      </c>
      <c r="Z223" s="1">
        <v>4.1341307566514718E-2</v>
      </c>
      <c r="AA223" s="42">
        <v>-9.3912779574000002E-2</v>
      </c>
      <c r="AB223" s="1">
        <f t="shared" si="78"/>
        <v>-3.6342600000000058E-2</v>
      </c>
      <c r="AD223" s="1">
        <f t="shared" si="91"/>
        <v>1986.8333333333173</v>
      </c>
      <c r="AE223" s="1">
        <f t="shared" ref="AE223:AG224" si="103">X196</f>
        <v>7.1506749999998842E-3</v>
      </c>
      <c r="AF223" s="1">
        <f t="shared" si="103"/>
        <v>4.0131825000000065E-2</v>
      </c>
      <c r="AG223" s="1">
        <f t="shared" si="103"/>
        <v>5.613389907574734E-3</v>
      </c>
      <c r="AH223" s="1">
        <f t="shared" ref="AH223:AH224" si="104">AA196</f>
        <v>2.1131312778000001E-2</v>
      </c>
      <c r="AJ223" s="1">
        <f t="shared" si="90"/>
        <v>1986.8333333333173</v>
      </c>
      <c r="AK223" s="1">
        <f t="shared" si="92"/>
        <v>-3.4420629506429976</v>
      </c>
      <c r="AL223" s="1">
        <f t="shared" si="93"/>
        <v>1.2605531000000068</v>
      </c>
      <c r="AM223" s="1">
        <f t="shared" si="94"/>
        <v>-2.6227266069086208</v>
      </c>
    </row>
    <row r="224" spans="1:39">
      <c r="A224" s="1">
        <v>51590</v>
      </c>
      <c r="B224" s="31">
        <v>0</v>
      </c>
      <c r="C224" s="31">
        <v>8.25</v>
      </c>
      <c r="D224" s="29">
        <v>5.7</v>
      </c>
      <c r="E224" s="29">
        <v>4.4000000000000004</v>
      </c>
      <c r="F224" s="29">
        <v>3.8</v>
      </c>
      <c r="G224" s="29">
        <v>4.0999999999999996</v>
      </c>
      <c r="H224" s="29">
        <v>0.1</v>
      </c>
      <c r="I224" s="29">
        <v>1</v>
      </c>
      <c r="J224" s="29">
        <v>-0.3</v>
      </c>
      <c r="K224" s="29">
        <v>-0.1</v>
      </c>
      <c r="L224" s="29">
        <v>2.1</v>
      </c>
      <c r="M224" s="29">
        <v>2.2000000000000002</v>
      </c>
      <c r="N224" s="29">
        <v>2</v>
      </c>
      <c r="O224" s="29">
        <v>1.8</v>
      </c>
      <c r="P224" s="29">
        <v>0.1</v>
      </c>
      <c r="Q224" s="29">
        <v>-0.4</v>
      </c>
      <c r="R224" s="29">
        <v>0.3</v>
      </c>
      <c r="S224" s="29">
        <v>0.1</v>
      </c>
      <c r="T224" s="29">
        <v>5.4</v>
      </c>
      <c r="U224" s="42">
        <v>4.3965740029999999E-2</v>
      </c>
      <c r="V224" s="1">
        <f t="shared" si="87"/>
        <v>218</v>
      </c>
      <c r="W224" s="1">
        <v>51590</v>
      </c>
      <c r="X224" s="1">
        <f t="shared" si="83"/>
        <v>9.8386499999998933E-3</v>
      </c>
      <c r="Y224" s="1">
        <f t="shared" si="84"/>
        <v>3.6435000000001327E-4</v>
      </c>
      <c r="Z224" s="1">
        <v>2.7731911448873894E-2</v>
      </c>
      <c r="AA224" s="42">
        <v>4.3965740029999999E-2</v>
      </c>
      <c r="AB224" s="1">
        <f t="shared" si="78"/>
        <v>9.47429999999988E-3</v>
      </c>
      <c r="AD224" s="1">
        <f t="shared" si="91"/>
        <v>1986.9166666666506</v>
      </c>
      <c r="AE224" s="1">
        <f t="shared" si="103"/>
        <v>-0.11904809999999999</v>
      </c>
      <c r="AF224" s="1">
        <f t="shared" si="103"/>
        <v>4.3133200000000094E-2</v>
      </c>
      <c r="AG224" s="1">
        <f t="shared" si="103"/>
        <v>-1.2118347336371862E-2</v>
      </c>
      <c r="AH224" s="1">
        <f t="shared" si="104"/>
        <v>-8.1787983916999998E-2</v>
      </c>
      <c r="AJ224" s="1">
        <f t="shared" si="90"/>
        <v>1986.9166666666506</v>
      </c>
      <c r="AK224" s="1">
        <f t="shared" si="92"/>
        <v>-3.5238509345599978</v>
      </c>
      <c r="AL224" s="1">
        <f t="shared" si="93"/>
        <v>1.303686300000007</v>
      </c>
      <c r="AM224" s="1">
        <f t="shared" si="94"/>
        <v>-2.6348449542449925</v>
      </c>
    </row>
    <row r="225" spans="1:39">
      <c r="A225" s="1">
        <v>70390</v>
      </c>
      <c r="B225" s="31">
        <v>-0.25</v>
      </c>
      <c r="C225" s="31">
        <v>8.25</v>
      </c>
      <c r="D225" s="29">
        <v>5.4</v>
      </c>
      <c r="E225" s="29">
        <v>4.3</v>
      </c>
      <c r="F225" s="29">
        <v>3.9</v>
      </c>
      <c r="G225" s="29">
        <v>3.6</v>
      </c>
      <c r="H225" s="29">
        <v>-0.3</v>
      </c>
      <c r="I225" s="29">
        <v>-0.1</v>
      </c>
      <c r="J225" s="29">
        <v>0.1</v>
      </c>
      <c r="K225" s="29">
        <v>-0.5</v>
      </c>
      <c r="L225" s="29">
        <v>1.9</v>
      </c>
      <c r="M225" s="29">
        <v>1.3</v>
      </c>
      <c r="N225" s="29">
        <v>1.6</v>
      </c>
      <c r="O225" s="29">
        <v>1.6</v>
      </c>
      <c r="P225" s="29">
        <v>-0.2</v>
      </c>
      <c r="Q225" s="29">
        <v>-0.9</v>
      </c>
      <c r="R225" s="29">
        <v>-0.4</v>
      </c>
      <c r="S225" s="29">
        <v>-0.2</v>
      </c>
      <c r="T225" s="29">
        <v>5.4</v>
      </c>
      <c r="U225" s="42">
        <v>-6.5610272107999995E-2</v>
      </c>
      <c r="V225" s="1">
        <f t="shared" si="87"/>
        <v>219</v>
      </c>
      <c r="W225" s="1">
        <v>70390</v>
      </c>
      <c r="X225" s="1">
        <f t="shared" si="83"/>
        <v>-8.6612650000000069E-2</v>
      </c>
      <c r="Y225" s="1">
        <f t="shared" si="84"/>
        <v>-0.15529244999999992</v>
      </c>
      <c r="Z225" s="1">
        <v>-0.17382965785258381</v>
      </c>
      <c r="AA225" s="42">
        <v>-6.5610272107999995E-2</v>
      </c>
      <c r="AB225" s="1">
        <f t="shared" si="78"/>
        <v>6.8679799999999847E-2</v>
      </c>
      <c r="AD225" s="1">
        <f t="shared" si="91"/>
        <v>1986.9999999999839</v>
      </c>
      <c r="AE225" s="1">
        <v>0</v>
      </c>
      <c r="AF225" s="1">
        <v>0</v>
      </c>
      <c r="AG225" s="1">
        <v>0</v>
      </c>
      <c r="AH225" s="1">
        <v>0</v>
      </c>
      <c r="AJ225" s="1">
        <f t="shared" si="90"/>
        <v>1986.9999999999839</v>
      </c>
      <c r="AK225" s="1">
        <f t="shared" si="92"/>
        <v>-3.5238509345599978</v>
      </c>
      <c r="AL225" s="1">
        <f t="shared" si="93"/>
        <v>1.303686300000007</v>
      </c>
      <c r="AM225" s="1">
        <f t="shared" si="94"/>
        <v>-2.6348449542449925</v>
      </c>
    </row>
    <row r="226" spans="1:39">
      <c r="A226" s="1">
        <v>82190</v>
      </c>
      <c r="B226" s="31">
        <v>0</v>
      </c>
      <c r="C226" s="31">
        <v>8</v>
      </c>
      <c r="D226" s="29">
        <v>4.4000000000000004</v>
      </c>
      <c r="E226" s="29">
        <v>4.5999999999999996</v>
      </c>
      <c r="F226" s="29">
        <v>3.4</v>
      </c>
      <c r="G226" s="29">
        <v>4.9000000000000004</v>
      </c>
      <c r="H226" s="29">
        <v>0.1</v>
      </c>
      <c r="I226" s="29">
        <v>0.7</v>
      </c>
      <c r="J226" s="29">
        <v>-0.2</v>
      </c>
      <c r="K226" s="29">
        <v>0.2</v>
      </c>
      <c r="L226" s="29">
        <v>1.2</v>
      </c>
      <c r="M226" s="29">
        <v>1.2</v>
      </c>
      <c r="N226" s="29">
        <v>0.5</v>
      </c>
      <c r="O226" s="29">
        <v>1.3</v>
      </c>
      <c r="P226" s="29">
        <v>-0.1</v>
      </c>
      <c r="Q226" s="29">
        <v>-0.4</v>
      </c>
      <c r="R226" s="29">
        <v>-1.1000000000000001</v>
      </c>
      <c r="S226" s="29">
        <v>-0.5</v>
      </c>
      <c r="T226" s="29">
        <v>5.6</v>
      </c>
      <c r="U226" s="42">
        <v>0.149651772298</v>
      </c>
      <c r="V226" s="1">
        <f t="shared" si="87"/>
        <v>220</v>
      </c>
      <c r="W226" s="1">
        <v>82190</v>
      </c>
      <c r="X226" s="1">
        <f t="shared" si="83"/>
        <v>0.15804559999999981</v>
      </c>
      <c r="Y226" s="1">
        <f t="shared" si="84"/>
        <v>0.11827940000000001</v>
      </c>
      <c r="Z226" s="1">
        <v>8.9957071924788121E-2</v>
      </c>
      <c r="AA226" s="42">
        <v>0.149651772298</v>
      </c>
      <c r="AB226" s="1">
        <f t="shared" si="78"/>
        <v>3.9766199999999807E-2</v>
      </c>
      <c r="AD226" s="1">
        <f t="shared" si="91"/>
        <v>1987.0833333333171</v>
      </c>
      <c r="AE226" s="1">
        <f t="shared" ref="AE226:AG227" si="105">X198</f>
        <v>0.16156159999999992</v>
      </c>
      <c r="AF226" s="1">
        <f t="shared" si="105"/>
        <v>7.0874100000000106E-2</v>
      </c>
      <c r="AG226" s="1">
        <f t="shared" si="105"/>
        <v>2.6663061850346712E-2</v>
      </c>
      <c r="AH226" s="1">
        <f t="shared" ref="AH226:AH227" si="106">AA198</f>
        <v>0.175747037306</v>
      </c>
      <c r="AJ226" s="1">
        <f t="shared" si="90"/>
        <v>1987.0833333333171</v>
      </c>
      <c r="AK226" s="1">
        <f t="shared" si="92"/>
        <v>-3.3481038972539978</v>
      </c>
      <c r="AL226" s="1">
        <f t="shared" si="93"/>
        <v>1.3745604000000071</v>
      </c>
      <c r="AM226" s="1">
        <f t="shared" si="94"/>
        <v>-2.6081818923946458</v>
      </c>
    </row>
    <row r="227" spans="1:39">
      <c r="A227" s="1">
        <v>100290</v>
      </c>
      <c r="B227" s="31">
        <v>-0.25</v>
      </c>
      <c r="C227" s="31">
        <v>8</v>
      </c>
      <c r="D227" s="29">
        <v>4.7</v>
      </c>
      <c r="E227" s="29">
        <v>4.2</v>
      </c>
      <c r="F227" s="29">
        <v>3.6</v>
      </c>
      <c r="G227" s="29">
        <v>5.5</v>
      </c>
      <c r="H227" s="29">
        <v>0.3</v>
      </c>
      <c r="I227" s="29">
        <v>-0.4</v>
      </c>
      <c r="J227" s="29">
        <v>0.2</v>
      </c>
      <c r="K227" s="29">
        <v>0.6</v>
      </c>
      <c r="L227" s="29">
        <v>0.4</v>
      </c>
      <c r="M227" s="29">
        <v>1.4</v>
      </c>
      <c r="N227" s="29">
        <v>-1</v>
      </c>
      <c r="O227" s="29">
        <v>-0.4</v>
      </c>
      <c r="P227" s="29">
        <v>-0.8</v>
      </c>
      <c r="Q227" s="29">
        <v>0.2</v>
      </c>
      <c r="R227" s="29">
        <v>-1.5</v>
      </c>
      <c r="S227" s="29">
        <v>-1.7</v>
      </c>
      <c r="T227" s="29">
        <v>5.6</v>
      </c>
      <c r="U227" s="42">
        <v>-0.119344369142</v>
      </c>
      <c r="V227" s="1">
        <f t="shared" si="87"/>
        <v>221</v>
      </c>
      <c r="W227" s="1">
        <v>100290</v>
      </c>
      <c r="X227" s="1">
        <f t="shared" si="83"/>
        <v>-9.0902700000000114E-2</v>
      </c>
      <c r="Y227" s="1">
        <f t="shared" si="84"/>
        <v>-0.14228730000000006</v>
      </c>
      <c r="Z227" s="1">
        <v>-0.21877802452003367</v>
      </c>
      <c r="AA227" s="42">
        <v>-0.119344369142</v>
      </c>
      <c r="AB227" s="1">
        <f t="shared" si="78"/>
        <v>5.1384599999999947E-2</v>
      </c>
      <c r="AD227" s="1">
        <f t="shared" si="91"/>
        <v>1987.1666666666504</v>
      </c>
      <c r="AE227" s="1">
        <f t="shared" si="105"/>
        <v>0.16815936249999991</v>
      </c>
      <c r="AF227" s="1">
        <f t="shared" si="105"/>
        <v>0.22218908750000005</v>
      </c>
      <c r="AG227" s="1">
        <f t="shared" si="105"/>
        <v>0.16607451231173659</v>
      </c>
      <c r="AH227" s="1">
        <f t="shared" si="106"/>
        <v>0.19110594980000001</v>
      </c>
      <c r="AJ227" s="1">
        <f t="shared" si="90"/>
        <v>1987.1666666666504</v>
      </c>
      <c r="AK227" s="1">
        <f t="shared" si="92"/>
        <v>-3.156997947453998</v>
      </c>
      <c r="AL227" s="1">
        <f t="shared" si="93"/>
        <v>1.5967494875000072</v>
      </c>
      <c r="AM227" s="1">
        <f t="shared" si="94"/>
        <v>-2.4421073800829092</v>
      </c>
    </row>
    <row r="228" spans="1:39">
      <c r="A228" s="1">
        <v>111390</v>
      </c>
      <c r="B228" s="31">
        <v>-0.25</v>
      </c>
      <c r="C228" s="31">
        <v>7.75</v>
      </c>
      <c r="D228" s="29">
        <v>3.4</v>
      </c>
      <c r="E228" s="29">
        <v>3.6</v>
      </c>
      <c r="F228" s="29">
        <v>5.6</v>
      </c>
      <c r="G228" s="29">
        <v>4.5999999999999996</v>
      </c>
      <c r="H228" s="29">
        <v>-0.8</v>
      </c>
      <c r="I228" s="29">
        <v>0</v>
      </c>
      <c r="J228" s="29">
        <v>0.1</v>
      </c>
      <c r="K228" s="29">
        <v>-0.4</v>
      </c>
      <c r="L228" s="29">
        <v>1.8</v>
      </c>
      <c r="M228" s="29">
        <v>-2.1</v>
      </c>
      <c r="N228" s="29">
        <v>-1.1000000000000001</v>
      </c>
      <c r="O228" s="29">
        <v>1.4</v>
      </c>
      <c r="P228" s="29">
        <v>0.4</v>
      </c>
      <c r="Q228" s="29">
        <v>-1.1000000000000001</v>
      </c>
      <c r="R228" s="29">
        <v>-0.7</v>
      </c>
      <c r="S228" s="29">
        <v>-0.6</v>
      </c>
      <c r="T228" s="29">
        <v>5.9</v>
      </c>
      <c r="U228" s="42">
        <v>-1.7550121145E-2</v>
      </c>
      <c r="V228" s="1">
        <f t="shared" si="87"/>
        <v>222</v>
      </c>
      <c r="W228" s="1">
        <v>111390</v>
      </c>
      <c r="X228" s="1">
        <f t="shared" si="83"/>
        <v>-8.114194999999999E-2</v>
      </c>
      <c r="Y228" s="1">
        <f t="shared" si="84"/>
        <v>9.6206249999999993E-2</v>
      </c>
      <c r="Z228" s="1">
        <v>-7.4210338799936049E-2</v>
      </c>
      <c r="AA228" s="42">
        <v>-1.7550121145E-2</v>
      </c>
      <c r="AB228" s="1">
        <f t="shared" si="78"/>
        <v>-0.17734819999999998</v>
      </c>
      <c r="AD228" s="1">
        <f t="shared" si="91"/>
        <v>1987.2499999999836</v>
      </c>
      <c r="AE228" s="1">
        <v>0</v>
      </c>
      <c r="AF228" s="1">
        <v>0</v>
      </c>
      <c r="AG228" s="1">
        <v>0</v>
      </c>
      <c r="AH228" s="1">
        <v>0</v>
      </c>
      <c r="AJ228" s="1">
        <f t="shared" si="90"/>
        <v>1987.2499999999836</v>
      </c>
      <c r="AK228" s="1">
        <f t="shared" si="92"/>
        <v>-3.156997947453998</v>
      </c>
      <c r="AL228" s="1">
        <f t="shared" si="93"/>
        <v>1.5967494875000072</v>
      </c>
      <c r="AM228" s="1">
        <f t="shared" si="94"/>
        <v>-2.4421073800829092</v>
      </c>
    </row>
    <row r="229" spans="1:39">
      <c r="A229" s="1">
        <v>121890</v>
      </c>
      <c r="B229" s="31">
        <v>-0.25</v>
      </c>
      <c r="C229" s="31">
        <v>7.25</v>
      </c>
      <c r="D229" s="29">
        <v>4</v>
      </c>
      <c r="E229" s="29">
        <v>4.0999999999999996</v>
      </c>
      <c r="F229" s="29">
        <v>5.2</v>
      </c>
      <c r="G229" s="29">
        <v>4</v>
      </c>
      <c r="H229" s="29">
        <v>0.6</v>
      </c>
      <c r="I229" s="29">
        <v>0.5</v>
      </c>
      <c r="J229" s="29">
        <v>-0.4</v>
      </c>
      <c r="K229" s="29">
        <v>-0.6</v>
      </c>
      <c r="L229" s="29">
        <v>1.7</v>
      </c>
      <c r="M229" s="29">
        <v>-3.1</v>
      </c>
      <c r="N229" s="29">
        <v>-0.9</v>
      </c>
      <c r="O229" s="29">
        <v>3.2</v>
      </c>
      <c r="P229" s="29">
        <v>-0.1</v>
      </c>
      <c r="Q229" s="29">
        <v>-1</v>
      </c>
      <c r="R229" s="29">
        <v>0.2</v>
      </c>
      <c r="S229" s="29">
        <v>1.8</v>
      </c>
      <c r="T229" s="29">
        <v>5.9</v>
      </c>
      <c r="U229" s="42">
        <v>-0.158639656415</v>
      </c>
      <c r="V229" s="1">
        <f t="shared" si="87"/>
        <v>223</v>
      </c>
      <c r="W229" s="1">
        <v>121890</v>
      </c>
      <c r="X229" s="1">
        <f t="shared" si="83"/>
        <v>-0.18906685000000012</v>
      </c>
      <c r="Y229" s="1">
        <f t="shared" si="84"/>
        <v>5.1790950000000002E-2</v>
      </c>
      <c r="Z229" s="1">
        <v>6.1758818017644268E-3</v>
      </c>
      <c r="AA229" s="42">
        <v>-0.158639656415</v>
      </c>
      <c r="AB229" s="1">
        <f t="shared" si="78"/>
        <v>-0.24085780000000012</v>
      </c>
      <c r="AD229" s="1">
        <f t="shared" si="91"/>
        <v>1987.3333333333169</v>
      </c>
      <c r="AE229" s="1">
        <f>X200</f>
        <v>0.21879629999999994</v>
      </c>
      <c r="AF229" s="1">
        <f>Y200</f>
        <v>0.21953270000000014</v>
      </c>
      <c r="AG229" s="1">
        <f>Z200</f>
        <v>0.196012476650612</v>
      </c>
      <c r="AH229" s="1">
        <f>AA200</f>
        <v>0.238376190682</v>
      </c>
      <c r="AJ229" s="1">
        <f t="shared" si="90"/>
        <v>1987.3333333333169</v>
      </c>
      <c r="AK229" s="1">
        <f t="shared" si="92"/>
        <v>-2.9186217567719979</v>
      </c>
      <c r="AL229" s="1">
        <f t="shared" si="93"/>
        <v>1.8162821875000073</v>
      </c>
      <c r="AM229" s="1">
        <f t="shared" si="94"/>
        <v>-2.2460949034322972</v>
      </c>
    </row>
    <row r="230" spans="1:39">
      <c r="A230" s="1">
        <v>20691</v>
      </c>
      <c r="B230" s="31">
        <v>-0.5</v>
      </c>
      <c r="C230" s="31">
        <v>6.75</v>
      </c>
      <c r="D230" s="29">
        <v>2.8</v>
      </c>
      <c r="E230" s="29">
        <v>4.7</v>
      </c>
      <c r="F230" s="29">
        <v>3.8</v>
      </c>
      <c r="G230" s="29">
        <v>3.7</v>
      </c>
      <c r="H230" s="29">
        <v>-1.3</v>
      </c>
      <c r="I230" s="29">
        <v>-0.5</v>
      </c>
      <c r="J230" s="29">
        <v>-0.2</v>
      </c>
      <c r="K230" s="29">
        <v>0.2</v>
      </c>
      <c r="L230" s="29">
        <v>-2.1</v>
      </c>
      <c r="M230" s="29">
        <v>-1.5</v>
      </c>
      <c r="N230" s="29">
        <v>2.8</v>
      </c>
      <c r="O230" s="29">
        <v>3.1</v>
      </c>
      <c r="P230" s="29">
        <v>1</v>
      </c>
      <c r="Q230" s="29">
        <v>-0.6</v>
      </c>
      <c r="R230" s="29">
        <v>-0.4</v>
      </c>
      <c r="S230" s="29">
        <v>0.6</v>
      </c>
      <c r="T230" s="29">
        <v>6.4</v>
      </c>
      <c r="U230" s="42">
        <v>-0.25142272016</v>
      </c>
      <c r="V230" s="1">
        <f t="shared" si="87"/>
        <v>224</v>
      </c>
      <c r="W230" s="1">
        <v>20691</v>
      </c>
      <c r="X230" s="1">
        <f t="shared" ref="X230:X249" si="107">B230-(C$4+D$4*C230+E$4*D230+F$4*E230+G$4*F230+H$4*G230+I$4*H230+J$4*I230+K$4*J230+L$4*K230+M$4*L230+N$4*M230+O$4*N230+P$4*O230+Q$4*P230+R$4*Q230+S$4*R230+T$4*S230+U$4*T230)</f>
        <v>-0.29968935000000008</v>
      </c>
      <c r="Y230" s="1">
        <f t="shared" ref="Y230:Y249" si="108">B230-(C$3+D$3*C230+E$3*D230+F$3*E230+G$3*F230+H$3*G230+I$3*H230+J$3*I230+K$3*J230+L$3*K230+M$3*L230+N$3*M230+O$3*N230+P$3*O230+Q$3*P230+R$3*Q230+S$3*R230+T$3*S230+U$3*T230)</f>
        <v>-0.31842394999999996</v>
      </c>
      <c r="Z230" s="1">
        <v>-0.26794314655011153</v>
      </c>
      <c r="AA230" s="42">
        <v>-0.25142272016</v>
      </c>
      <c r="AB230" s="1">
        <f t="shared" si="78"/>
        <v>1.8734599999999879E-2</v>
      </c>
      <c r="AD230" s="1">
        <f t="shared" si="91"/>
        <v>1987.4166666666501</v>
      </c>
      <c r="AE230" s="1">
        <v>0</v>
      </c>
      <c r="AF230" s="1">
        <v>0</v>
      </c>
      <c r="AG230" s="1">
        <v>0</v>
      </c>
      <c r="AH230" s="1">
        <v>0</v>
      </c>
      <c r="AJ230" s="1">
        <f t="shared" si="90"/>
        <v>1987.4166666666501</v>
      </c>
      <c r="AK230" s="1">
        <f t="shared" si="92"/>
        <v>-2.9186217567719979</v>
      </c>
      <c r="AL230" s="1">
        <f t="shared" si="93"/>
        <v>1.8162821875000073</v>
      </c>
      <c r="AM230" s="1">
        <f t="shared" si="94"/>
        <v>-2.2460949034322972</v>
      </c>
    </row>
    <row r="231" spans="1:39">
      <c r="A231" s="1">
        <v>32691</v>
      </c>
      <c r="B231" s="31">
        <v>0</v>
      </c>
      <c r="C231" s="31">
        <v>6</v>
      </c>
      <c r="D231" s="29">
        <v>2.8</v>
      </c>
      <c r="E231" s="29">
        <v>4.5</v>
      </c>
      <c r="F231" s="29">
        <v>3.7</v>
      </c>
      <c r="G231" s="29">
        <v>3.5</v>
      </c>
      <c r="H231" s="29">
        <v>0</v>
      </c>
      <c r="I231" s="29">
        <v>-0.2</v>
      </c>
      <c r="J231" s="29">
        <v>-0.1</v>
      </c>
      <c r="K231" s="29">
        <v>-0.2</v>
      </c>
      <c r="L231" s="29">
        <v>-2</v>
      </c>
      <c r="M231" s="29">
        <v>-2.4</v>
      </c>
      <c r="N231" s="29">
        <v>1.9</v>
      </c>
      <c r="O231" s="29">
        <v>3.9</v>
      </c>
      <c r="P231" s="29">
        <v>0.1</v>
      </c>
      <c r="Q231" s="29">
        <v>-0.9</v>
      </c>
      <c r="R231" s="29">
        <v>-0.9</v>
      </c>
      <c r="S231" s="29">
        <v>0.8</v>
      </c>
      <c r="T231" s="29">
        <v>6.5</v>
      </c>
      <c r="U231" s="42">
        <v>0.227238254537</v>
      </c>
      <c r="V231" s="1">
        <f t="shared" si="87"/>
        <v>225</v>
      </c>
      <c r="W231" s="1">
        <v>32691</v>
      </c>
      <c r="X231" s="1">
        <f t="shared" si="107"/>
        <v>0.2051779</v>
      </c>
      <c r="Y231" s="1">
        <f t="shared" si="108"/>
        <v>0.23245169999999998</v>
      </c>
      <c r="Z231" s="1">
        <v>0.28197086848926778</v>
      </c>
      <c r="AA231" s="42">
        <v>0.227238254537</v>
      </c>
      <c r="AB231" s="1">
        <f t="shared" si="78"/>
        <v>-2.7273799999999987E-2</v>
      </c>
      <c r="AD231" s="1">
        <f t="shared" si="91"/>
        <v>1987.4999999999834</v>
      </c>
      <c r="AE231" s="1">
        <f>X201</f>
        <v>-3.1964449999999978E-2</v>
      </c>
      <c r="AF231" s="1">
        <f>Y201</f>
        <v>-2.0906949999999869E-2</v>
      </c>
      <c r="AG231" s="1">
        <f>Z201</f>
        <v>-3.3676873921931902E-2</v>
      </c>
      <c r="AH231" s="1">
        <f>AA201</f>
        <v>-4.0865438802999997E-2</v>
      </c>
      <c r="AJ231" s="1">
        <f t="shared" si="90"/>
        <v>1987.4999999999834</v>
      </c>
      <c r="AK231" s="1">
        <f t="shared" si="92"/>
        <v>-2.9594871955749977</v>
      </c>
      <c r="AL231" s="1">
        <f t="shared" si="93"/>
        <v>1.7953752375000074</v>
      </c>
      <c r="AM231" s="1">
        <f t="shared" si="94"/>
        <v>-2.2797717773542292</v>
      </c>
    </row>
    <row r="232" spans="1:39">
      <c r="A232" s="1">
        <v>51491</v>
      </c>
      <c r="B232" s="31">
        <v>0</v>
      </c>
      <c r="C232" s="31">
        <v>5.75</v>
      </c>
      <c r="D232" s="29">
        <v>5.5</v>
      </c>
      <c r="E232" s="29">
        <v>3.1</v>
      </c>
      <c r="F232" s="29">
        <v>3.3</v>
      </c>
      <c r="G232" s="29">
        <v>3.2</v>
      </c>
      <c r="H232" s="29">
        <v>1</v>
      </c>
      <c r="I232" s="29">
        <v>-0.6</v>
      </c>
      <c r="J232" s="29">
        <v>-0.2</v>
      </c>
      <c r="K232" s="29">
        <v>-0.1</v>
      </c>
      <c r="L232" s="29">
        <v>-2.8</v>
      </c>
      <c r="M232" s="29">
        <v>-0.2</v>
      </c>
      <c r="N232" s="29">
        <v>4.0999999999999996</v>
      </c>
      <c r="O232" s="29">
        <v>4</v>
      </c>
      <c r="P232" s="29">
        <v>-0.4</v>
      </c>
      <c r="Q232" s="29">
        <v>-2.1</v>
      </c>
      <c r="R232" s="29">
        <v>0.2</v>
      </c>
      <c r="S232" s="29">
        <v>0.2</v>
      </c>
      <c r="T232" s="29">
        <v>6.8</v>
      </c>
      <c r="U232" s="42">
        <v>0.26233321092</v>
      </c>
      <c r="V232" s="1">
        <f t="shared" si="87"/>
        <v>226</v>
      </c>
      <c r="W232" s="1">
        <v>51491</v>
      </c>
      <c r="X232" s="1">
        <f t="shared" si="107"/>
        <v>0.20699534999999999</v>
      </c>
      <c r="Y232" s="1">
        <f t="shared" si="108"/>
        <v>0.11324935000000003</v>
      </c>
      <c r="Z232" s="1">
        <v>0.15159697827983604</v>
      </c>
      <c r="AA232" s="42">
        <v>0.26233321092</v>
      </c>
      <c r="AB232" s="1">
        <f t="shared" si="78"/>
        <v>9.3745999999999968E-2</v>
      </c>
      <c r="AD232" s="1">
        <f t="shared" si="91"/>
        <v>1987.5833333333167</v>
      </c>
      <c r="AE232" s="1">
        <f t="shared" ref="AE232:AG233" si="109">X202</f>
        <v>-2.0810274999999989E-2</v>
      </c>
      <c r="AF232" s="1">
        <f t="shared" si="109"/>
        <v>-2.9145524999999894E-2</v>
      </c>
      <c r="AG232" s="1">
        <f t="shared" si="109"/>
        <v>2.514768412922519E-2</v>
      </c>
      <c r="AH232" s="1">
        <f t="shared" ref="AH232:AH233" si="110">AA202</f>
        <v>-2.1046005116000001E-2</v>
      </c>
      <c r="AJ232" s="1">
        <f t="shared" si="90"/>
        <v>1987.5833333333167</v>
      </c>
      <c r="AK232" s="1">
        <f t="shared" si="92"/>
        <v>-2.9805332006909979</v>
      </c>
      <c r="AL232" s="1">
        <f t="shared" si="93"/>
        <v>1.7662297125000075</v>
      </c>
      <c r="AM232" s="1">
        <f t="shared" si="94"/>
        <v>-2.2546240932250039</v>
      </c>
    </row>
    <row r="233" spans="1:39">
      <c r="A233" s="1">
        <v>70391</v>
      </c>
      <c r="B233" s="31">
        <v>0</v>
      </c>
      <c r="C233" s="31">
        <v>5.75</v>
      </c>
      <c r="D233" s="29">
        <v>5.2</v>
      </c>
      <c r="E233" s="29">
        <v>3</v>
      </c>
      <c r="F233" s="29">
        <v>3.2</v>
      </c>
      <c r="G233" s="29">
        <v>3.3</v>
      </c>
      <c r="H233" s="29">
        <v>-0.3</v>
      </c>
      <c r="I233" s="29">
        <v>-0.1</v>
      </c>
      <c r="J233" s="29">
        <v>-0.1</v>
      </c>
      <c r="K233" s="29">
        <v>0.1</v>
      </c>
      <c r="L233" s="29">
        <v>-2.8</v>
      </c>
      <c r="M233" s="29">
        <v>0.2</v>
      </c>
      <c r="N233" s="29">
        <v>4.8</v>
      </c>
      <c r="O233" s="29">
        <v>4.0999999999999996</v>
      </c>
      <c r="P233" s="29">
        <v>0</v>
      </c>
      <c r="Q233" s="29">
        <v>0.4</v>
      </c>
      <c r="R233" s="29">
        <v>0.7</v>
      </c>
      <c r="S233" s="29">
        <v>0.1</v>
      </c>
      <c r="T233" s="29">
        <v>6.8</v>
      </c>
      <c r="U233" s="42">
        <v>-7.6714431122000007E-2</v>
      </c>
      <c r="V233" s="1">
        <f t="shared" si="87"/>
        <v>227</v>
      </c>
      <c r="W233" s="1">
        <v>70391</v>
      </c>
      <c r="X233" s="1">
        <f t="shared" si="107"/>
        <v>-0.16161465000000003</v>
      </c>
      <c r="Y233" s="1">
        <f t="shared" si="108"/>
        <v>-6.0272449999999866E-2</v>
      </c>
      <c r="Z233" s="1">
        <v>0.10770449128200987</v>
      </c>
      <c r="AA233" s="42">
        <v>-7.6714431122000007E-2</v>
      </c>
      <c r="AB233" s="1">
        <f t="shared" si="78"/>
        <v>-0.10134220000000016</v>
      </c>
      <c r="AD233" s="1">
        <f t="shared" si="91"/>
        <v>1987.6666666666499</v>
      </c>
      <c r="AE233" s="1">
        <f t="shared" si="109"/>
        <v>-0.14169525000000011</v>
      </c>
      <c r="AF233" s="1">
        <f t="shared" si="109"/>
        <v>-7.6556249999999881E-2</v>
      </c>
      <c r="AG233" s="1">
        <f t="shared" si="109"/>
        <v>-0.12059016994703663</v>
      </c>
      <c r="AH233" s="1">
        <f t="shared" si="110"/>
        <v>-0.14679526735699999</v>
      </c>
      <c r="AJ233" s="1">
        <f t="shared" si="90"/>
        <v>1987.6666666666499</v>
      </c>
      <c r="AK233" s="1">
        <f t="shared" si="92"/>
        <v>-3.127328468047998</v>
      </c>
      <c r="AL233" s="1">
        <f t="shared" si="93"/>
        <v>1.6896734625000076</v>
      </c>
      <c r="AM233" s="1">
        <f t="shared" si="94"/>
        <v>-2.3752142631720403</v>
      </c>
    </row>
    <row r="234" spans="1:39">
      <c r="A234" s="1">
        <v>82091</v>
      </c>
      <c r="B234" s="31">
        <v>0</v>
      </c>
      <c r="C234" s="31">
        <v>5.5</v>
      </c>
      <c r="D234" s="29">
        <v>3.9</v>
      </c>
      <c r="E234" s="29">
        <v>2</v>
      </c>
      <c r="F234" s="29">
        <v>3.3</v>
      </c>
      <c r="G234" s="29">
        <v>3.8</v>
      </c>
      <c r="H234" s="29">
        <v>0.9</v>
      </c>
      <c r="I234" s="29">
        <v>-1.2</v>
      </c>
      <c r="J234" s="29">
        <v>0</v>
      </c>
      <c r="K234" s="29">
        <v>0</v>
      </c>
      <c r="L234" s="29">
        <v>0.4</v>
      </c>
      <c r="M234" s="29">
        <v>2.9</v>
      </c>
      <c r="N234" s="29">
        <v>3.6</v>
      </c>
      <c r="O234" s="29">
        <v>3.9</v>
      </c>
      <c r="P234" s="29">
        <v>0.2</v>
      </c>
      <c r="Q234" s="29">
        <v>-1.9</v>
      </c>
      <c r="R234" s="29">
        <v>-0.5</v>
      </c>
      <c r="S234" s="29">
        <v>0.6</v>
      </c>
      <c r="T234" s="29">
        <v>6.8</v>
      </c>
      <c r="U234" s="42">
        <v>0.14046333830999999</v>
      </c>
      <c r="V234" s="1">
        <f t="shared" si="87"/>
        <v>228</v>
      </c>
      <c r="W234" s="1">
        <v>82091</v>
      </c>
      <c r="X234" s="1">
        <f t="shared" si="107"/>
        <v>0.13378869999999987</v>
      </c>
      <c r="Y234" s="1">
        <f t="shared" si="108"/>
        <v>0.1066375</v>
      </c>
      <c r="Z234" s="1">
        <v>2.811086857320233E-3</v>
      </c>
      <c r="AA234" s="42">
        <v>0.14046333830999999</v>
      </c>
      <c r="AB234" s="1">
        <f t="shared" si="78"/>
        <v>2.7151199999999875E-2</v>
      </c>
      <c r="AD234" s="1">
        <f t="shared" si="91"/>
        <v>1987.7499999999832</v>
      </c>
      <c r="AE234" s="1">
        <v>0</v>
      </c>
      <c r="AF234" s="1">
        <v>0</v>
      </c>
      <c r="AG234" s="1">
        <v>0</v>
      </c>
      <c r="AH234" s="1">
        <v>0</v>
      </c>
      <c r="AJ234" s="1">
        <f t="shared" si="90"/>
        <v>1987.7499999999832</v>
      </c>
      <c r="AK234" s="1">
        <f t="shared" si="92"/>
        <v>-3.127328468047998</v>
      </c>
      <c r="AL234" s="1">
        <f t="shared" si="93"/>
        <v>1.6896734625000076</v>
      </c>
      <c r="AM234" s="1">
        <f t="shared" si="94"/>
        <v>-2.3752142631720403</v>
      </c>
    </row>
    <row r="235" spans="1:39">
      <c r="A235" s="1">
        <v>100191</v>
      </c>
      <c r="B235" s="31">
        <v>0</v>
      </c>
      <c r="C235" s="31">
        <v>5.25</v>
      </c>
      <c r="D235" s="29">
        <v>4.2</v>
      </c>
      <c r="E235" s="29">
        <v>1.6</v>
      </c>
      <c r="F235" s="29">
        <v>2.5</v>
      </c>
      <c r="G235" s="29">
        <v>3.5</v>
      </c>
      <c r="H235" s="29">
        <v>0.3</v>
      </c>
      <c r="I235" s="29">
        <v>-0.4</v>
      </c>
      <c r="J235" s="29">
        <v>-0.8</v>
      </c>
      <c r="K235" s="29">
        <v>-0.3</v>
      </c>
      <c r="L235" s="29">
        <v>-0.1</v>
      </c>
      <c r="M235" s="29">
        <v>2.8</v>
      </c>
      <c r="N235" s="29">
        <v>3.2</v>
      </c>
      <c r="O235" s="29">
        <v>3.6</v>
      </c>
      <c r="P235" s="29">
        <v>-0.5</v>
      </c>
      <c r="Q235" s="29">
        <v>-0.1</v>
      </c>
      <c r="R235" s="29">
        <v>-0.4</v>
      </c>
      <c r="S235" s="29">
        <v>-0.3</v>
      </c>
      <c r="T235" s="29">
        <v>6.8</v>
      </c>
      <c r="U235" s="42">
        <v>-3.4723720800000003E-2</v>
      </c>
      <c r="V235" s="1">
        <f t="shared" si="87"/>
        <v>229</v>
      </c>
      <c r="W235" s="1">
        <v>100191</v>
      </c>
      <c r="X235" s="1">
        <f t="shared" si="107"/>
        <v>-8.1668950000000129E-2</v>
      </c>
      <c r="Y235" s="1">
        <f t="shared" si="108"/>
        <v>4.7937449999999993E-2</v>
      </c>
      <c r="Z235" s="1">
        <v>2.920340363810453E-2</v>
      </c>
      <c r="AA235" s="42">
        <v>-3.4723720800000003E-2</v>
      </c>
      <c r="AB235" s="1">
        <f t="shared" si="78"/>
        <v>-0.12960640000000012</v>
      </c>
      <c r="AD235" s="1">
        <f t="shared" si="91"/>
        <v>1987.8333333333164</v>
      </c>
      <c r="AE235" s="1">
        <f t="shared" ref="AE235:AG236" si="111">X204</f>
        <v>-0.11495927499999994</v>
      </c>
      <c r="AF235" s="1">
        <f t="shared" si="111"/>
        <v>-7.1642324999999951E-2</v>
      </c>
      <c r="AG235" s="1">
        <f t="shared" si="111"/>
        <v>-0.28357137163916363</v>
      </c>
      <c r="AH235" s="1">
        <f t="shared" ref="AH235:AH236" si="112">AA204</f>
        <v>-8.5128297807E-2</v>
      </c>
      <c r="AJ235" s="1">
        <f t="shared" si="90"/>
        <v>1987.8333333333164</v>
      </c>
      <c r="AK235" s="1">
        <f t="shared" si="92"/>
        <v>-3.2124567658549981</v>
      </c>
      <c r="AL235" s="1">
        <f t="shared" si="93"/>
        <v>1.6180311375000076</v>
      </c>
      <c r="AM235" s="1">
        <f t="shared" si="94"/>
        <v>-2.658785634811204</v>
      </c>
    </row>
    <row r="236" spans="1:39">
      <c r="A236" s="1">
        <v>110591</v>
      </c>
      <c r="B236" s="31">
        <v>-0.5</v>
      </c>
      <c r="C236" s="31">
        <v>5.25</v>
      </c>
      <c r="D236" s="29">
        <v>1.8</v>
      </c>
      <c r="E236" s="29">
        <v>2.2000000000000002</v>
      </c>
      <c r="F236" s="29">
        <v>3.7</v>
      </c>
      <c r="G236" s="29">
        <v>2.9</v>
      </c>
      <c r="H236" s="29">
        <v>0.2</v>
      </c>
      <c r="I236" s="29">
        <v>-0.3</v>
      </c>
      <c r="J236" s="29">
        <v>0.2</v>
      </c>
      <c r="K236" s="29">
        <v>-0.2</v>
      </c>
      <c r="L236" s="29">
        <v>2.4</v>
      </c>
      <c r="M236" s="29">
        <v>1.2</v>
      </c>
      <c r="N236" s="29">
        <v>1.8</v>
      </c>
      <c r="O236" s="29">
        <v>3</v>
      </c>
      <c r="P236" s="29">
        <v>-0.4</v>
      </c>
      <c r="Q236" s="29">
        <v>-2</v>
      </c>
      <c r="R236" s="29">
        <v>-1.8</v>
      </c>
      <c r="S236" s="29">
        <v>-0.5</v>
      </c>
      <c r="T236" s="29">
        <v>6.9</v>
      </c>
      <c r="U236" s="42">
        <v>-0.12081831682700001</v>
      </c>
      <c r="V236" s="1">
        <f t="shared" si="87"/>
        <v>230</v>
      </c>
      <c r="W236" s="1">
        <v>110591</v>
      </c>
      <c r="X236" s="1">
        <f t="shared" si="107"/>
        <v>-0.14694435</v>
      </c>
      <c r="Y236" s="1">
        <f t="shared" si="108"/>
        <v>-0.21899494999999991</v>
      </c>
      <c r="Z236" s="1">
        <v>-0.44338699992002806</v>
      </c>
      <c r="AA236" s="42">
        <v>-0.12081831682700001</v>
      </c>
      <c r="AB236" s="1">
        <f t="shared" si="78"/>
        <v>7.2050599999999909E-2</v>
      </c>
      <c r="AD236" s="1">
        <f t="shared" si="91"/>
        <v>1987.9166666666497</v>
      </c>
      <c r="AE236" s="1">
        <f t="shared" si="111"/>
        <v>-0.18967368749999985</v>
      </c>
      <c r="AF236" s="1">
        <f t="shared" si="111"/>
        <v>1.9243537500000019E-2</v>
      </c>
      <c r="AG236" s="1">
        <f t="shared" si="111"/>
        <v>3.3901413138519118E-2</v>
      </c>
      <c r="AH236" s="1">
        <f t="shared" si="112"/>
        <v>-0.18034346300599999</v>
      </c>
      <c r="AJ236" s="1">
        <f t="shared" si="90"/>
        <v>1987.9166666666497</v>
      </c>
      <c r="AK236" s="1">
        <f t="shared" si="92"/>
        <v>-3.392800228860998</v>
      </c>
      <c r="AL236" s="1">
        <f t="shared" si="93"/>
        <v>1.6372746750000076</v>
      </c>
      <c r="AM236" s="1">
        <f t="shared" si="94"/>
        <v>-2.6248842216726849</v>
      </c>
    </row>
    <row r="237" spans="1:39">
      <c r="A237" s="1">
        <v>121791</v>
      </c>
      <c r="B237" s="31">
        <v>-0.25</v>
      </c>
      <c r="C237" s="31">
        <v>4.5</v>
      </c>
      <c r="D237" s="29">
        <v>2.1</v>
      </c>
      <c r="E237" s="29">
        <v>2.9</v>
      </c>
      <c r="F237" s="29">
        <v>4.0999999999999996</v>
      </c>
      <c r="G237" s="29">
        <v>2.9</v>
      </c>
      <c r="H237" s="29">
        <v>0.3</v>
      </c>
      <c r="I237" s="29">
        <v>0.7</v>
      </c>
      <c r="J237" s="29">
        <v>0.4</v>
      </c>
      <c r="K237" s="29">
        <v>0</v>
      </c>
      <c r="L237" s="29">
        <v>1.7</v>
      </c>
      <c r="M237" s="29">
        <v>-0.2</v>
      </c>
      <c r="N237" s="29">
        <v>-0.8</v>
      </c>
      <c r="O237" s="29">
        <v>2.6</v>
      </c>
      <c r="P237" s="29">
        <v>-0.7</v>
      </c>
      <c r="Q237" s="29">
        <v>-1.4</v>
      </c>
      <c r="R237" s="29">
        <v>-2.6</v>
      </c>
      <c r="S237" s="29">
        <v>-0.4</v>
      </c>
      <c r="T237" s="29">
        <v>6.9</v>
      </c>
      <c r="U237" s="42">
        <v>0.112804064197</v>
      </c>
      <c r="V237" s="1">
        <f t="shared" si="87"/>
        <v>231</v>
      </c>
      <c r="W237" s="1">
        <v>121791</v>
      </c>
      <c r="X237" s="1">
        <f t="shared" si="107"/>
        <v>9.2005799999999915E-2</v>
      </c>
      <c r="Y237" s="1">
        <f t="shared" si="108"/>
        <v>7.3051000000000144E-2</v>
      </c>
      <c r="Z237" s="1">
        <v>-9.2107367632750514E-2</v>
      </c>
      <c r="AA237" s="42">
        <v>0.112804064197</v>
      </c>
      <c r="AB237" s="1">
        <f t="shared" si="78"/>
        <v>1.8954799999999772E-2</v>
      </c>
      <c r="AD237" s="1">
        <f t="shared" si="91"/>
        <v>1987.9999999999829</v>
      </c>
      <c r="AE237" s="1">
        <v>0</v>
      </c>
      <c r="AF237" s="1">
        <v>0</v>
      </c>
      <c r="AG237" s="1">
        <v>0</v>
      </c>
      <c r="AH237" s="1">
        <v>0</v>
      </c>
      <c r="AJ237" s="1">
        <f t="shared" si="90"/>
        <v>1987.9999999999829</v>
      </c>
      <c r="AK237" s="1">
        <f t="shared" si="92"/>
        <v>-3.392800228860998</v>
      </c>
      <c r="AL237" s="1">
        <f t="shared" si="93"/>
        <v>1.6372746750000076</v>
      </c>
      <c r="AM237" s="1">
        <f t="shared" si="94"/>
        <v>-2.6248842216726849</v>
      </c>
    </row>
    <row r="238" spans="1:39">
      <c r="A238" s="1">
        <v>20592</v>
      </c>
      <c r="B238" s="31">
        <v>0</v>
      </c>
      <c r="C238" s="31">
        <v>4</v>
      </c>
      <c r="D238" s="29">
        <v>1.7</v>
      </c>
      <c r="E238" s="29">
        <v>3.8</v>
      </c>
      <c r="F238" s="29">
        <v>2.9</v>
      </c>
      <c r="G238" s="29">
        <v>2.5</v>
      </c>
      <c r="H238" s="29">
        <v>-1.2</v>
      </c>
      <c r="I238" s="29">
        <v>-0.3</v>
      </c>
      <c r="J238" s="29">
        <v>0</v>
      </c>
      <c r="K238" s="29">
        <v>-0.2</v>
      </c>
      <c r="L238" s="29">
        <v>0.3</v>
      </c>
      <c r="M238" s="29">
        <v>0.4</v>
      </c>
      <c r="N238" s="29">
        <v>1.9</v>
      </c>
      <c r="O238" s="29">
        <v>2.9</v>
      </c>
      <c r="P238" s="29">
        <v>0.5</v>
      </c>
      <c r="Q238" s="29">
        <v>1.2</v>
      </c>
      <c r="R238" s="29">
        <v>-0.7</v>
      </c>
      <c r="S238" s="29">
        <v>0.3</v>
      </c>
      <c r="T238" s="29">
        <v>7.1</v>
      </c>
      <c r="U238" s="42">
        <v>-3.9687169289999999E-3</v>
      </c>
      <c r="V238" s="1">
        <f t="shared" si="87"/>
        <v>232</v>
      </c>
      <c r="W238" s="1">
        <v>20592</v>
      </c>
      <c r="X238" s="1">
        <f t="shared" si="107"/>
        <v>-1.1431300000000089E-2</v>
      </c>
      <c r="Y238" s="1">
        <f t="shared" si="108"/>
        <v>9.5319200000000104E-2</v>
      </c>
      <c r="Z238" s="1">
        <v>0.13708585398271367</v>
      </c>
      <c r="AA238" s="42">
        <v>-3.9687169289999999E-3</v>
      </c>
      <c r="AB238" s="1">
        <f t="shared" si="78"/>
        <v>-0.10675050000000019</v>
      </c>
      <c r="AD238" s="1">
        <f t="shared" si="91"/>
        <v>1988.0833333333162</v>
      </c>
      <c r="AE238" s="1">
        <f t="shared" ref="AE238:AG239" si="113">X206</f>
        <v>-0.23854137500000006</v>
      </c>
      <c r="AF238" s="1">
        <f t="shared" si="113"/>
        <v>-0.11111992499999995</v>
      </c>
      <c r="AG238" s="1">
        <f t="shared" si="113"/>
        <v>-5.2267003816980684E-2</v>
      </c>
      <c r="AH238" s="1">
        <f t="shared" ref="AH238:AH239" si="114">AA206</f>
        <v>-0.22381606032699999</v>
      </c>
      <c r="AJ238" s="1">
        <f t="shared" si="90"/>
        <v>1988.0833333333162</v>
      </c>
      <c r="AK238" s="1">
        <f t="shared" si="92"/>
        <v>-3.616616289187998</v>
      </c>
      <c r="AL238" s="1">
        <f t="shared" si="93"/>
        <v>1.5261547500000077</v>
      </c>
      <c r="AM238" s="1">
        <f t="shared" si="94"/>
        <v>-2.6771512254896654</v>
      </c>
    </row>
    <row r="239" spans="1:39">
      <c r="A239" s="1">
        <v>33192</v>
      </c>
      <c r="B239" s="31">
        <v>0</v>
      </c>
      <c r="C239" s="31">
        <v>4</v>
      </c>
      <c r="D239" s="29">
        <v>1.7</v>
      </c>
      <c r="E239" s="29">
        <v>3.2</v>
      </c>
      <c r="F239" s="29">
        <v>2.7</v>
      </c>
      <c r="G239" s="29">
        <v>2.6</v>
      </c>
      <c r="H239" s="29">
        <v>0</v>
      </c>
      <c r="I239" s="29">
        <v>-0.6</v>
      </c>
      <c r="J239" s="29">
        <v>-0.2</v>
      </c>
      <c r="K239" s="29">
        <v>0.1</v>
      </c>
      <c r="L239" s="29">
        <v>0.8</v>
      </c>
      <c r="M239" s="29">
        <v>1.6</v>
      </c>
      <c r="N239" s="29">
        <v>2.9</v>
      </c>
      <c r="O239" s="29">
        <v>3.1</v>
      </c>
      <c r="P239" s="29">
        <v>0.5</v>
      </c>
      <c r="Q239" s="29">
        <v>1.2</v>
      </c>
      <c r="R239" s="29">
        <v>1</v>
      </c>
      <c r="S239" s="29">
        <v>0.2</v>
      </c>
      <c r="T239" s="29">
        <v>7.2</v>
      </c>
      <c r="U239" s="42">
        <v>-0.12637625605899999</v>
      </c>
      <c r="V239" s="1">
        <f t="shared" si="87"/>
        <v>233</v>
      </c>
      <c r="W239" s="1">
        <v>33192</v>
      </c>
      <c r="X239" s="1">
        <f t="shared" si="107"/>
        <v>-0.1472367</v>
      </c>
      <c r="Y239" s="1">
        <f t="shared" si="108"/>
        <v>-3.1019899999999989E-2</v>
      </c>
      <c r="Z239" s="1">
        <v>3.9065821435151332E-2</v>
      </c>
      <c r="AA239" s="42">
        <v>-0.12637625605899999</v>
      </c>
      <c r="AB239" s="1">
        <f t="shared" si="78"/>
        <v>-0.11621680000000001</v>
      </c>
      <c r="AD239" s="1">
        <f t="shared" si="91"/>
        <v>1988.1666666666495</v>
      </c>
      <c r="AE239" s="1">
        <f t="shared" si="113"/>
        <v>-1.5090800000000071E-2</v>
      </c>
      <c r="AF239" s="1">
        <f t="shared" si="113"/>
        <v>0.12857820000000009</v>
      </c>
      <c r="AG239" s="1">
        <f t="shared" si="113"/>
        <v>0.25688383618522725</v>
      </c>
      <c r="AH239" s="1">
        <f t="shared" si="114"/>
        <v>1.7564930948000001E-2</v>
      </c>
      <c r="AJ239" s="1">
        <f t="shared" si="90"/>
        <v>1988.1666666666495</v>
      </c>
      <c r="AK239" s="1">
        <f t="shared" si="92"/>
        <v>-3.5990513582399979</v>
      </c>
      <c r="AL239" s="1">
        <f t="shared" si="93"/>
        <v>1.6547329500000076</v>
      </c>
      <c r="AM239" s="1">
        <f t="shared" si="94"/>
        <v>-2.4202673893044384</v>
      </c>
    </row>
    <row r="240" spans="1:39">
      <c r="A240" s="1">
        <v>51992</v>
      </c>
      <c r="B240" s="31">
        <v>0</v>
      </c>
      <c r="C240" s="31">
        <v>3.75</v>
      </c>
      <c r="D240" s="29">
        <v>3.1</v>
      </c>
      <c r="E240" s="29">
        <v>2.7</v>
      </c>
      <c r="F240" s="29">
        <v>2.8</v>
      </c>
      <c r="G240" s="29">
        <v>2.7</v>
      </c>
      <c r="H240" s="29">
        <v>-0.1</v>
      </c>
      <c r="I240" s="29">
        <v>0</v>
      </c>
      <c r="J240" s="29">
        <v>0.2</v>
      </c>
      <c r="K240" s="29">
        <v>0.2</v>
      </c>
      <c r="L240" s="29">
        <v>2</v>
      </c>
      <c r="M240" s="29">
        <v>2</v>
      </c>
      <c r="N240" s="29">
        <v>3.1</v>
      </c>
      <c r="O240" s="29">
        <v>3.1</v>
      </c>
      <c r="P240" s="29">
        <v>0.4</v>
      </c>
      <c r="Q240" s="29">
        <v>-0.9</v>
      </c>
      <c r="R240" s="29">
        <v>0</v>
      </c>
      <c r="S240" s="29">
        <v>-0.1</v>
      </c>
      <c r="T240" s="29">
        <v>7.2</v>
      </c>
      <c r="U240" s="42">
        <v>0.14817133250799999</v>
      </c>
      <c r="V240" s="1">
        <f t="shared" si="87"/>
        <v>234</v>
      </c>
      <c r="W240" s="1">
        <v>51992</v>
      </c>
      <c r="X240" s="1">
        <f t="shared" si="107"/>
        <v>0.12497274999999991</v>
      </c>
      <c r="Y240" s="1">
        <f t="shared" si="108"/>
        <v>6.1039650000000056E-2</v>
      </c>
      <c r="Z240" s="1">
        <v>3.4523023476358161E-2</v>
      </c>
      <c r="AA240" s="42">
        <v>0.14817133250799999</v>
      </c>
      <c r="AB240" s="1">
        <f t="shared" si="78"/>
        <v>6.3933099999999854E-2</v>
      </c>
      <c r="AD240" s="1">
        <f t="shared" si="91"/>
        <v>1988.2499999999827</v>
      </c>
      <c r="AE240" s="1">
        <v>0</v>
      </c>
      <c r="AF240" s="1">
        <v>0</v>
      </c>
      <c r="AG240" s="1">
        <v>0</v>
      </c>
      <c r="AH240" s="1">
        <v>0</v>
      </c>
      <c r="AJ240" s="1">
        <f t="shared" si="90"/>
        <v>1988.2499999999827</v>
      </c>
      <c r="AK240" s="1">
        <f t="shared" si="92"/>
        <v>-3.5990513582399979</v>
      </c>
      <c r="AL240" s="1">
        <f t="shared" si="93"/>
        <v>1.6547329500000076</v>
      </c>
      <c r="AM240" s="1">
        <f t="shared" si="94"/>
        <v>-2.4202673893044384</v>
      </c>
    </row>
    <row r="241" spans="1:39">
      <c r="A241" s="1">
        <v>70192</v>
      </c>
      <c r="B241" s="31">
        <v>-0.125</v>
      </c>
      <c r="C241" s="31">
        <v>3.75</v>
      </c>
      <c r="D241" s="29">
        <v>3.1</v>
      </c>
      <c r="E241" s="29">
        <v>2.7</v>
      </c>
      <c r="F241" s="29">
        <v>2.5</v>
      </c>
      <c r="G241" s="29">
        <v>2.8</v>
      </c>
      <c r="H241" s="29">
        <v>0</v>
      </c>
      <c r="I241" s="29">
        <v>0</v>
      </c>
      <c r="J241" s="29">
        <v>-0.3</v>
      </c>
      <c r="K241" s="29">
        <v>0.1</v>
      </c>
      <c r="L241" s="29">
        <v>2.7</v>
      </c>
      <c r="M241" s="29">
        <v>2</v>
      </c>
      <c r="N241" s="29">
        <v>2.2999999999999998</v>
      </c>
      <c r="O241" s="29">
        <v>2.7</v>
      </c>
      <c r="P241" s="29">
        <v>0.7</v>
      </c>
      <c r="Q241" s="29">
        <v>0</v>
      </c>
      <c r="R241" s="29">
        <v>-0.8</v>
      </c>
      <c r="S241" s="29">
        <v>-0.4</v>
      </c>
      <c r="T241" s="29">
        <v>7.3</v>
      </c>
      <c r="U241" s="42">
        <v>-8.7779002007999998E-2</v>
      </c>
      <c r="V241" s="1">
        <f t="shared" si="87"/>
        <v>235</v>
      </c>
      <c r="W241" s="1">
        <v>70192</v>
      </c>
      <c r="X241" s="1">
        <f t="shared" si="107"/>
        <v>-9.8629950000000077E-2</v>
      </c>
      <c r="Y241" s="1">
        <f t="shared" si="108"/>
        <v>-5.8146549999999964E-2</v>
      </c>
      <c r="Z241" s="1">
        <v>-0.10736680070374166</v>
      </c>
      <c r="AA241" s="42">
        <v>-8.7779002007999998E-2</v>
      </c>
      <c r="AB241" s="1">
        <f t="shared" si="78"/>
        <v>-4.0483400000000114E-2</v>
      </c>
      <c r="AD241" s="1">
        <f t="shared" si="91"/>
        <v>1988.333333333316</v>
      </c>
      <c r="AE241" s="1">
        <f t="shared" ref="AE241:AG242" si="115">X208</f>
        <v>0.13240589999999991</v>
      </c>
      <c r="AF241" s="1">
        <f t="shared" si="115"/>
        <v>0.19922010000000012</v>
      </c>
      <c r="AG241" s="1">
        <f t="shared" si="115"/>
        <v>0.10380759088205949</v>
      </c>
      <c r="AH241" s="1">
        <f t="shared" ref="AH241:AH242" si="116">AA208</f>
        <v>0.188396485186</v>
      </c>
      <c r="AJ241" s="1">
        <f t="shared" si="90"/>
        <v>1988.333333333316</v>
      </c>
      <c r="AK241" s="1">
        <f t="shared" si="92"/>
        <v>-3.4106548730539981</v>
      </c>
      <c r="AL241" s="1">
        <f t="shared" si="93"/>
        <v>1.8539530500000079</v>
      </c>
      <c r="AM241" s="1">
        <f t="shared" si="94"/>
        <v>-2.3164597984223789</v>
      </c>
    </row>
    <row r="242" spans="1:39">
      <c r="A242" s="1">
        <v>81892</v>
      </c>
      <c r="B242" s="31">
        <v>-0.125</v>
      </c>
      <c r="C242" s="31">
        <v>3.25</v>
      </c>
      <c r="D242" s="29">
        <v>2.4</v>
      </c>
      <c r="E242" s="29">
        <v>1.6</v>
      </c>
      <c r="F242" s="29">
        <v>2.9</v>
      </c>
      <c r="G242" s="29">
        <v>2.9</v>
      </c>
      <c r="H242" s="29">
        <v>-0.3</v>
      </c>
      <c r="I242" s="29">
        <v>-0.9</v>
      </c>
      <c r="J242" s="29">
        <v>0.1</v>
      </c>
      <c r="K242" s="29">
        <v>-0.3</v>
      </c>
      <c r="L242" s="29">
        <v>1.4</v>
      </c>
      <c r="M242" s="29">
        <v>1.7</v>
      </c>
      <c r="N242" s="29">
        <v>2.5</v>
      </c>
      <c r="O242" s="29">
        <v>2.8</v>
      </c>
      <c r="P242" s="29">
        <v>-0.6</v>
      </c>
      <c r="Q242" s="29">
        <v>-0.6</v>
      </c>
      <c r="R242" s="29">
        <v>-0.2</v>
      </c>
      <c r="S242" s="29">
        <v>0</v>
      </c>
      <c r="T242" s="29">
        <v>7.6</v>
      </c>
      <c r="U242" s="42">
        <v>-2.597683211E-3</v>
      </c>
      <c r="V242" s="1">
        <f t="shared" si="87"/>
        <v>236</v>
      </c>
      <c r="W242" s="1">
        <v>81892</v>
      </c>
      <c r="X242" s="1">
        <f t="shared" si="107"/>
        <v>2.9715499999999895E-3</v>
      </c>
      <c r="Y242" s="1">
        <f t="shared" si="108"/>
        <v>5.5493949999999959E-2</v>
      </c>
      <c r="Z242" s="1">
        <v>-6.38057103576401E-2</v>
      </c>
      <c r="AA242" s="42">
        <v>-2.597683211E-3</v>
      </c>
      <c r="AB242" s="1">
        <f t="shared" si="78"/>
        <v>-5.2522399999999969E-2</v>
      </c>
      <c r="AD242" s="1">
        <f t="shared" si="91"/>
        <v>1988.4166666666492</v>
      </c>
      <c r="AE242" s="1">
        <f t="shared" si="115"/>
        <v>0.27465707499999986</v>
      </c>
      <c r="AF242" s="1">
        <f t="shared" si="115"/>
        <v>0.27976022500000008</v>
      </c>
      <c r="AG242" s="1">
        <f t="shared" si="115"/>
        <v>0.13193967085389588</v>
      </c>
      <c r="AH242" s="1">
        <f t="shared" si="116"/>
        <v>0.30758703473999999</v>
      </c>
      <c r="AJ242" s="1">
        <f t="shared" si="90"/>
        <v>1988.4166666666492</v>
      </c>
      <c r="AK242" s="1">
        <f t="shared" si="92"/>
        <v>-3.103067838313998</v>
      </c>
      <c r="AL242" s="1">
        <f t="shared" si="93"/>
        <v>2.1337132750000078</v>
      </c>
      <c r="AM242" s="1">
        <f t="shared" si="94"/>
        <v>-2.1845201275684829</v>
      </c>
    </row>
    <row r="243" spans="1:39">
      <c r="A243" s="1">
        <v>100692</v>
      </c>
      <c r="B243" s="31">
        <v>-0.25</v>
      </c>
      <c r="C243" s="31">
        <v>3</v>
      </c>
      <c r="D243" s="29">
        <v>2.7</v>
      </c>
      <c r="E243" s="29">
        <v>2.5</v>
      </c>
      <c r="F243" s="29">
        <v>2.1</v>
      </c>
      <c r="G243" s="29">
        <v>2.7</v>
      </c>
      <c r="H243" s="29">
        <v>0.3</v>
      </c>
      <c r="I243" s="29">
        <v>0.9</v>
      </c>
      <c r="J243" s="29">
        <v>-0.8</v>
      </c>
      <c r="K243" s="29">
        <v>-0.2</v>
      </c>
      <c r="L243" s="29">
        <v>1.5</v>
      </c>
      <c r="M243" s="29">
        <v>1.9</v>
      </c>
      <c r="N243" s="29">
        <v>1.2</v>
      </c>
      <c r="O243" s="29">
        <v>2</v>
      </c>
      <c r="P243" s="29">
        <v>0.1</v>
      </c>
      <c r="Q243" s="29">
        <v>0.2</v>
      </c>
      <c r="R243" s="29">
        <v>-1.3</v>
      </c>
      <c r="S243" s="29">
        <v>-0.8</v>
      </c>
      <c r="T243" s="29">
        <v>7.6</v>
      </c>
      <c r="U243" s="42">
        <v>-0.17543610268500001</v>
      </c>
      <c r="V243" s="1">
        <f t="shared" si="87"/>
        <v>237</v>
      </c>
      <c r="W243" s="1">
        <v>100692</v>
      </c>
      <c r="X243" s="1">
        <f t="shared" si="107"/>
        <v>-0.17512620000000001</v>
      </c>
      <c r="Y243" s="1">
        <f t="shared" si="108"/>
        <v>-9.1870499999999911E-2</v>
      </c>
      <c r="Z243" s="1">
        <v>-0.2060284865887469</v>
      </c>
      <c r="AA243" s="42">
        <v>-0.17543610268500001</v>
      </c>
      <c r="AB243" s="1">
        <f t="shared" si="78"/>
        <v>-8.3255700000000099E-2</v>
      </c>
      <c r="AD243" s="1">
        <f t="shared" si="91"/>
        <v>1988.4999999999825</v>
      </c>
      <c r="AE243" s="1">
        <v>0</v>
      </c>
      <c r="AF243" s="1">
        <v>0</v>
      </c>
      <c r="AG243" s="1">
        <v>0</v>
      </c>
      <c r="AH243" s="1">
        <v>0</v>
      </c>
      <c r="AJ243" s="1">
        <f t="shared" si="90"/>
        <v>1988.4999999999825</v>
      </c>
      <c r="AK243" s="1">
        <f t="shared" si="92"/>
        <v>-3.103067838313998</v>
      </c>
      <c r="AL243" s="1">
        <f t="shared" si="93"/>
        <v>2.1337132750000078</v>
      </c>
      <c r="AM243" s="1">
        <f t="shared" si="94"/>
        <v>-2.1845201275684829</v>
      </c>
    </row>
    <row r="244" spans="1:39">
      <c r="A244" s="1">
        <v>111792</v>
      </c>
      <c r="B244" s="31">
        <v>0</v>
      </c>
      <c r="C244" s="31">
        <v>3</v>
      </c>
      <c r="D244" s="29">
        <v>1.8</v>
      </c>
      <c r="E244" s="29">
        <v>2.4</v>
      </c>
      <c r="F244" s="29">
        <v>2.8</v>
      </c>
      <c r="G244" s="29">
        <v>2.2000000000000002</v>
      </c>
      <c r="H244" s="29">
        <v>-0.7</v>
      </c>
      <c r="I244" s="29">
        <v>0.3</v>
      </c>
      <c r="J244" s="29">
        <v>0.1</v>
      </c>
      <c r="K244" s="29">
        <v>0</v>
      </c>
      <c r="L244" s="29">
        <v>2.7</v>
      </c>
      <c r="M244" s="29">
        <v>2</v>
      </c>
      <c r="N244" s="29">
        <v>2</v>
      </c>
      <c r="O244" s="29">
        <v>2</v>
      </c>
      <c r="P244" s="29">
        <v>0.8</v>
      </c>
      <c r="Q244" s="29">
        <v>0.8</v>
      </c>
      <c r="R244" s="29">
        <v>0</v>
      </c>
      <c r="S244" s="29">
        <v>-0.5</v>
      </c>
      <c r="T244" s="29">
        <v>7.5</v>
      </c>
      <c r="U244" s="42">
        <v>-2.8952874441999999E-2</v>
      </c>
      <c r="V244" s="1">
        <f t="shared" si="87"/>
        <v>238</v>
      </c>
      <c r="W244" s="1">
        <v>111792</v>
      </c>
      <c r="X244" s="1">
        <f t="shared" si="107"/>
        <v>-5.1694500000000032E-2</v>
      </c>
      <c r="Y244" s="1">
        <f t="shared" si="108"/>
        <v>5.1075300000000046E-2</v>
      </c>
      <c r="Z244" s="1">
        <v>1.7686027448608754E-3</v>
      </c>
      <c r="AA244" s="42">
        <v>-2.8952874441999999E-2</v>
      </c>
      <c r="AB244" s="1">
        <f t="shared" si="78"/>
        <v>-0.10276980000000008</v>
      </c>
      <c r="AD244" s="1">
        <f t="shared" si="91"/>
        <v>1988.5833333333157</v>
      </c>
      <c r="AE244" s="1">
        <f t="shared" ref="AE244:AG245" si="117">X210</f>
        <v>-0.1918975750000001</v>
      </c>
      <c r="AF244" s="1">
        <f t="shared" si="117"/>
        <v>-1.5723624999999908E-2</v>
      </c>
      <c r="AG244" s="1">
        <f t="shared" si="117"/>
        <v>-0.15083646919709975</v>
      </c>
      <c r="AH244" s="1">
        <f t="shared" ref="AH244:AH245" si="118">AA210</f>
        <v>-0.181507589434</v>
      </c>
      <c r="AJ244" s="1">
        <f t="shared" si="90"/>
        <v>1988.5833333333157</v>
      </c>
      <c r="AK244" s="1">
        <f t="shared" si="92"/>
        <v>-3.2845754277479982</v>
      </c>
      <c r="AL244" s="1">
        <f t="shared" si="93"/>
        <v>2.1179896500000082</v>
      </c>
      <c r="AM244" s="1">
        <f t="shared" si="94"/>
        <v>-2.3353565967655827</v>
      </c>
    </row>
    <row r="245" spans="1:39">
      <c r="A245" s="1">
        <v>122292</v>
      </c>
      <c r="B245" s="31">
        <v>0</v>
      </c>
      <c r="C245" s="31">
        <v>3</v>
      </c>
      <c r="D245" s="29">
        <v>1.7</v>
      </c>
      <c r="E245" s="29">
        <v>2.8</v>
      </c>
      <c r="F245" s="29">
        <v>3.2</v>
      </c>
      <c r="G245" s="29">
        <v>2.2000000000000002</v>
      </c>
      <c r="H245" s="29">
        <v>-0.1</v>
      </c>
      <c r="I245" s="29">
        <v>0.4</v>
      </c>
      <c r="J245" s="29">
        <v>0.4</v>
      </c>
      <c r="K245" s="29">
        <v>0</v>
      </c>
      <c r="L245" s="29">
        <v>3.9</v>
      </c>
      <c r="M245" s="29">
        <v>3.3</v>
      </c>
      <c r="N245" s="29">
        <v>2.7</v>
      </c>
      <c r="O245" s="29">
        <v>2.7</v>
      </c>
      <c r="P245" s="29">
        <v>1.2</v>
      </c>
      <c r="Q245" s="29">
        <v>1.3</v>
      </c>
      <c r="R245" s="29">
        <v>0.7</v>
      </c>
      <c r="S245" s="29">
        <v>0.7</v>
      </c>
      <c r="T245" s="29">
        <v>7.3</v>
      </c>
      <c r="U245" s="42">
        <v>-0.23685514453100001</v>
      </c>
      <c r="V245" s="1">
        <f t="shared" si="87"/>
        <v>239</v>
      </c>
      <c r="W245" s="1">
        <v>122292</v>
      </c>
      <c r="X245" s="1">
        <f t="shared" si="107"/>
        <v>-0.23349180000000003</v>
      </c>
      <c r="Y245" s="1">
        <f t="shared" si="108"/>
        <v>-7.2159699999999993E-2</v>
      </c>
      <c r="Z245" s="1">
        <v>-7.371319194404416E-2</v>
      </c>
      <c r="AA245" s="42">
        <v>-0.23685514453100001</v>
      </c>
      <c r="AB245" s="1">
        <f t="shared" si="78"/>
        <v>-0.16133210000000003</v>
      </c>
      <c r="AD245" s="1">
        <f t="shared" si="91"/>
        <v>1988.666666666649</v>
      </c>
      <c r="AE245" s="1">
        <f t="shared" si="117"/>
        <v>-0.11568737500000031</v>
      </c>
      <c r="AF245" s="1">
        <f t="shared" si="117"/>
        <v>-3.6879724999999974E-2</v>
      </c>
      <c r="AG245" s="1">
        <f t="shared" si="117"/>
        <v>-7.8363604635491579E-3</v>
      </c>
      <c r="AH245" s="1">
        <f t="shared" si="118"/>
        <v>-6.7281263603000005E-2</v>
      </c>
      <c r="AJ245" s="1">
        <f t="shared" si="90"/>
        <v>1988.666666666649</v>
      </c>
      <c r="AK245" s="1">
        <f t="shared" si="92"/>
        <v>-3.351856691350998</v>
      </c>
      <c r="AL245" s="1">
        <f t="shared" si="93"/>
        <v>2.0811099250000082</v>
      </c>
      <c r="AM245" s="1">
        <f t="shared" si="94"/>
        <v>-2.3431929572291317</v>
      </c>
    </row>
    <row r="246" spans="1:39">
      <c r="A246" s="1">
        <v>20393</v>
      </c>
      <c r="B246" s="31">
        <v>0</v>
      </c>
      <c r="C246" s="31">
        <v>3</v>
      </c>
      <c r="D246" s="29">
        <v>1.8</v>
      </c>
      <c r="E246" s="29">
        <v>3.4</v>
      </c>
      <c r="F246" s="29">
        <v>2.2000000000000002</v>
      </c>
      <c r="G246" s="29">
        <v>2.2000000000000002</v>
      </c>
      <c r="H246" s="29">
        <v>-1</v>
      </c>
      <c r="I246" s="29">
        <v>0.2</v>
      </c>
      <c r="J246" s="29">
        <v>0</v>
      </c>
      <c r="K246" s="29">
        <v>-0.2</v>
      </c>
      <c r="L246" s="29">
        <v>3.8</v>
      </c>
      <c r="M246" s="29">
        <v>2.7</v>
      </c>
      <c r="N246" s="29">
        <v>2.9</v>
      </c>
      <c r="O246" s="29">
        <v>2.9</v>
      </c>
      <c r="P246" s="29">
        <v>0.5</v>
      </c>
      <c r="Q246" s="29">
        <v>0</v>
      </c>
      <c r="R246" s="29">
        <v>0.2</v>
      </c>
      <c r="S246" s="29">
        <v>0.2</v>
      </c>
      <c r="T246" s="29">
        <v>7.2</v>
      </c>
      <c r="U246" s="42">
        <v>9.4413798820000006E-2</v>
      </c>
      <c r="V246" s="1">
        <f t="shared" si="87"/>
        <v>240</v>
      </c>
      <c r="W246" s="1">
        <v>20393</v>
      </c>
      <c r="X246" s="1">
        <f t="shared" si="107"/>
        <v>0.10217049999999994</v>
      </c>
      <c r="Y246" s="1">
        <f t="shared" si="108"/>
        <v>5.6431000000000009E-2</v>
      </c>
      <c r="Z246" s="1">
        <v>-2.7428187011261762E-2</v>
      </c>
      <c r="AA246" s="42">
        <v>9.4413798820000006E-2</v>
      </c>
      <c r="AB246" s="1">
        <f t="shared" si="78"/>
        <v>4.5739499999999933E-2</v>
      </c>
      <c r="AD246" s="1">
        <f t="shared" si="91"/>
        <v>1988.7499999999823</v>
      </c>
      <c r="AE246" s="1">
        <v>0</v>
      </c>
      <c r="AF246" s="1">
        <v>0</v>
      </c>
      <c r="AG246" s="1">
        <v>0</v>
      </c>
      <c r="AH246" s="1">
        <v>0</v>
      </c>
      <c r="AJ246" s="1">
        <f t="shared" si="90"/>
        <v>1988.7499999999823</v>
      </c>
      <c r="AK246" s="1">
        <f t="shared" si="92"/>
        <v>-3.351856691350998</v>
      </c>
      <c r="AL246" s="1">
        <f t="shared" si="93"/>
        <v>2.0811099250000082</v>
      </c>
      <c r="AM246" s="1">
        <f t="shared" si="94"/>
        <v>-2.3431929572291317</v>
      </c>
    </row>
    <row r="247" spans="1:39">
      <c r="A247" s="1">
        <v>32393</v>
      </c>
      <c r="B247" s="31">
        <v>0</v>
      </c>
      <c r="C247" s="31">
        <v>3</v>
      </c>
      <c r="D247" s="29">
        <v>2.2000000000000002</v>
      </c>
      <c r="E247" s="29">
        <v>3.5</v>
      </c>
      <c r="F247" s="29">
        <v>2.6</v>
      </c>
      <c r="G247" s="29">
        <v>2.2000000000000002</v>
      </c>
      <c r="H247" s="29">
        <v>0.4</v>
      </c>
      <c r="I247" s="29">
        <v>0.1</v>
      </c>
      <c r="J247" s="29">
        <v>0.4</v>
      </c>
      <c r="K247" s="29">
        <v>0</v>
      </c>
      <c r="L247" s="29">
        <v>4.8</v>
      </c>
      <c r="M247" s="29">
        <v>3</v>
      </c>
      <c r="N247" s="29">
        <v>2.7</v>
      </c>
      <c r="O247" s="29">
        <v>2.8</v>
      </c>
      <c r="P247" s="29">
        <v>1</v>
      </c>
      <c r="Q247" s="29">
        <v>0.3</v>
      </c>
      <c r="R247" s="29">
        <v>-0.2</v>
      </c>
      <c r="S247" s="29">
        <v>-0.1</v>
      </c>
      <c r="T247" s="29">
        <v>7</v>
      </c>
      <c r="U247" s="42">
        <v>-6.2870183757000001E-2</v>
      </c>
      <c r="V247" s="1">
        <f t="shared" si="87"/>
        <v>241</v>
      </c>
      <c r="W247" s="1">
        <v>32393</v>
      </c>
      <c r="X247" s="1">
        <f t="shared" si="107"/>
        <v>-4.2881900000000028E-2</v>
      </c>
      <c r="Y247" s="1">
        <f t="shared" si="108"/>
        <v>-4.9401999999999946E-2</v>
      </c>
      <c r="Z247" s="1">
        <v>-6.164375781809675E-2</v>
      </c>
      <c r="AA247" s="42">
        <v>-6.2870183757000001E-2</v>
      </c>
      <c r="AB247" s="1">
        <f t="shared" si="78"/>
        <v>6.5200999999999176E-3</v>
      </c>
      <c r="AD247" s="1">
        <f t="shared" si="91"/>
        <v>1988.8333333333155</v>
      </c>
      <c r="AE247" s="1">
        <f t="shared" ref="AE247:AG248" si="119">X212</f>
        <v>-3.8062449999999914E-2</v>
      </c>
      <c r="AF247" s="1">
        <f t="shared" si="119"/>
        <v>-8.9657149999999852E-2</v>
      </c>
      <c r="AG247" s="1">
        <f t="shared" si="119"/>
        <v>1.839307772471023E-2</v>
      </c>
      <c r="AH247" s="1">
        <f t="shared" ref="AH247:AH248" si="120">AA212</f>
        <v>-9.3634297940000007E-3</v>
      </c>
      <c r="AJ247" s="1">
        <f t="shared" si="90"/>
        <v>1988.8333333333155</v>
      </c>
      <c r="AK247" s="1">
        <f t="shared" si="92"/>
        <v>-3.3612201211449979</v>
      </c>
      <c r="AL247" s="1">
        <f t="shared" si="93"/>
        <v>1.9914527750000084</v>
      </c>
      <c r="AM247" s="1">
        <f t="shared" si="94"/>
        <v>-2.3247998795044214</v>
      </c>
    </row>
    <row r="248" spans="1:39">
      <c r="A248" s="1">
        <v>51893</v>
      </c>
      <c r="B248" s="31">
        <v>0.125</v>
      </c>
      <c r="C248" s="31">
        <v>3</v>
      </c>
      <c r="D248" s="29">
        <v>3.3</v>
      </c>
      <c r="E248" s="29">
        <v>2.2000000000000002</v>
      </c>
      <c r="F248" s="29">
        <v>2.2000000000000002</v>
      </c>
      <c r="G248" s="29">
        <v>2.4</v>
      </c>
      <c r="H248" s="29">
        <v>-0.2</v>
      </c>
      <c r="I248" s="29">
        <v>-0.4</v>
      </c>
      <c r="J248" s="29">
        <v>0</v>
      </c>
      <c r="K248" s="29">
        <v>0.2</v>
      </c>
      <c r="L248" s="29">
        <v>1.8</v>
      </c>
      <c r="M248" s="29">
        <v>2</v>
      </c>
      <c r="N248" s="29">
        <v>2.5</v>
      </c>
      <c r="O248" s="29">
        <v>2.6</v>
      </c>
      <c r="P248" s="29">
        <v>-1.2</v>
      </c>
      <c r="Q248" s="29">
        <v>-0.7</v>
      </c>
      <c r="R248" s="29">
        <v>-0.3</v>
      </c>
      <c r="S248" s="29">
        <v>-0.3</v>
      </c>
      <c r="T248" s="29">
        <v>7</v>
      </c>
      <c r="U248" s="42">
        <v>0.33470070938399998</v>
      </c>
      <c r="V248" s="1">
        <f t="shared" si="87"/>
        <v>242</v>
      </c>
      <c r="W248" s="1">
        <v>51893</v>
      </c>
      <c r="X248" s="1">
        <f t="shared" si="107"/>
        <v>0.32373670000000004</v>
      </c>
      <c r="Y248" s="1">
        <f t="shared" si="108"/>
        <v>0.20347480000000018</v>
      </c>
      <c r="Z248" s="1">
        <v>0.10727703845357842</v>
      </c>
      <c r="AA248" s="42">
        <v>0.33470070938399998</v>
      </c>
      <c r="AB248" s="1">
        <f t="shared" si="78"/>
        <v>0.12026189999999987</v>
      </c>
      <c r="AD248" s="1">
        <f t="shared" si="91"/>
        <v>1988.9166666666488</v>
      </c>
      <c r="AE248" s="1">
        <f t="shared" si="119"/>
        <v>0.40167483749999994</v>
      </c>
      <c r="AF248" s="1">
        <f t="shared" si="119"/>
        <v>0.38780621250000008</v>
      </c>
      <c r="AG248" s="1">
        <f t="shared" si="119"/>
        <v>0.56338822456882287</v>
      </c>
      <c r="AH248" s="1">
        <f t="shared" si="120"/>
        <v>0.44583689672100002</v>
      </c>
      <c r="AJ248" s="1">
        <f t="shared" si="90"/>
        <v>1988.9166666666488</v>
      </c>
      <c r="AK248" s="1">
        <f t="shared" si="92"/>
        <v>-2.9153832244239979</v>
      </c>
      <c r="AL248" s="1">
        <f t="shared" si="93"/>
        <v>2.3792589875000085</v>
      </c>
      <c r="AM248" s="1">
        <f t="shared" si="94"/>
        <v>-1.7614116549355985</v>
      </c>
    </row>
    <row r="249" spans="1:39">
      <c r="A249" s="1">
        <v>70793</v>
      </c>
      <c r="B249" s="31">
        <v>0</v>
      </c>
      <c r="C249" s="31">
        <v>3</v>
      </c>
      <c r="D249" s="29">
        <v>3.5</v>
      </c>
      <c r="E249" s="29">
        <v>2.6</v>
      </c>
      <c r="F249" s="29">
        <v>2.2000000000000002</v>
      </c>
      <c r="G249" s="29">
        <v>2.9</v>
      </c>
      <c r="H249" s="29">
        <v>0.2</v>
      </c>
      <c r="I249" s="29">
        <v>0.4</v>
      </c>
      <c r="J249" s="29">
        <v>0</v>
      </c>
      <c r="K249" s="29">
        <v>0.5</v>
      </c>
      <c r="L249" s="29">
        <v>0.7</v>
      </c>
      <c r="M249" s="29">
        <v>2.5</v>
      </c>
      <c r="N249" s="29">
        <v>2.2000000000000002</v>
      </c>
      <c r="O249" s="29">
        <v>2.5</v>
      </c>
      <c r="P249" s="29">
        <v>-1.1000000000000001</v>
      </c>
      <c r="Q249" s="29">
        <v>0.5</v>
      </c>
      <c r="R249" s="29">
        <v>-0.3</v>
      </c>
      <c r="S249" s="29">
        <v>-0.1</v>
      </c>
      <c r="T249" s="29">
        <v>7</v>
      </c>
      <c r="U249" s="42">
        <v>9.4942006320000005E-3</v>
      </c>
      <c r="V249" s="1">
        <f t="shared" si="87"/>
        <v>243</v>
      </c>
      <c r="W249" s="1">
        <v>70793</v>
      </c>
      <c r="X249" s="1">
        <f t="shared" si="107"/>
        <v>1.0094799999999904E-2</v>
      </c>
      <c r="Y249" s="1">
        <f t="shared" si="108"/>
        <v>-1.8447099999999994E-2</v>
      </c>
      <c r="Z249" s="1">
        <v>-5.4335259024214877E-2</v>
      </c>
      <c r="AA249" s="42">
        <v>9.4942006320000005E-3</v>
      </c>
      <c r="AB249" s="1">
        <f t="shared" si="78"/>
        <v>2.8541899999999898E-2</v>
      </c>
      <c r="AD249" s="1">
        <f t="shared" si="91"/>
        <v>1988.999999999982</v>
      </c>
      <c r="AE249" s="1">
        <v>0</v>
      </c>
      <c r="AF249" s="1">
        <v>0</v>
      </c>
      <c r="AG249" s="1">
        <v>0</v>
      </c>
      <c r="AH249" s="1">
        <v>0</v>
      </c>
      <c r="AJ249" s="1">
        <f t="shared" si="90"/>
        <v>1988.999999999982</v>
      </c>
      <c r="AK249" s="1">
        <f t="shared" si="92"/>
        <v>-2.9153832244239979</v>
      </c>
      <c r="AL249" s="1">
        <f t="shared" si="93"/>
        <v>2.3792589875000085</v>
      </c>
      <c r="AM249" s="1">
        <f t="shared" si="94"/>
        <v>-1.7614116549355985</v>
      </c>
    </row>
    <row r="250" spans="1:39">
      <c r="A250" s="1">
        <v>81793</v>
      </c>
      <c r="B250" s="31">
        <v>0</v>
      </c>
      <c r="C250" s="31">
        <v>3</v>
      </c>
      <c r="D250" s="29">
        <v>2.4</v>
      </c>
      <c r="E250" s="29">
        <v>2.5</v>
      </c>
      <c r="F250" s="29">
        <v>3</v>
      </c>
      <c r="G250" s="29">
        <v>2.5</v>
      </c>
      <c r="H250" s="29">
        <v>-0.2</v>
      </c>
      <c r="I250" s="29">
        <v>0.3</v>
      </c>
      <c r="J250" s="29">
        <v>0.1</v>
      </c>
      <c r="K250" s="29">
        <v>-0.1</v>
      </c>
      <c r="L250" s="29">
        <v>1.6</v>
      </c>
      <c r="M250" s="29">
        <v>2.2999999999999998</v>
      </c>
      <c r="N250" s="29">
        <v>2.4</v>
      </c>
      <c r="O250" s="29">
        <v>2.8</v>
      </c>
      <c r="P250" s="29">
        <v>-0.9</v>
      </c>
      <c r="Q250" s="29">
        <v>0.1</v>
      </c>
      <c r="R250" s="29">
        <v>-0.1</v>
      </c>
      <c r="S250" s="29">
        <v>0.3</v>
      </c>
      <c r="T250" s="29">
        <v>6.9</v>
      </c>
      <c r="U250" s="42">
        <v>4.4010148690000001E-2</v>
      </c>
      <c r="V250" s="1">
        <f t="shared" si="87"/>
        <v>244</v>
      </c>
      <c r="W250" s="1">
        <v>81793</v>
      </c>
      <c r="X250" s="1">
        <f t="shared" ref="X250:X277" si="121">B250-(C$4+D$4*C250+E$4*D250+F$4*E250+G$4*F250+H$4*G250+I$4*H250+J$4*I250+K$4*J250+L$4*K250+M$4*L250+N$4*M250+O$4*N250+P$4*O250+Q$4*P250+R$4*Q250+S$4*R250+T$4*S250+U$4*T250)</f>
        <v>3.3201200000000042E-2</v>
      </c>
      <c r="Y250" s="1">
        <f t="shared" ref="Y250:Y277" si="122">B250-(C$3+D$3*C250+E$3*D250+F$3*E250+G$3*F250+H$3*G250+I$3*H250+J$3*I250+K$3*J250+L$3*K250+M$3*L250+N$3*M250+O$3*N250+P$3*O250+Q$3*P250+R$3*Q250+S$3*R250+T$3*S250+U$3*T250)</f>
        <v>6.3184600000000202E-2</v>
      </c>
      <c r="Z250" s="1">
        <v>-6.3347761474665976E-2</v>
      </c>
      <c r="AA250" s="42">
        <v>4.4010148690000001E-2</v>
      </c>
      <c r="AB250" s="1">
        <f t="shared" ref="AB250:AB277" si="123">X250-Y250</f>
        <v>-2.998340000000016E-2</v>
      </c>
      <c r="AD250" s="1">
        <f t="shared" si="91"/>
        <v>1989.0833333333153</v>
      </c>
      <c r="AE250" s="1">
        <f t="shared" ref="AE250:AG251" si="124">X214</f>
        <v>0.23473969999999988</v>
      </c>
      <c r="AF250" s="1">
        <f t="shared" si="124"/>
        <v>0.13435320000000006</v>
      </c>
      <c r="AG250" s="1">
        <f t="shared" si="124"/>
        <v>1.4485966318348309E-2</v>
      </c>
      <c r="AH250" s="1">
        <f t="shared" ref="AH250:AH251" si="125">AA214</f>
        <v>0.29732694001799997</v>
      </c>
      <c r="AJ250" s="1">
        <f t="shared" si="90"/>
        <v>1989.0833333333153</v>
      </c>
      <c r="AK250" s="1">
        <f t="shared" si="92"/>
        <v>-2.618056284405998</v>
      </c>
      <c r="AL250" s="1">
        <f t="shared" si="93"/>
        <v>2.5136121875000086</v>
      </c>
      <c r="AM250" s="1">
        <f t="shared" si="94"/>
        <v>-1.7469256886172502</v>
      </c>
    </row>
    <row r="251" spans="1:39">
      <c r="A251" s="1">
        <v>92193</v>
      </c>
      <c r="B251" s="31">
        <v>0</v>
      </c>
      <c r="C251" s="31">
        <v>3</v>
      </c>
      <c r="D251" s="29">
        <v>2.2999999999999998</v>
      </c>
      <c r="E251" s="29">
        <v>2.2999999999999998</v>
      </c>
      <c r="F251" s="29">
        <v>2.2999999999999998</v>
      </c>
      <c r="G251" s="29">
        <v>2.2999999999999998</v>
      </c>
      <c r="H251" s="29">
        <v>-0.1</v>
      </c>
      <c r="I251" s="29">
        <v>-0.2</v>
      </c>
      <c r="J251" s="29">
        <v>-0.7</v>
      </c>
      <c r="K251" s="29">
        <v>-0.2</v>
      </c>
      <c r="L251" s="29">
        <v>1.8</v>
      </c>
      <c r="M251" s="29">
        <v>1.2</v>
      </c>
      <c r="N251" s="29">
        <v>3.4</v>
      </c>
      <c r="O251" s="29">
        <v>3</v>
      </c>
      <c r="P251" s="29">
        <v>0.2</v>
      </c>
      <c r="Q251" s="29">
        <v>-1.1000000000000001</v>
      </c>
      <c r="R251" s="29">
        <v>1</v>
      </c>
      <c r="S251" s="29">
        <v>0.2</v>
      </c>
      <c r="T251" s="29">
        <v>6.8</v>
      </c>
      <c r="U251" s="42">
        <v>0.158968634691</v>
      </c>
      <c r="V251" s="1">
        <f t="shared" si="87"/>
        <v>245</v>
      </c>
      <c r="W251" s="1">
        <v>92193</v>
      </c>
      <c r="X251" s="1">
        <f t="shared" si="121"/>
        <v>0.11889210000000006</v>
      </c>
      <c r="Y251" s="1">
        <f t="shared" si="122"/>
        <v>0.10296739999999999</v>
      </c>
      <c r="Z251" s="1">
        <v>-1.1009251337657511E-3</v>
      </c>
      <c r="AA251" s="42">
        <v>0.158968634691</v>
      </c>
      <c r="AB251" s="1">
        <f t="shared" si="123"/>
        <v>1.5924700000000069E-2</v>
      </c>
      <c r="AD251" s="1">
        <f t="shared" si="91"/>
        <v>1989.1666666666486</v>
      </c>
      <c r="AE251" s="1">
        <f t="shared" si="124"/>
        <v>-5.8518500000000473E-3</v>
      </c>
      <c r="AF251" s="1">
        <f t="shared" si="124"/>
        <v>-5.0873449999999931E-2</v>
      </c>
      <c r="AG251" s="1">
        <f t="shared" si="124"/>
        <v>-8.3116457605852789E-2</v>
      </c>
      <c r="AH251" s="1">
        <f t="shared" si="125"/>
        <v>6.0943031892000003E-2</v>
      </c>
      <c r="AJ251" s="1">
        <f t="shared" si="90"/>
        <v>1989.1666666666486</v>
      </c>
      <c r="AK251" s="1">
        <f t="shared" si="92"/>
        <v>-2.5571132525139979</v>
      </c>
      <c r="AL251" s="1">
        <f t="shared" si="93"/>
        <v>2.4627387375000085</v>
      </c>
      <c r="AM251" s="1">
        <f t="shared" si="94"/>
        <v>-1.8300421462231029</v>
      </c>
    </row>
    <row r="252" spans="1:39">
      <c r="A252" s="1">
        <v>111693</v>
      </c>
      <c r="B252" s="31">
        <v>0</v>
      </c>
      <c r="C252" s="31">
        <v>3</v>
      </c>
      <c r="D252" s="29">
        <v>1.5</v>
      </c>
      <c r="E252" s="29">
        <v>2.5</v>
      </c>
      <c r="F252" s="29">
        <v>2.6</v>
      </c>
      <c r="G252" s="29">
        <v>2.5</v>
      </c>
      <c r="H252" s="29">
        <v>-0.8</v>
      </c>
      <c r="I252" s="29">
        <v>0.2</v>
      </c>
      <c r="J252" s="29">
        <v>0.3</v>
      </c>
      <c r="K252" s="29">
        <v>0.2</v>
      </c>
      <c r="L252" s="29">
        <v>2.8</v>
      </c>
      <c r="M252" s="29">
        <v>4</v>
      </c>
      <c r="N252" s="29">
        <v>2.7</v>
      </c>
      <c r="O252" s="29">
        <v>2.2999999999999998</v>
      </c>
      <c r="P252" s="29">
        <v>1.6</v>
      </c>
      <c r="Q252" s="29">
        <v>0.6</v>
      </c>
      <c r="R252" s="29">
        <v>-0.3</v>
      </c>
      <c r="S252" s="29">
        <v>0</v>
      </c>
      <c r="T252" s="29">
        <v>6.8</v>
      </c>
      <c r="U252" s="42">
        <v>-8.7284292193999996E-2</v>
      </c>
      <c r="V252" s="1">
        <f t="shared" si="87"/>
        <v>246</v>
      </c>
      <c r="W252" s="1">
        <v>111693</v>
      </c>
      <c r="X252" s="1">
        <f t="shared" si="121"/>
        <v>-9.6739900000000156E-2</v>
      </c>
      <c r="Y252" s="1">
        <f t="shared" si="122"/>
        <v>-4.3336499999999945E-2</v>
      </c>
      <c r="Z252" s="1">
        <v>-0.13264412579623724</v>
      </c>
      <c r="AA252" s="42">
        <v>-8.7284292193999996E-2</v>
      </c>
      <c r="AB252" s="1">
        <f t="shared" si="123"/>
        <v>-5.3403400000000212E-2</v>
      </c>
      <c r="AD252" s="1">
        <f t="shared" si="91"/>
        <v>1989.2499999999818</v>
      </c>
      <c r="AE252" s="1">
        <v>0</v>
      </c>
      <c r="AF252" s="1">
        <v>0</v>
      </c>
      <c r="AG252" s="1">
        <v>0</v>
      </c>
      <c r="AH252" s="1">
        <v>0</v>
      </c>
      <c r="AJ252" s="1">
        <f t="shared" si="90"/>
        <v>1989.2499999999818</v>
      </c>
      <c r="AK252" s="1">
        <f t="shared" si="92"/>
        <v>-2.5571132525139979</v>
      </c>
      <c r="AL252" s="1">
        <f t="shared" si="93"/>
        <v>2.4627387375000085</v>
      </c>
      <c r="AM252" s="1">
        <f t="shared" si="94"/>
        <v>-1.8300421462231029</v>
      </c>
    </row>
    <row r="253" spans="1:39">
      <c r="A253" s="1">
        <v>122193</v>
      </c>
      <c r="B253" s="31">
        <v>0</v>
      </c>
      <c r="C253" s="31">
        <v>3</v>
      </c>
      <c r="D253" s="29">
        <v>1.6</v>
      </c>
      <c r="E253" s="29">
        <v>2.2999999999999998</v>
      </c>
      <c r="F253" s="29">
        <v>2.7</v>
      </c>
      <c r="G253" s="29">
        <v>2.6</v>
      </c>
      <c r="H253" s="29">
        <v>0.1</v>
      </c>
      <c r="I253" s="29">
        <v>-0.2</v>
      </c>
      <c r="J253" s="29">
        <v>0.1</v>
      </c>
      <c r="K253" s="29">
        <v>0.1</v>
      </c>
      <c r="L253" s="29">
        <v>2.7</v>
      </c>
      <c r="M253" s="29">
        <v>5</v>
      </c>
      <c r="N253" s="29">
        <v>3.6</v>
      </c>
      <c r="O253" s="29">
        <v>2</v>
      </c>
      <c r="P253" s="29">
        <v>-0.1</v>
      </c>
      <c r="Q253" s="29">
        <v>1</v>
      </c>
      <c r="R253" s="29">
        <v>0.9</v>
      </c>
      <c r="S253" s="29">
        <v>-0.3</v>
      </c>
      <c r="T253" s="29">
        <v>6.6</v>
      </c>
      <c r="U253" s="42">
        <v>-0.1631514989</v>
      </c>
      <c r="V253" s="1">
        <f t="shared" si="87"/>
        <v>247</v>
      </c>
      <c r="W253" s="1">
        <v>122193</v>
      </c>
      <c r="X253" s="1">
        <f t="shared" si="121"/>
        <v>-0.17001570000000016</v>
      </c>
      <c r="Y253" s="1">
        <f t="shared" si="122"/>
        <v>-0.12266719999999981</v>
      </c>
      <c r="Z253" s="1">
        <v>-0.19017946395077279</v>
      </c>
      <c r="AA253" s="42">
        <v>-0.1631514989</v>
      </c>
      <c r="AB253" s="1">
        <f t="shared" si="123"/>
        <v>-4.7348500000000349E-2</v>
      </c>
      <c r="AD253" s="1">
        <f t="shared" si="91"/>
        <v>1989.3333333333151</v>
      </c>
      <c r="AE253" s="1">
        <f>X216</f>
        <v>0.14356201249999995</v>
      </c>
      <c r="AF253" s="1">
        <f>Y216</f>
        <v>7.4077037499999998E-2</v>
      </c>
      <c r="AG253" s="1">
        <f>Z216</f>
        <v>3.5297977339820791E-2</v>
      </c>
      <c r="AH253" s="1">
        <f>AA216</f>
        <v>0.153398808655</v>
      </c>
      <c r="AJ253" s="1">
        <f t="shared" si="90"/>
        <v>1989.3333333333151</v>
      </c>
      <c r="AK253" s="1">
        <f t="shared" si="92"/>
        <v>-2.4037144438589979</v>
      </c>
      <c r="AL253" s="1">
        <f t="shared" si="93"/>
        <v>2.5368157750000084</v>
      </c>
      <c r="AM253" s="1">
        <f t="shared" si="94"/>
        <v>-1.7947441688832821</v>
      </c>
    </row>
    <row r="254" spans="1:39">
      <c r="A254" s="1">
        <v>20494</v>
      </c>
      <c r="B254" s="31">
        <v>0.25</v>
      </c>
      <c r="C254" s="31">
        <v>3</v>
      </c>
      <c r="D254" s="29">
        <v>1.4</v>
      </c>
      <c r="E254" s="29">
        <v>3</v>
      </c>
      <c r="F254" s="29">
        <v>2.2999999999999998</v>
      </c>
      <c r="G254" s="29">
        <v>2.2000000000000002</v>
      </c>
      <c r="H254" s="29">
        <v>-0.9</v>
      </c>
      <c r="I254" s="29">
        <v>0.3</v>
      </c>
      <c r="J254" s="29">
        <v>-0.3</v>
      </c>
      <c r="K254" s="29">
        <v>-0.2</v>
      </c>
      <c r="L254" s="29">
        <v>5.9</v>
      </c>
      <c r="M254" s="29">
        <v>4</v>
      </c>
      <c r="N254" s="29">
        <v>3</v>
      </c>
      <c r="O254" s="29">
        <v>2.5</v>
      </c>
      <c r="P254" s="29">
        <v>0.9</v>
      </c>
      <c r="Q254" s="29">
        <v>0.4</v>
      </c>
      <c r="R254" s="29">
        <v>1</v>
      </c>
      <c r="S254" s="29">
        <v>0</v>
      </c>
      <c r="T254" s="29">
        <v>7</v>
      </c>
      <c r="U254" s="42">
        <v>0.22434142325699999</v>
      </c>
      <c r="V254" s="1">
        <f t="shared" si="87"/>
        <v>248</v>
      </c>
      <c r="W254" s="1">
        <v>20494</v>
      </c>
      <c r="X254" s="1">
        <f t="shared" si="121"/>
        <v>0.21586360000000004</v>
      </c>
      <c r="Y254" s="1">
        <f t="shared" si="122"/>
        <v>0.23894630000000011</v>
      </c>
      <c r="Z254" s="1">
        <v>0.1331241582528718</v>
      </c>
      <c r="AA254" s="42">
        <v>0.22434142325699999</v>
      </c>
      <c r="AB254" s="1">
        <f t="shared" si="123"/>
        <v>-2.3082700000000067E-2</v>
      </c>
      <c r="AD254" s="1">
        <f t="shared" si="91"/>
        <v>1989.4166666666483</v>
      </c>
      <c r="AE254" s="1">
        <v>0</v>
      </c>
      <c r="AF254" s="1">
        <v>0</v>
      </c>
      <c r="AG254" s="1">
        <v>0</v>
      </c>
      <c r="AH254" s="1">
        <v>0</v>
      </c>
      <c r="AJ254" s="1">
        <f t="shared" si="90"/>
        <v>1989.4166666666483</v>
      </c>
      <c r="AK254" s="1">
        <f t="shared" si="92"/>
        <v>-2.4037144438589979</v>
      </c>
      <c r="AL254" s="1">
        <f t="shared" si="93"/>
        <v>2.5368157750000084</v>
      </c>
      <c r="AM254" s="1">
        <f t="shared" si="94"/>
        <v>-1.7947441688832821</v>
      </c>
    </row>
    <row r="255" spans="1:39">
      <c r="A255" s="1">
        <v>32294</v>
      </c>
      <c r="B255" s="31">
        <v>0.25</v>
      </c>
      <c r="C255" s="31">
        <v>3.25</v>
      </c>
      <c r="D255" s="29">
        <v>1.2</v>
      </c>
      <c r="E255" s="29">
        <v>2.5</v>
      </c>
      <c r="F255" s="29">
        <v>2.5</v>
      </c>
      <c r="G255" s="29">
        <v>2.2999999999999998</v>
      </c>
      <c r="H255" s="29">
        <v>-0.2</v>
      </c>
      <c r="I255" s="29">
        <v>-0.5</v>
      </c>
      <c r="J255" s="29">
        <v>0.2</v>
      </c>
      <c r="K255" s="29">
        <v>0.1</v>
      </c>
      <c r="L255" s="29">
        <v>7.5</v>
      </c>
      <c r="M255" s="29">
        <v>3.2</v>
      </c>
      <c r="N255" s="29">
        <v>2.5</v>
      </c>
      <c r="O255" s="29">
        <v>2.7</v>
      </c>
      <c r="P255" s="29">
        <v>1.6</v>
      </c>
      <c r="Q255" s="29">
        <v>-0.8</v>
      </c>
      <c r="R255" s="29">
        <v>-0.5</v>
      </c>
      <c r="S255" s="29">
        <v>0.2</v>
      </c>
      <c r="T255" s="29">
        <v>6.5</v>
      </c>
      <c r="U255" s="42">
        <v>0.31292952942000002</v>
      </c>
      <c r="V255" s="1">
        <f t="shared" si="87"/>
        <v>249</v>
      </c>
      <c r="W255" s="1">
        <v>32294</v>
      </c>
      <c r="X255" s="1">
        <f t="shared" si="121"/>
        <v>0.32757394999999989</v>
      </c>
      <c r="Y255" s="1">
        <f t="shared" si="122"/>
        <v>0.28415685000000007</v>
      </c>
      <c r="Z255" s="1">
        <v>0.11905744570849214</v>
      </c>
      <c r="AA255" s="42">
        <v>0.31292952942000002</v>
      </c>
      <c r="AB255" s="1">
        <f t="shared" si="123"/>
        <v>4.341709999999982E-2</v>
      </c>
      <c r="AD255" s="1">
        <f t="shared" si="91"/>
        <v>1989.4999999999816</v>
      </c>
      <c r="AE255" s="1">
        <f t="shared" ref="AE255:AG256" si="126">X217</f>
        <v>6.7874862499999855E-2</v>
      </c>
      <c r="AF255" s="1">
        <f t="shared" si="126"/>
        <v>-0.11660981249999999</v>
      </c>
      <c r="AG255" s="1">
        <f t="shared" si="126"/>
        <v>-0.13252168123837277</v>
      </c>
      <c r="AH255" s="1">
        <f t="shared" ref="AH255:AH256" si="127">AA217</f>
        <v>7.4773029401999994E-2</v>
      </c>
      <c r="AJ255" s="1">
        <f t="shared" si="90"/>
        <v>1989.4999999999816</v>
      </c>
      <c r="AK255" s="1">
        <f t="shared" si="92"/>
        <v>-2.328941414456998</v>
      </c>
      <c r="AL255" s="1">
        <f t="shared" si="93"/>
        <v>2.4202059625000083</v>
      </c>
      <c r="AM255" s="1">
        <f t="shared" si="94"/>
        <v>-1.9272658501216549</v>
      </c>
    </row>
    <row r="256" spans="1:39">
      <c r="A256" s="1">
        <v>51794</v>
      </c>
      <c r="B256" s="31">
        <v>0.5</v>
      </c>
      <c r="C256" s="31">
        <v>3.75</v>
      </c>
      <c r="D256" s="29">
        <v>2.5</v>
      </c>
      <c r="E256" s="29">
        <v>1.9</v>
      </c>
      <c r="F256" s="29">
        <v>2.2999999999999998</v>
      </c>
      <c r="G256" s="29">
        <v>2.2000000000000002</v>
      </c>
      <c r="H256" s="29">
        <v>0</v>
      </c>
      <c r="I256" s="29">
        <v>-0.6</v>
      </c>
      <c r="J256" s="29">
        <v>0</v>
      </c>
      <c r="K256" s="29">
        <v>0</v>
      </c>
      <c r="L256" s="29">
        <v>2.6</v>
      </c>
      <c r="M256" s="29">
        <v>4.2</v>
      </c>
      <c r="N256" s="29">
        <v>2.7</v>
      </c>
      <c r="O256" s="29">
        <v>2.1</v>
      </c>
      <c r="P256" s="29">
        <v>-0.6</v>
      </c>
      <c r="Q256" s="29">
        <v>1.7</v>
      </c>
      <c r="R256" s="29">
        <v>0</v>
      </c>
      <c r="S256" s="29">
        <v>-0.3</v>
      </c>
      <c r="T256" s="29">
        <v>6.5</v>
      </c>
      <c r="U256" s="42">
        <v>0.28719449301799999</v>
      </c>
      <c r="V256" s="1">
        <f t="shared" si="87"/>
        <v>250</v>
      </c>
      <c r="W256" s="1">
        <v>51794</v>
      </c>
      <c r="X256" s="1">
        <f t="shared" si="121"/>
        <v>0.27874215000000013</v>
      </c>
      <c r="Y256" s="1">
        <f t="shared" si="122"/>
        <v>0.37235865000000007</v>
      </c>
      <c r="Z256" s="1">
        <v>0.32888218317818413</v>
      </c>
      <c r="AA256" s="42">
        <v>0.28719449301799999</v>
      </c>
      <c r="AB256" s="1">
        <f t="shared" si="123"/>
        <v>-9.3616499999999936E-2</v>
      </c>
      <c r="AD256" s="1">
        <f t="shared" si="91"/>
        <v>1989.5833333333148</v>
      </c>
      <c r="AE256" s="1">
        <f t="shared" si="126"/>
        <v>-0.15995303750000017</v>
      </c>
      <c r="AF256" s="1">
        <f t="shared" si="126"/>
        <v>-4.0768312499999959E-2</v>
      </c>
      <c r="AG256" s="1">
        <f t="shared" si="126"/>
        <v>0.10059278863999269</v>
      </c>
      <c r="AH256" s="1">
        <f t="shared" si="127"/>
        <v>-0.139107082869</v>
      </c>
      <c r="AJ256" s="1">
        <f t="shared" si="90"/>
        <v>1989.5833333333148</v>
      </c>
      <c r="AK256" s="1">
        <f t="shared" si="92"/>
        <v>-2.4680484973259982</v>
      </c>
      <c r="AL256" s="1">
        <f t="shared" si="93"/>
        <v>2.3794376500000083</v>
      </c>
      <c r="AM256" s="1">
        <f t="shared" si="94"/>
        <v>-1.8266730614816622</v>
      </c>
    </row>
    <row r="257" spans="1:39">
      <c r="A257" s="1">
        <v>70694</v>
      </c>
      <c r="B257" s="31">
        <v>0</v>
      </c>
      <c r="C257" s="31">
        <v>4.25</v>
      </c>
      <c r="D257" s="29">
        <v>2.6</v>
      </c>
      <c r="E257" s="29">
        <v>2.4</v>
      </c>
      <c r="F257" s="29">
        <v>2.2000000000000002</v>
      </c>
      <c r="G257" s="29">
        <v>2.2999999999999998</v>
      </c>
      <c r="H257" s="29">
        <v>0.1</v>
      </c>
      <c r="I257" s="29">
        <v>0.5</v>
      </c>
      <c r="J257" s="29">
        <v>-0.1</v>
      </c>
      <c r="K257" s="29">
        <v>0.1</v>
      </c>
      <c r="L257" s="29">
        <v>3.4</v>
      </c>
      <c r="M257" s="29">
        <v>3.5</v>
      </c>
      <c r="N257" s="29">
        <v>2.9</v>
      </c>
      <c r="O257" s="29">
        <v>2.4</v>
      </c>
      <c r="P257" s="29">
        <v>0.8</v>
      </c>
      <c r="Q257" s="29">
        <v>-0.7</v>
      </c>
      <c r="R257" s="29">
        <v>0.2</v>
      </c>
      <c r="S257" s="29">
        <v>0.3</v>
      </c>
      <c r="T257" s="29">
        <v>6.3</v>
      </c>
      <c r="U257" s="42">
        <v>7.0467666328E-2</v>
      </c>
      <c r="V257" s="1">
        <f t="shared" si="87"/>
        <v>251</v>
      </c>
      <c r="W257" s="1">
        <v>70694</v>
      </c>
      <c r="X257" s="1">
        <f t="shared" si="121"/>
        <v>5.6095449999999936E-2</v>
      </c>
      <c r="Y257" s="1">
        <f t="shared" si="122"/>
        <v>-1.5003950000000044E-2</v>
      </c>
      <c r="Z257" s="1">
        <v>-0.12932403661888622</v>
      </c>
      <c r="AA257" s="42">
        <v>7.0467666328E-2</v>
      </c>
      <c r="AB257" s="1">
        <f t="shared" si="123"/>
        <v>7.1099399999999979E-2</v>
      </c>
      <c r="AD257" s="1">
        <f t="shared" si="91"/>
        <v>1989.6666666666481</v>
      </c>
      <c r="AE257" s="1">
        <v>0</v>
      </c>
      <c r="AF257" s="1">
        <v>0</v>
      </c>
      <c r="AG257" s="1">
        <v>0</v>
      </c>
      <c r="AH257" s="1">
        <v>0</v>
      </c>
      <c r="AJ257" s="1">
        <f t="shared" si="90"/>
        <v>1989.6666666666481</v>
      </c>
      <c r="AK257" s="1">
        <f t="shared" si="92"/>
        <v>-2.4680484973259982</v>
      </c>
      <c r="AL257" s="1">
        <f t="shared" si="93"/>
        <v>2.3794376500000083</v>
      </c>
      <c r="AM257" s="1">
        <f t="shared" si="94"/>
        <v>-1.8266730614816622</v>
      </c>
    </row>
    <row r="258" spans="1:39">
      <c r="A258" s="1">
        <v>81694</v>
      </c>
      <c r="B258" s="31">
        <v>0.5</v>
      </c>
      <c r="C258" s="31">
        <v>4.25</v>
      </c>
      <c r="D258" s="29">
        <v>3</v>
      </c>
      <c r="E258" s="29">
        <v>1.5</v>
      </c>
      <c r="F258" s="29">
        <v>2.5</v>
      </c>
      <c r="G258" s="29">
        <v>2.6</v>
      </c>
      <c r="H258" s="29">
        <v>0.6</v>
      </c>
      <c r="I258" s="29">
        <v>-0.7</v>
      </c>
      <c r="J258" s="29">
        <v>0.2</v>
      </c>
      <c r="K258" s="29">
        <v>-0.2</v>
      </c>
      <c r="L258" s="29">
        <v>3.7</v>
      </c>
      <c r="M258" s="29">
        <v>2.8</v>
      </c>
      <c r="N258" s="29">
        <v>2.2999999999999998</v>
      </c>
      <c r="O258" s="29">
        <v>1.9</v>
      </c>
      <c r="P258" s="29">
        <v>0.2</v>
      </c>
      <c r="Q258" s="29">
        <v>-0.1</v>
      </c>
      <c r="R258" s="29">
        <v>-0.1</v>
      </c>
      <c r="S258" s="29">
        <v>-0.1</v>
      </c>
      <c r="T258" s="29">
        <v>6.2</v>
      </c>
      <c r="U258" s="42">
        <v>0.416768636917</v>
      </c>
      <c r="V258" s="1">
        <f t="shared" si="87"/>
        <v>252</v>
      </c>
      <c r="W258" s="1">
        <v>81694</v>
      </c>
      <c r="X258" s="1">
        <f t="shared" si="121"/>
        <v>0.42683595000000002</v>
      </c>
      <c r="Y258" s="1">
        <f t="shared" si="122"/>
        <v>0.48529574999999997</v>
      </c>
      <c r="Z258" s="1">
        <v>0.42883766703646892</v>
      </c>
      <c r="AA258" s="42">
        <v>0.416768636917</v>
      </c>
      <c r="AB258" s="1">
        <f t="shared" si="123"/>
        <v>-5.8459799999999951E-2</v>
      </c>
      <c r="AD258" s="1">
        <f t="shared" si="91"/>
        <v>1989.7499999999814</v>
      </c>
      <c r="AE258" s="1">
        <f>X219</f>
        <v>-0.1128591000000001</v>
      </c>
      <c r="AF258" s="1">
        <f>Y219</f>
        <v>-1.5098699999999965E-2</v>
      </c>
      <c r="AG258" s="1">
        <f>Z219</f>
        <v>3.9284642495844124E-2</v>
      </c>
      <c r="AH258" s="1">
        <f>AA219</f>
        <v>-8.6605990898999993E-2</v>
      </c>
      <c r="AJ258" s="1">
        <f t="shared" si="90"/>
        <v>1989.7499999999814</v>
      </c>
      <c r="AK258" s="1">
        <f t="shared" si="92"/>
        <v>-2.554654488224998</v>
      </c>
      <c r="AL258" s="1">
        <f t="shared" si="93"/>
        <v>2.3643389500000085</v>
      </c>
      <c r="AM258" s="1">
        <f t="shared" si="94"/>
        <v>-1.787388418985818</v>
      </c>
    </row>
    <row r="259" spans="1:39">
      <c r="A259" s="1">
        <v>92794</v>
      </c>
      <c r="B259" s="31">
        <v>0.125</v>
      </c>
      <c r="C259" s="31">
        <v>4.75</v>
      </c>
      <c r="D259" s="29">
        <v>3</v>
      </c>
      <c r="E259" s="29">
        <v>1.7</v>
      </c>
      <c r="F259" s="29">
        <v>2.7</v>
      </c>
      <c r="G259" s="29">
        <v>3</v>
      </c>
      <c r="H259" s="29">
        <v>0</v>
      </c>
      <c r="I259" s="29">
        <v>0.2</v>
      </c>
      <c r="J259" s="29">
        <v>0.2</v>
      </c>
      <c r="K259" s="29">
        <v>0.4</v>
      </c>
      <c r="L259" s="29">
        <v>3.8</v>
      </c>
      <c r="M259" s="29">
        <v>3</v>
      </c>
      <c r="N259" s="29">
        <v>2.8</v>
      </c>
      <c r="O259" s="29">
        <v>1.9</v>
      </c>
      <c r="P259" s="29">
        <v>0.1</v>
      </c>
      <c r="Q259" s="29">
        <v>0.2</v>
      </c>
      <c r="R259" s="29">
        <v>0.5</v>
      </c>
      <c r="S259" s="29">
        <v>0</v>
      </c>
      <c r="T259" s="29">
        <v>6.1</v>
      </c>
      <c r="U259" s="42">
        <v>4.0928417371000003E-2</v>
      </c>
      <c r="V259" s="1">
        <f t="shared" si="87"/>
        <v>253</v>
      </c>
      <c r="W259" s="1">
        <v>92794</v>
      </c>
      <c r="X259" s="1">
        <f t="shared" si="121"/>
        <v>1.9390249999999942E-2</v>
      </c>
      <c r="Y259" s="1">
        <f t="shared" si="122"/>
        <v>5.2585649999999984E-2</v>
      </c>
      <c r="Z259" s="1">
        <v>-8.7529802568381276E-4</v>
      </c>
      <c r="AA259" s="42">
        <v>4.0928417371000003E-2</v>
      </c>
      <c r="AB259" s="1">
        <f t="shared" si="123"/>
        <v>-3.3195400000000042E-2</v>
      </c>
      <c r="AD259" s="1">
        <f t="shared" si="91"/>
        <v>1989.8333333333146</v>
      </c>
      <c r="AE259" s="1">
        <f t="shared" ref="AE259:AG260" si="128">X220</f>
        <v>5.344149999999992E-2</v>
      </c>
      <c r="AF259" s="1">
        <f t="shared" si="128"/>
        <v>8.9337900000000081E-2</v>
      </c>
      <c r="AG259" s="1">
        <f t="shared" si="128"/>
        <v>0.10657178416393337</v>
      </c>
      <c r="AH259" s="1">
        <f t="shared" ref="AH259:AH260" si="129">AA220</f>
        <v>0.107772313991</v>
      </c>
      <c r="AJ259" s="1">
        <f t="shared" si="90"/>
        <v>1989.8333333333146</v>
      </c>
      <c r="AK259" s="1">
        <f t="shared" si="92"/>
        <v>-2.4468821742339979</v>
      </c>
      <c r="AL259" s="1">
        <f t="shared" si="93"/>
        <v>2.4536768500000088</v>
      </c>
      <c r="AM259" s="1">
        <f t="shared" si="94"/>
        <v>-1.6808166348218847</v>
      </c>
    </row>
    <row r="260" spans="1:39">
      <c r="A260" s="1">
        <v>111594</v>
      </c>
      <c r="B260" s="31">
        <v>0.75</v>
      </c>
      <c r="C260" s="31">
        <v>4.75</v>
      </c>
      <c r="D260" s="29">
        <v>1.6</v>
      </c>
      <c r="E260" s="29">
        <v>2</v>
      </c>
      <c r="F260" s="29">
        <v>3.1</v>
      </c>
      <c r="G260" s="29">
        <v>2.8</v>
      </c>
      <c r="H260" s="29">
        <v>-0.1</v>
      </c>
      <c r="I260" s="29">
        <v>-0.7</v>
      </c>
      <c r="J260" s="29">
        <v>0.1</v>
      </c>
      <c r="K260" s="29">
        <v>0.5</v>
      </c>
      <c r="L260" s="29">
        <v>3.4</v>
      </c>
      <c r="M260" s="29">
        <v>4.0999999999999996</v>
      </c>
      <c r="N260" s="29">
        <v>2.5</v>
      </c>
      <c r="O260" s="29">
        <v>1.4</v>
      </c>
      <c r="P260" s="29">
        <v>0.4</v>
      </c>
      <c r="Q260" s="29">
        <v>1.3</v>
      </c>
      <c r="R260" s="29">
        <v>0.6</v>
      </c>
      <c r="S260" s="29">
        <v>-0.3</v>
      </c>
      <c r="T260" s="29">
        <v>5.7</v>
      </c>
      <c r="U260" s="42">
        <v>0.54906049379300004</v>
      </c>
      <c r="V260" s="1">
        <f t="shared" si="87"/>
        <v>254</v>
      </c>
      <c r="W260" s="1">
        <v>111594</v>
      </c>
      <c r="X260" s="1">
        <f t="shared" si="121"/>
        <v>0.51295204999999999</v>
      </c>
      <c r="Y260" s="1">
        <f t="shared" si="122"/>
        <v>0.59981065</v>
      </c>
      <c r="Z260" s="1">
        <v>0.60608120624740014</v>
      </c>
      <c r="AA260" s="42">
        <v>0.54906049379300004</v>
      </c>
      <c r="AB260" s="1">
        <f t="shared" si="123"/>
        <v>-8.6858600000000008E-2</v>
      </c>
      <c r="AD260" s="1">
        <f t="shared" si="91"/>
        <v>1989.9166666666479</v>
      </c>
      <c r="AE260" s="1">
        <f t="shared" si="128"/>
        <v>-8.7497600000000092E-2</v>
      </c>
      <c r="AF260" s="1">
        <f t="shared" si="128"/>
        <v>-0.1219242999999999</v>
      </c>
      <c r="AG260" s="1">
        <f t="shared" si="128"/>
        <v>-0.16548037505438387</v>
      </c>
      <c r="AH260" s="1">
        <f t="shared" si="129"/>
        <v>-6.6550274519000002E-2</v>
      </c>
      <c r="AJ260" s="1">
        <f t="shared" si="90"/>
        <v>1989.9166666666479</v>
      </c>
      <c r="AK260" s="1">
        <f t="shared" si="92"/>
        <v>-2.5134324487529978</v>
      </c>
      <c r="AL260" s="1">
        <f t="shared" si="93"/>
        <v>2.3317525500000089</v>
      </c>
      <c r="AM260" s="1">
        <f t="shared" si="94"/>
        <v>-1.8462970098762685</v>
      </c>
    </row>
    <row r="261" spans="1:39">
      <c r="A261" s="1">
        <v>122094</v>
      </c>
      <c r="B261" s="31">
        <v>0</v>
      </c>
      <c r="C261" s="31">
        <v>5.5</v>
      </c>
      <c r="D261" s="29">
        <v>1.9</v>
      </c>
      <c r="E261" s="29">
        <v>1.7</v>
      </c>
      <c r="F261" s="29">
        <v>3.1</v>
      </c>
      <c r="G261" s="29">
        <v>2.6</v>
      </c>
      <c r="H261" s="29">
        <v>0.3</v>
      </c>
      <c r="I261" s="29">
        <v>-0.3</v>
      </c>
      <c r="J261" s="29">
        <v>0</v>
      </c>
      <c r="K261" s="29">
        <v>-0.2</v>
      </c>
      <c r="L261" s="29">
        <v>3.9</v>
      </c>
      <c r="M261" s="29">
        <v>5</v>
      </c>
      <c r="N261" s="29">
        <v>3</v>
      </c>
      <c r="O261" s="29">
        <v>2</v>
      </c>
      <c r="P261" s="29">
        <v>0.5</v>
      </c>
      <c r="Q261" s="29">
        <v>0.9</v>
      </c>
      <c r="R261" s="29">
        <v>0.5</v>
      </c>
      <c r="S261" s="29">
        <v>0.6</v>
      </c>
      <c r="T261" s="29">
        <v>5.6</v>
      </c>
      <c r="U261" s="42">
        <v>-0.24825457727700001</v>
      </c>
      <c r="V261" s="1">
        <f t="shared" si="87"/>
        <v>255</v>
      </c>
      <c r="W261" s="1">
        <v>122094</v>
      </c>
      <c r="X261" s="1">
        <f t="shared" si="121"/>
        <v>-0.26201849999999993</v>
      </c>
      <c r="Y261" s="1">
        <f t="shared" si="122"/>
        <v>-0.12280429999999992</v>
      </c>
      <c r="Z261" s="1">
        <v>-0.21631647948144744</v>
      </c>
      <c r="AA261" s="42">
        <v>-0.24825457727700001</v>
      </c>
      <c r="AB261" s="1">
        <f t="shared" si="123"/>
        <v>-0.13921420000000001</v>
      </c>
      <c r="AD261" s="1">
        <f t="shared" si="91"/>
        <v>1989.9999999999811</v>
      </c>
      <c r="AE261" s="1">
        <v>0</v>
      </c>
      <c r="AF261" s="1">
        <v>0</v>
      </c>
      <c r="AG261" s="1">
        <v>0</v>
      </c>
      <c r="AH261" s="1">
        <v>0</v>
      </c>
      <c r="AJ261" s="1">
        <f t="shared" si="90"/>
        <v>1989.9999999999811</v>
      </c>
      <c r="AK261" s="1">
        <f t="shared" si="92"/>
        <v>-2.5134324487529978</v>
      </c>
      <c r="AL261" s="1">
        <f t="shared" si="93"/>
        <v>2.3317525500000089</v>
      </c>
      <c r="AM261" s="1">
        <f t="shared" si="94"/>
        <v>-1.8462970098762685</v>
      </c>
    </row>
    <row r="262" spans="1:39">
      <c r="A262" s="1">
        <v>20195</v>
      </c>
      <c r="B262" s="31">
        <v>0.5</v>
      </c>
      <c r="C262" s="31">
        <v>5.5</v>
      </c>
      <c r="D262" s="29">
        <v>1.8</v>
      </c>
      <c r="E262" s="29">
        <v>3.1</v>
      </c>
      <c r="F262" s="29">
        <v>2.4</v>
      </c>
      <c r="G262" s="29">
        <v>2.2999999999999998</v>
      </c>
      <c r="H262" s="29">
        <v>0.1</v>
      </c>
      <c r="I262" s="29">
        <v>0</v>
      </c>
      <c r="J262" s="29">
        <v>-0.2</v>
      </c>
      <c r="K262" s="29">
        <v>-0.2</v>
      </c>
      <c r="L262" s="29">
        <v>5</v>
      </c>
      <c r="M262" s="29">
        <v>3.2</v>
      </c>
      <c r="N262" s="29">
        <v>2</v>
      </c>
      <c r="O262" s="29">
        <v>1.7</v>
      </c>
      <c r="P262" s="29">
        <v>0</v>
      </c>
      <c r="Q262" s="29">
        <v>0.2</v>
      </c>
      <c r="R262" s="29">
        <v>0</v>
      </c>
      <c r="S262" s="29">
        <v>0.4</v>
      </c>
      <c r="T262" s="29">
        <v>5.3</v>
      </c>
      <c r="U262" s="42">
        <v>0.50076796658300005</v>
      </c>
      <c r="V262" s="1">
        <f t="shared" si="87"/>
        <v>256</v>
      </c>
      <c r="W262" s="1">
        <v>20195</v>
      </c>
      <c r="X262" s="1">
        <f t="shared" si="121"/>
        <v>0.51014150000000003</v>
      </c>
      <c r="Y262" s="1">
        <f t="shared" si="122"/>
        <v>0.47047470000000002</v>
      </c>
      <c r="Z262" s="1">
        <v>0.44209368826514445</v>
      </c>
      <c r="AA262" s="42">
        <v>0.50076796658300005</v>
      </c>
      <c r="AB262" s="1">
        <f t="shared" si="123"/>
        <v>3.9666800000000002E-2</v>
      </c>
      <c r="AD262" s="1">
        <f t="shared" si="91"/>
        <v>1990.0833333333144</v>
      </c>
      <c r="AE262" s="1">
        <f t="shared" ref="AE262:AG263" si="130">X222</f>
        <v>0.26153494999999993</v>
      </c>
      <c r="AF262" s="1">
        <f t="shared" si="130"/>
        <v>0.11998365000000005</v>
      </c>
      <c r="AG262" s="1">
        <f t="shared" si="130"/>
        <v>0.12155911631232449</v>
      </c>
      <c r="AH262" s="1">
        <f t="shared" ref="AH262:AH263" si="131">AA222</f>
        <v>0.31303953200899998</v>
      </c>
      <c r="AJ262" s="1">
        <f t="shared" si="90"/>
        <v>1990.0833333333144</v>
      </c>
      <c r="AK262" s="1">
        <f t="shared" si="92"/>
        <v>-2.200392916743998</v>
      </c>
      <c r="AL262" s="1">
        <f t="shared" si="93"/>
        <v>2.4517362000000089</v>
      </c>
      <c r="AM262" s="1">
        <f t="shared" si="94"/>
        <v>-1.7247378935639441</v>
      </c>
    </row>
    <row r="263" spans="1:39">
      <c r="A263" s="1">
        <v>32895</v>
      </c>
      <c r="B263" s="31">
        <v>0</v>
      </c>
      <c r="C263" s="31">
        <v>6</v>
      </c>
      <c r="D263" s="29">
        <v>1.3</v>
      </c>
      <c r="E263" s="29">
        <v>3.3</v>
      </c>
      <c r="F263" s="29">
        <v>2.4</v>
      </c>
      <c r="G263" s="29">
        <v>2.2000000000000002</v>
      </c>
      <c r="H263" s="29">
        <v>-0.5</v>
      </c>
      <c r="I263" s="29">
        <v>0.2</v>
      </c>
      <c r="J263" s="29">
        <v>0</v>
      </c>
      <c r="K263" s="29">
        <v>-0.1</v>
      </c>
      <c r="L263" s="29">
        <v>4.5999999999999996</v>
      </c>
      <c r="M263" s="29">
        <v>2.5</v>
      </c>
      <c r="N263" s="29">
        <v>1.7</v>
      </c>
      <c r="O263" s="29">
        <v>2.1</v>
      </c>
      <c r="P263" s="29">
        <v>-0.4</v>
      </c>
      <c r="Q263" s="29">
        <v>-0.7</v>
      </c>
      <c r="R263" s="29">
        <v>-0.3</v>
      </c>
      <c r="S263" s="29">
        <v>0.4</v>
      </c>
      <c r="T263" s="29">
        <v>5.5</v>
      </c>
      <c r="U263" s="42">
        <v>0.24140447513300001</v>
      </c>
      <c r="V263" s="1">
        <f t="shared" si="87"/>
        <v>257</v>
      </c>
      <c r="W263" s="1">
        <v>32895</v>
      </c>
      <c r="X263" s="1">
        <f t="shared" si="121"/>
        <v>0.23969269999999995</v>
      </c>
      <c r="Y263" s="1">
        <f t="shared" si="122"/>
        <v>7.7536700000000014E-2</v>
      </c>
      <c r="Z263" s="1">
        <v>-3.916657359948833E-2</v>
      </c>
      <c r="AA263" s="42">
        <v>0.24140447513300001</v>
      </c>
      <c r="AB263" s="1">
        <f t="shared" si="123"/>
        <v>0.16215599999999994</v>
      </c>
      <c r="AD263" s="1">
        <f t="shared" si="91"/>
        <v>1990.1666666666476</v>
      </c>
      <c r="AE263" s="1">
        <f t="shared" si="130"/>
        <v>-9.4239050000000046E-2</v>
      </c>
      <c r="AF263" s="1">
        <f t="shared" si="130"/>
        <v>-5.7896449999999988E-2</v>
      </c>
      <c r="AG263" s="1">
        <f t="shared" si="130"/>
        <v>4.1341307566514718E-2</v>
      </c>
      <c r="AH263" s="1">
        <f t="shared" si="131"/>
        <v>-9.3912779574000002E-2</v>
      </c>
      <c r="AJ263" s="1">
        <f t="shared" si="90"/>
        <v>1990.1666666666476</v>
      </c>
      <c r="AK263" s="1">
        <f t="shared" si="92"/>
        <v>-2.294305696317998</v>
      </c>
      <c r="AL263" s="1">
        <f t="shared" si="93"/>
        <v>2.393839750000009</v>
      </c>
      <c r="AM263" s="1">
        <f t="shared" si="94"/>
        <v>-1.6833965859974294</v>
      </c>
    </row>
    <row r="264" spans="1:39">
      <c r="A264" s="1">
        <v>52395</v>
      </c>
      <c r="B264" s="31">
        <v>0</v>
      </c>
      <c r="C264" s="31">
        <v>6</v>
      </c>
      <c r="D264" s="29">
        <v>2.2000000000000002</v>
      </c>
      <c r="E264" s="29">
        <v>2.7</v>
      </c>
      <c r="F264" s="29">
        <v>2.6</v>
      </c>
      <c r="G264" s="29">
        <v>2.4</v>
      </c>
      <c r="H264" s="29">
        <v>-1.1000000000000001</v>
      </c>
      <c r="I264" s="29">
        <v>0.3</v>
      </c>
      <c r="J264" s="29">
        <v>0.4</v>
      </c>
      <c r="K264" s="29">
        <v>0.2</v>
      </c>
      <c r="L264" s="29">
        <v>2.8</v>
      </c>
      <c r="M264" s="29">
        <v>0.9</v>
      </c>
      <c r="N264" s="29">
        <v>1.9</v>
      </c>
      <c r="O264" s="29">
        <v>2.8</v>
      </c>
      <c r="P264" s="29">
        <v>0.3</v>
      </c>
      <c r="Q264" s="29">
        <v>-0.8</v>
      </c>
      <c r="R264" s="29">
        <v>-0.2</v>
      </c>
      <c r="S264" s="29">
        <v>0.5</v>
      </c>
      <c r="T264" s="29">
        <v>5.7</v>
      </c>
      <c r="U264" s="42">
        <v>0.20918393075700001</v>
      </c>
      <c r="V264" s="1">
        <f t="shared" si="87"/>
        <v>258</v>
      </c>
      <c r="W264" s="1">
        <v>52395</v>
      </c>
      <c r="X264" s="1">
        <f t="shared" si="121"/>
        <v>0.16638439999999996</v>
      </c>
      <c r="Y264" s="1">
        <f t="shared" si="122"/>
        <v>6.5241700000000069E-2</v>
      </c>
      <c r="Z264" s="1">
        <v>7.4505550418545174E-2</v>
      </c>
      <c r="AA264" s="42">
        <v>0.20918393075700001</v>
      </c>
      <c r="AB264" s="1">
        <f t="shared" si="123"/>
        <v>0.10114269999999989</v>
      </c>
      <c r="AD264" s="1">
        <f t="shared" si="91"/>
        <v>1990.2499999999809</v>
      </c>
      <c r="AE264" s="1">
        <v>0</v>
      </c>
      <c r="AF264" s="1">
        <v>0</v>
      </c>
      <c r="AG264" s="1">
        <v>0</v>
      </c>
      <c r="AH264" s="1">
        <v>0</v>
      </c>
      <c r="AJ264" s="1">
        <f t="shared" si="90"/>
        <v>1990.2499999999809</v>
      </c>
      <c r="AK264" s="1">
        <f t="shared" si="92"/>
        <v>-2.294305696317998</v>
      </c>
      <c r="AL264" s="1">
        <f t="shared" si="93"/>
        <v>2.393839750000009</v>
      </c>
      <c r="AM264" s="1">
        <f t="shared" si="94"/>
        <v>-1.6833965859974294</v>
      </c>
    </row>
    <row r="265" spans="1:39">
      <c r="A265" s="1">
        <v>70695</v>
      </c>
      <c r="B265" s="31">
        <v>-0.25</v>
      </c>
      <c r="C265" s="31">
        <v>6</v>
      </c>
      <c r="D265" s="29">
        <v>2.2000000000000002</v>
      </c>
      <c r="E265" s="29">
        <v>2.2000000000000002</v>
      </c>
      <c r="F265" s="29">
        <v>2.8</v>
      </c>
      <c r="G265" s="29">
        <v>2.2999999999999998</v>
      </c>
      <c r="H265" s="29">
        <v>0</v>
      </c>
      <c r="I265" s="29">
        <v>-0.5</v>
      </c>
      <c r="J265" s="29">
        <v>0.2</v>
      </c>
      <c r="K265" s="29">
        <v>-0.1</v>
      </c>
      <c r="L265" s="29">
        <v>2.7</v>
      </c>
      <c r="M265" s="29">
        <v>-0.5</v>
      </c>
      <c r="N265" s="29">
        <v>1.1000000000000001</v>
      </c>
      <c r="O265" s="29">
        <v>3.4</v>
      </c>
      <c r="P265" s="29">
        <v>-0.1</v>
      </c>
      <c r="Q265" s="29">
        <v>-1.4</v>
      </c>
      <c r="R265" s="29">
        <v>-0.8</v>
      </c>
      <c r="S265" s="29">
        <v>0.6</v>
      </c>
      <c r="T265" s="29">
        <v>5.8</v>
      </c>
      <c r="U265" s="42">
        <v>-6.0180131440000003E-3</v>
      </c>
      <c r="V265" s="1">
        <f t="shared" ref="V265:V277" si="132">V264+1</f>
        <v>259</v>
      </c>
      <c r="W265" s="1">
        <v>70695</v>
      </c>
      <c r="X265" s="1">
        <f t="shared" si="121"/>
        <v>-4.1371599999999981E-2</v>
      </c>
      <c r="Y265" s="1">
        <f t="shared" si="122"/>
        <v>-8.8005699999999937E-2</v>
      </c>
      <c r="Z265" s="1">
        <v>-0.11254482993074905</v>
      </c>
      <c r="AA265" s="42">
        <v>-6.0180131440000003E-3</v>
      </c>
      <c r="AB265" s="1">
        <f t="shared" si="123"/>
        <v>4.6634099999999956E-2</v>
      </c>
      <c r="AD265" s="1">
        <f t="shared" si="91"/>
        <v>1990.3333333333142</v>
      </c>
      <c r="AE265" s="1">
        <f>X224</f>
        <v>9.8386499999998933E-3</v>
      </c>
      <c r="AF265" s="1">
        <f>Y224</f>
        <v>3.6435000000001327E-4</v>
      </c>
      <c r="AG265" s="1">
        <f>Z224</f>
        <v>2.7731911448873894E-2</v>
      </c>
      <c r="AH265" s="1">
        <f>AA224</f>
        <v>4.3965740029999999E-2</v>
      </c>
      <c r="AJ265" s="1">
        <f t="shared" si="90"/>
        <v>1990.3333333333142</v>
      </c>
      <c r="AK265" s="1">
        <f t="shared" si="92"/>
        <v>-2.250339956287998</v>
      </c>
      <c r="AL265" s="1">
        <f t="shared" si="93"/>
        <v>2.3942041000000089</v>
      </c>
      <c r="AM265" s="1">
        <f t="shared" si="94"/>
        <v>-1.6556646745485555</v>
      </c>
    </row>
    <row r="266" spans="1:39">
      <c r="A266" s="1">
        <v>82295</v>
      </c>
      <c r="B266" s="31">
        <v>0</v>
      </c>
      <c r="C266" s="31">
        <v>5.75</v>
      </c>
      <c r="D266" s="29">
        <v>1.3</v>
      </c>
      <c r="E266" s="29">
        <v>2.5</v>
      </c>
      <c r="F266" s="29">
        <v>2.4</v>
      </c>
      <c r="G266" s="29">
        <v>2.4</v>
      </c>
      <c r="H266" s="29">
        <v>-0.9</v>
      </c>
      <c r="I266" s="29">
        <v>-0.3</v>
      </c>
      <c r="J266" s="29">
        <v>0.1</v>
      </c>
      <c r="K266" s="29">
        <v>0</v>
      </c>
      <c r="L266" s="29">
        <v>0.5</v>
      </c>
      <c r="M266" s="29">
        <v>2.2000000000000002</v>
      </c>
      <c r="N266" s="29">
        <v>2.9</v>
      </c>
      <c r="O266" s="29">
        <v>2.2999999999999998</v>
      </c>
      <c r="P266" s="29">
        <v>1</v>
      </c>
      <c r="Q266" s="29">
        <v>1.1000000000000001</v>
      </c>
      <c r="R266" s="29">
        <v>-0.5</v>
      </c>
      <c r="S266" s="29">
        <v>0.2</v>
      </c>
      <c r="T266" s="29">
        <v>5.8</v>
      </c>
      <c r="U266" s="42">
        <v>-9.0617835655000006E-2</v>
      </c>
      <c r="V266" s="1">
        <f t="shared" si="132"/>
        <v>260</v>
      </c>
      <c r="W266" s="1">
        <v>82295</v>
      </c>
      <c r="X266" s="1">
        <f t="shared" si="121"/>
        <v>-0.12119615</v>
      </c>
      <c r="Y266" s="1">
        <f t="shared" si="122"/>
        <v>-4.7745650000000084E-2</v>
      </c>
      <c r="Z266" s="1">
        <v>4.7108876501180341E-2</v>
      </c>
      <c r="AA266" s="42">
        <v>-9.0617835655000006E-2</v>
      </c>
      <c r="AB266" s="1">
        <f t="shared" si="123"/>
        <v>-7.3450499999999919E-2</v>
      </c>
      <c r="AD266" s="1">
        <f t="shared" si="91"/>
        <v>1990.4166666666474</v>
      </c>
      <c r="AE266" s="1">
        <v>0</v>
      </c>
      <c r="AF266" s="1">
        <v>0</v>
      </c>
      <c r="AG266" s="1">
        <v>0</v>
      </c>
      <c r="AH266" s="1">
        <v>0</v>
      </c>
      <c r="AJ266" s="1">
        <f t="shared" si="90"/>
        <v>1990.4166666666474</v>
      </c>
      <c r="AK266" s="1">
        <f t="shared" si="92"/>
        <v>-2.250339956287998</v>
      </c>
      <c r="AL266" s="1">
        <f t="shared" si="93"/>
        <v>2.3942041000000089</v>
      </c>
      <c r="AM266" s="1">
        <f t="shared" si="94"/>
        <v>-1.6556646745485555</v>
      </c>
    </row>
    <row r="267" spans="1:39">
      <c r="A267" s="1">
        <v>92695</v>
      </c>
      <c r="B267" s="31">
        <v>0</v>
      </c>
      <c r="C267" s="31">
        <v>5.75</v>
      </c>
      <c r="D267" s="29">
        <v>1.6</v>
      </c>
      <c r="E267" s="29">
        <v>2.7</v>
      </c>
      <c r="F267" s="29">
        <v>2.6</v>
      </c>
      <c r="G267" s="29">
        <v>2.8</v>
      </c>
      <c r="H267" s="29">
        <v>0.3</v>
      </c>
      <c r="I267" s="29">
        <v>0.2</v>
      </c>
      <c r="J267" s="29">
        <v>0.2</v>
      </c>
      <c r="K267" s="29">
        <v>0.4</v>
      </c>
      <c r="L267" s="29">
        <v>1.1000000000000001</v>
      </c>
      <c r="M267" s="29">
        <v>2.2000000000000002</v>
      </c>
      <c r="N267" s="29">
        <v>2.5</v>
      </c>
      <c r="O267" s="29">
        <v>2.2999999999999998</v>
      </c>
      <c r="P267" s="29">
        <v>0.6</v>
      </c>
      <c r="Q267" s="29">
        <v>0</v>
      </c>
      <c r="R267" s="29">
        <v>-0.4</v>
      </c>
      <c r="S267" s="29">
        <v>0</v>
      </c>
      <c r="T267" s="29">
        <v>5.7</v>
      </c>
      <c r="U267" s="42">
        <v>2.4891553757000001E-2</v>
      </c>
      <c r="V267" s="1">
        <f t="shared" si="132"/>
        <v>261</v>
      </c>
      <c r="W267" s="1">
        <v>92695</v>
      </c>
      <c r="X267" s="1">
        <f t="shared" si="121"/>
        <v>-1.3217500000000659E-3</v>
      </c>
      <c r="Y267" s="1">
        <f t="shared" si="122"/>
        <v>-3.4806049999999922E-2</v>
      </c>
      <c r="Z267" s="1">
        <v>5.114420091660965E-3</v>
      </c>
      <c r="AA267" s="42">
        <v>2.4891553757000001E-2</v>
      </c>
      <c r="AB267" s="1">
        <f t="shared" si="123"/>
        <v>3.3484299999999856E-2</v>
      </c>
      <c r="AD267" s="1">
        <f t="shared" si="91"/>
        <v>1990.4999999999807</v>
      </c>
      <c r="AE267" s="1">
        <f t="shared" ref="AE267:AG268" si="133">X225</f>
        <v>-8.6612650000000069E-2</v>
      </c>
      <c r="AF267" s="1">
        <f t="shared" si="133"/>
        <v>-0.15529244999999992</v>
      </c>
      <c r="AG267" s="1">
        <f t="shared" si="133"/>
        <v>-0.17382965785258381</v>
      </c>
      <c r="AH267" s="1">
        <f t="shared" ref="AH267:AH268" si="134">AA225</f>
        <v>-6.5610272107999995E-2</v>
      </c>
      <c r="AJ267" s="1">
        <f t="shared" si="90"/>
        <v>1990.4999999999807</v>
      </c>
      <c r="AK267" s="1">
        <f t="shared" si="92"/>
        <v>-2.3159502283959981</v>
      </c>
      <c r="AL267" s="1">
        <f t="shared" si="93"/>
        <v>2.2389116500000092</v>
      </c>
      <c r="AM267" s="1">
        <f t="shared" si="94"/>
        <v>-1.8294943324011392</v>
      </c>
    </row>
    <row r="268" spans="1:39">
      <c r="A268" s="1">
        <v>111595</v>
      </c>
      <c r="B268" s="31">
        <v>0</v>
      </c>
      <c r="C268" s="31">
        <v>5.75</v>
      </c>
      <c r="D268" s="29">
        <v>0.5</v>
      </c>
      <c r="E268" s="29">
        <v>2.1</v>
      </c>
      <c r="F268" s="29">
        <v>2.5</v>
      </c>
      <c r="G268" s="29">
        <v>2.2000000000000002</v>
      </c>
      <c r="H268" s="29">
        <v>-2.2000000000000002</v>
      </c>
      <c r="I268" s="29">
        <v>-0.5</v>
      </c>
      <c r="J268" s="29">
        <v>-0.3</v>
      </c>
      <c r="K268" s="29">
        <v>0.1</v>
      </c>
      <c r="L268" s="29">
        <v>4.0999999999999996</v>
      </c>
      <c r="M268" s="29">
        <v>2.6</v>
      </c>
      <c r="N268" s="29">
        <v>2.7</v>
      </c>
      <c r="O268" s="29">
        <v>2.7</v>
      </c>
      <c r="P268" s="29">
        <v>1.9</v>
      </c>
      <c r="Q268" s="29">
        <v>0.1</v>
      </c>
      <c r="R268" s="29">
        <v>0.4</v>
      </c>
      <c r="S268" s="29">
        <v>0.5</v>
      </c>
      <c r="T268" s="29">
        <v>5.6</v>
      </c>
      <c r="U268" s="42">
        <v>5.2099296954E-2</v>
      </c>
      <c r="V268" s="1">
        <f t="shared" si="132"/>
        <v>262</v>
      </c>
      <c r="W268" s="1">
        <v>111595</v>
      </c>
      <c r="X268" s="1">
        <f t="shared" si="121"/>
        <v>-2.5458050000000065E-2</v>
      </c>
      <c r="Y268" s="1">
        <f t="shared" si="122"/>
        <v>1.1210050000000138E-2</v>
      </c>
      <c r="Z268" s="1">
        <v>5.707092684542503E-3</v>
      </c>
      <c r="AA268" s="42">
        <v>5.2099296954E-2</v>
      </c>
      <c r="AB268" s="1">
        <f t="shared" si="123"/>
        <v>-3.6668100000000203E-2</v>
      </c>
      <c r="AD268" s="1">
        <f t="shared" si="91"/>
        <v>1990.5833333333139</v>
      </c>
      <c r="AE268" s="1">
        <f t="shared" si="133"/>
        <v>0.15804559999999981</v>
      </c>
      <c r="AF268" s="1">
        <f t="shared" si="133"/>
        <v>0.11827940000000001</v>
      </c>
      <c r="AG268" s="1">
        <f t="shared" si="133"/>
        <v>8.9957071924788121E-2</v>
      </c>
      <c r="AH268" s="1">
        <f t="shared" si="134"/>
        <v>0.149651772298</v>
      </c>
      <c r="AJ268" s="1">
        <f t="shared" ref="AJ268:AJ331" si="135">AD268</f>
        <v>1990.5833333333139</v>
      </c>
      <c r="AK268" s="1">
        <f t="shared" si="92"/>
        <v>-2.1662984560979979</v>
      </c>
      <c r="AL268" s="1">
        <f t="shared" si="93"/>
        <v>2.3571910500000093</v>
      </c>
      <c r="AM268" s="1">
        <f t="shared" si="94"/>
        <v>-1.739537260476351</v>
      </c>
    </row>
    <row r="269" spans="1:39">
      <c r="A269" s="1">
        <v>121995</v>
      </c>
      <c r="B269" s="31">
        <v>-0.25</v>
      </c>
      <c r="C269" s="31">
        <v>5.75</v>
      </c>
      <c r="D269" s="29">
        <v>0.5</v>
      </c>
      <c r="E269" s="29">
        <v>1.9</v>
      </c>
      <c r="F269" s="29">
        <v>2.6</v>
      </c>
      <c r="G269" s="29">
        <v>2.2000000000000002</v>
      </c>
      <c r="H269" s="29">
        <v>0</v>
      </c>
      <c r="I269" s="29">
        <v>-0.2</v>
      </c>
      <c r="J269" s="29">
        <v>0.1</v>
      </c>
      <c r="K269" s="29">
        <v>0</v>
      </c>
      <c r="L269" s="29">
        <v>5.4</v>
      </c>
      <c r="M269" s="29">
        <v>1.9</v>
      </c>
      <c r="N269" s="29">
        <v>2.5</v>
      </c>
      <c r="O269" s="29">
        <v>2.4</v>
      </c>
      <c r="P269" s="29">
        <v>1.3</v>
      </c>
      <c r="Q269" s="29">
        <v>-0.7</v>
      </c>
      <c r="R269" s="29">
        <v>-0.2</v>
      </c>
      <c r="S269" s="29">
        <v>-0.3</v>
      </c>
      <c r="T269" s="29">
        <v>5.6</v>
      </c>
      <c r="U269" s="42">
        <v>-0.17055498203</v>
      </c>
      <c r="V269" s="1">
        <f t="shared" si="132"/>
        <v>263</v>
      </c>
      <c r="W269" s="1">
        <v>121995</v>
      </c>
      <c r="X269" s="1">
        <f t="shared" si="121"/>
        <v>-0.21279385000000006</v>
      </c>
      <c r="Y269" s="1">
        <f t="shared" si="122"/>
        <v>-0.22101014999999991</v>
      </c>
      <c r="Z269" s="1">
        <v>-0.21543154825223576</v>
      </c>
      <c r="AA269" s="42">
        <v>-0.17055498203</v>
      </c>
      <c r="AB269" s="1">
        <f t="shared" si="123"/>
        <v>8.2162999999998432E-3</v>
      </c>
      <c r="AD269" s="1">
        <f t="shared" ref="AD269:AD332" si="136">AD268+1/12</f>
        <v>1990.6666666666472</v>
      </c>
      <c r="AE269" s="1">
        <v>0</v>
      </c>
      <c r="AF269" s="1">
        <v>0</v>
      </c>
      <c r="AG269" s="1">
        <v>0</v>
      </c>
      <c r="AH269" s="1">
        <v>0</v>
      </c>
      <c r="AJ269" s="1">
        <f t="shared" si="135"/>
        <v>1990.6666666666472</v>
      </c>
      <c r="AK269" s="1">
        <f t="shared" ref="AK269:AK332" si="137">AK268+AH269</f>
        <v>-2.1662984560979979</v>
      </c>
      <c r="AL269" s="1">
        <f t="shared" ref="AL269:AL332" si="138">AL268+AF269</f>
        <v>2.3571910500000093</v>
      </c>
      <c r="AM269" s="1">
        <f t="shared" ref="AM269:AM332" si="139">AM268+AG269</f>
        <v>-1.739537260476351</v>
      </c>
    </row>
    <row r="270" spans="1:39">
      <c r="A270" s="1">
        <v>13196</v>
      </c>
      <c r="B270" s="31">
        <v>-0.25</v>
      </c>
      <c r="C270" s="31">
        <v>5.5</v>
      </c>
      <c r="D270" s="29">
        <v>2.6</v>
      </c>
      <c r="E270" s="29">
        <v>3.4</v>
      </c>
      <c r="F270" s="29">
        <v>2.4</v>
      </c>
      <c r="G270" s="29">
        <v>2.6</v>
      </c>
      <c r="H270" s="29">
        <v>0.7</v>
      </c>
      <c r="I270" s="29">
        <v>0.8</v>
      </c>
      <c r="J270" s="29">
        <v>0.2</v>
      </c>
      <c r="K270" s="29">
        <v>0.6</v>
      </c>
      <c r="L270" s="29">
        <v>1.9</v>
      </c>
      <c r="M270" s="29">
        <v>0.8</v>
      </c>
      <c r="N270" s="29">
        <v>2</v>
      </c>
      <c r="O270" s="29">
        <v>2</v>
      </c>
      <c r="P270" s="29">
        <v>0</v>
      </c>
      <c r="Q270" s="29">
        <v>-1.7</v>
      </c>
      <c r="R270" s="29">
        <v>-0.4</v>
      </c>
      <c r="S270" s="29">
        <v>0</v>
      </c>
      <c r="T270" s="29">
        <v>5.6</v>
      </c>
      <c r="U270" s="42">
        <v>7.3325448855000003E-2</v>
      </c>
      <c r="V270" s="1">
        <f t="shared" si="132"/>
        <v>264</v>
      </c>
      <c r="W270" s="1">
        <v>13196</v>
      </c>
      <c r="X270" s="1">
        <f t="shared" si="121"/>
        <v>5.6293599999999944E-2</v>
      </c>
      <c r="Y270" s="1">
        <f t="shared" si="122"/>
        <v>-0.19252089999999994</v>
      </c>
      <c r="Z270" s="1">
        <v>-0.16297063406323187</v>
      </c>
      <c r="AA270" s="42">
        <v>7.3325448855000003E-2</v>
      </c>
      <c r="AB270" s="1">
        <f t="shared" si="123"/>
        <v>0.24881449999999988</v>
      </c>
      <c r="AD270" s="1">
        <f t="shared" si="136"/>
        <v>1990.7499999999804</v>
      </c>
      <c r="AE270" s="1">
        <f>X227</f>
        <v>-9.0902700000000114E-2</v>
      </c>
      <c r="AF270" s="1">
        <f>Y227</f>
        <v>-0.14228730000000006</v>
      </c>
      <c r="AG270" s="1">
        <f>Z227</f>
        <v>-0.21877802452003367</v>
      </c>
      <c r="AH270" s="1">
        <f>AA227</f>
        <v>-0.119344369142</v>
      </c>
      <c r="AJ270" s="1">
        <f t="shared" si="135"/>
        <v>1990.7499999999804</v>
      </c>
      <c r="AK270" s="1">
        <f t="shared" si="137"/>
        <v>-2.2856428252399978</v>
      </c>
      <c r="AL270" s="1">
        <f t="shared" si="138"/>
        <v>2.2149037500000093</v>
      </c>
      <c r="AM270" s="1">
        <f t="shared" si="139"/>
        <v>-1.9583152849963847</v>
      </c>
    </row>
    <row r="271" spans="1:39">
      <c r="A271" s="1">
        <v>32696</v>
      </c>
      <c r="B271" s="31">
        <v>0</v>
      </c>
      <c r="C271" s="31">
        <v>5.25</v>
      </c>
      <c r="D271" s="29">
        <v>1.8</v>
      </c>
      <c r="E271" s="29">
        <v>3</v>
      </c>
      <c r="F271" s="29">
        <v>2.4</v>
      </c>
      <c r="G271" s="29">
        <v>2.5</v>
      </c>
      <c r="H271" s="29">
        <v>-0.8</v>
      </c>
      <c r="I271" s="29">
        <v>-0.4</v>
      </c>
      <c r="J271" s="29">
        <v>0</v>
      </c>
      <c r="K271" s="29">
        <v>-0.1</v>
      </c>
      <c r="L271" s="29">
        <v>0.3</v>
      </c>
      <c r="M271" s="29">
        <v>1.5</v>
      </c>
      <c r="N271" s="29">
        <v>3.4</v>
      </c>
      <c r="O271" s="29">
        <v>1.8</v>
      </c>
      <c r="P271" s="29">
        <v>-1.6</v>
      </c>
      <c r="Q271" s="29">
        <v>0.7</v>
      </c>
      <c r="R271" s="29">
        <v>1.4</v>
      </c>
      <c r="S271" s="29">
        <v>-0.2</v>
      </c>
      <c r="T271" s="29">
        <v>5.6</v>
      </c>
      <c r="U271" s="42">
        <v>5.6453419699000001E-2</v>
      </c>
      <c r="V271" s="1">
        <f t="shared" si="132"/>
        <v>265</v>
      </c>
      <c r="W271" s="1">
        <v>32696</v>
      </c>
      <c r="X271" s="1">
        <f t="shared" si="121"/>
        <v>2.3391249999999919E-2</v>
      </c>
      <c r="Y271" s="1">
        <f t="shared" si="122"/>
        <v>-3.7814949999999958E-2</v>
      </c>
      <c r="Z271" s="1">
        <v>4.9199188782461434E-2</v>
      </c>
      <c r="AA271" s="42">
        <v>5.6453419699000001E-2</v>
      </c>
      <c r="AB271" s="1">
        <f t="shared" si="123"/>
        <v>6.1206199999999877E-2</v>
      </c>
      <c r="AD271" s="1">
        <f t="shared" si="136"/>
        <v>1990.8333333333137</v>
      </c>
      <c r="AE271" s="1">
        <f t="shared" ref="AE271:AG272" si="140">X228</f>
        <v>-8.114194999999999E-2</v>
      </c>
      <c r="AF271" s="1">
        <f t="shared" si="140"/>
        <v>9.6206249999999993E-2</v>
      </c>
      <c r="AG271" s="1">
        <f t="shared" si="140"/>
        <v>-7.4210338799936049E-2</v>
      </c>
      <c r="AH271" s="1">
        <f t="shared" ref="AH271:AH272" si="141">AA228</f>
        <v>-1.7550121145E-2</v>
      </c>
      <c r="AJ271" s="1">
        <f t="shared" si="135"/>
        <v>1990.8333333333137</v>
      </c>
      <c r="AK271" s="1">
        <f t="shared" si="137"/>
        <v>-2.3031929463849981</v>
      </c>
      <c r="AL271" s="1">
        <f t="shared" si="138"/>
        <v>2.3111100000000091</v>
      </c>
      <c r="AM271" s="1">
        <f t="shared" si="139"/>
        <v>-2.032525623796321</v>
      </c>
    </row>
    <row r="272" spans="1:39">
      <c r="A272" s="1">
        <v>52196</v>
      </c>
      <c r="B272" s="31">
        <v>0</v>
      </c>
      <c r="C272" s="31">
        <v>5.25</v>
      </c>
      <c r="D272" s="29">
        <v>2.2999999999999998</v>
      </c>
      <c r="E272" s="29">
        <v>2.1</v>
      </c>
      <c r="F272" s="29">
        <v>2.7</v>
      </c>
      <c r="G272" s="29">
        <v>2.5</v>
      </c>
      <c r="H272" s="29">
        <v>-0.7</v>
      </c>
      <c r="I272" s="29">
        <v>-0.3</v>
      </c>
      <c r="J272" s="29">
        <v>0.2</v>
      </c>
      <c r="K272" s="29">
        <v>0</v>
      </c>
      <c r="L272" s="29">
        <v>2.5</v>
      </c>
      <c r="M272" s="29">
        <v>3.5</v>
      </c>
      <c r="N272" s="29">
        <v>2</v>
      </c>
      <c r="O272" s="29">
        <v>1.9</v>
      </c>
      <c r="P272" s="29">
        <v>1</v>
      </c>
      <c r="Q272" s="29">
        <v>0.1</v>
      </c>
      <c r="R272" s="29">
        <v>0.2</v>
      </c>
      <c r="S272" s="29">
        <v>-0.4</v>
      </c>
      <c r="T272" s="29">
        <v>5.5</v>
      </c>
      <c r="U272" s="42">
        <v>-2.6919644297E-2</v>
      </c>
      <c r="V272" s="1">
        <f t="shared" si="132"/>
        <v>266</v>
      </c>
      <c r="W272" s="1">
        <v>52196</v>
      </c>
      <c r="X272" s="1">
        <f t="shared" si="121"/>
        <v>-8.1389050000000018E-2</v>
      </c>
      <c r="Y272" s="1">
        <f t="shared" si="122"/>
        <v>-6.3333250000000008E-2</v>
      </c>
      <c r="Z272" s="1">
        <v>-7.0213903580415793E-2</v>
      </c>
      <c r="AA272" s="42">
        <v>-2.6919644297E-2</v>
      </c>
      <c r="AB272" s="1">
        <f t="shared" si="123"/>
        <v>-1.8055800000000011E-2</v>
      </c>
      <c r="AD272" s="1">
        <f t="shared" si="136"/>
        <v>1990.916666666647</v>
      </c>
      <c r="AE272" s="1">
        <f t="shared" si="140"/>
        <v>-0.18906685000000012</v>
      </c>
      <c r="AF272" s="1">
        <f t="shared" si="140"/>
        <v>5.1790950000000002E-2</v>
      </c>
      <c r="AG272" s="1">
        <f t="shared" si="140"/>
        <v>6.1758818017644268E-3</v>
      </c>
      <c r="AH272" s="1">
        <f t="shared" si="141"/>
        <v>-0.158639656415</v>
      </c>
      <c r="AJ272" s="1">
        <f t="shared" si="135"/>
        <v>1990.916666666647</v>
      </c>
      <c r="AK272" s="1">
        <f t="shared" si="137"/>
        <v>-2.4618326027999982</v>
      </c>
      <c r="AL272" s="1">
        <f t="shared" si="138"/>
        <v>2.3629009500000091</v>
      </c>
      <c r="AM272" s="1">
        <f t="shared" si="139"/>
        <v>-2.0263497419945566</v>
      </c>
    </row>
    <row r="273" spans="1:39">
      <c r="A273" s="1">
        <v>70396</v>
      </c>
      <c r="B273" s="31">
        <v>0</v>
      </c>
      <c r="C273" s="31">
        <v>5.25</v>
      </c>
      <c r="D273" s="29">
        <v>2.2999999999999998</v>
      </c>
      <c r="E273" s="29">
        <v>1.6</v>
      </c>
      <c r="F273" s="29">
        <v>2.2000000000000002</v>
      </c>
      <c r="G273" s="29">
        <v>2.4</v>
      </c>
      <c r="H273" s="29">
        <v>0</v>
      </c>
      <c r="I273" s="29">
        <v>-0.5</v>
      </c>
      <c r="J273" s="29">
        <v>-0.5</v>
      </c>
      <c r="K273" s="29">
        <v>-0.1</v>
      </c>
      <c r="L273" s="29">
        <v>2.2000000000000002</v>
      </c>
      <c r="M273" s="29">
        <v>3.8</v>
      </c>
      <c r="N273" s="29">
        <v>2.2999999999999998</v>
      </c>
      <c r="O273" s="29">
        <v>1.9</v>
      </c>
      <c r="P273" s="29">
        <v>-0.3</v>
      </c>
      <c r="Q273" s="29">
        <v>0.3</v>
      </c>
      <c r="R273" s="29">
        <v>0.3</v>
      </c>
      <c r="S273" s="29">
        <v>0</v>
      </c>
      <c r="T273" s="29">
        <v>5.5</v>
      </c>
      <c r="U273" s="42">
        <v>-3.9961318639000001E-2</v>
      </c>
      <c r="V273" s="1">
        <f t="shared" si="132"/>
        <v>267</v>
      </c>
      <c r="W273" s="1">
        <v>70396</v>
      </c>
      <c r="X273" s="1">
        <f t="shared" si="121"/>
        <v>-7.7183050000000031E-2</v>
      </c>
      <c r="Y273" s="1">
        <f t="shared" si="122"/>
        <v>-4.9689349999999965E-2</v>
      </c>
      <c r="Z273" s="1">
        <v>-6.4777547986359596E-2</v>
      </c>
      <c r="AA273" s="42">
        <v>-3.9961318639000001E-2</v>
      </c>
      <c r="AB273" s="1">
        <f t="shared" si="123"/>
        <v>-2.7493700000000065E-2</v>
      </c>
      <c r="AD273" s="1">
        <f t="shared" si="136"/>
        <v>1990.9999999999802</v>
      </c>
      <c r="AE273" s="1">
        <v>0</v>
      </c>
      <c r="AF273" s="1">
        <v>0</v>
      </c>
      <c r="AG273" s="1">
        <v>0</v>
      </c>
      <c r="AH273" s="1">
        <v>0</v>
      </c>
      <c r="AJ273" s="1">
        <f t="shared" si="135"/>
        <v>1990.9999999999802</v>
      </c>
      <c r="AK273" s="1">
        <f t="shared" si="137"/>
        <v>-2.4618326027999982</v>
      </c>
      <c r="AL273" s="1">
        <f t="shared" si="138"/>
        <v>2.3629009500000091</v>
      </c>
      <c r="AM273" s="1">
        <f t="shared" si="139"/>
        <v>-2.0263497419945566</v>
      </c>
    </row>
    <row r="274" spans="1:39">
      <c r="A274" s="1">
        <v>82096</v>
      </c>
      <c r="B274" s="31">
        <v>0</v>
      </c>
      <c r="C274" s="31">
        <v>5.25</v>
      </c>
      <c r="D274" s="29">
        <v>1.8</v>
      </c>
      <c r="E274" s="29">
        <v>1.8</v>
      </c>
      <c r="F274" s="29">
        <v>2.8</v>
      </c>
      <c r="G274" s="29">
        <v>2.7</v>
      </c>
      <c r="H274" s="29">
        <v>0.2</v>
      </c>
      <c r="I274" s="29">
        <v>-0.4</v>
      </c>
      <c r="J274" s="29">
        <v>0.4</v>
      </c>
      <c r="K274" s="29">
        <v>0.4</v>
      </c>
      <c r="L274" s="29">
        <v>3.7</v>
      </c>
      <c r="M274" s="29">
        <v>2.6</v>
      </c>
      <c r="N274" s="29">
        <v>2</v>
      </c>
      <c r="O274" s="29">
        <v>2</v>
      </c>
      <c r="P274" s="29">
        <v>-0.1</v>
      </c>
      <c r="Q274" s="29">
        <v>0.3</v>
      </c>
      <c r="R274" s="29">
        <v>0.1</v>
      </c>
      <c r="S274" s="29">
        <v>-0.1</v>
      </c>
      <c r="T274" s="29">
        <v>5.4</v>
      </c>
      <c r="U274" s="42">
        <v>-6.5339568338999995E-2</v>
      </c>
      <c r="V274" s="1">
        <f t="shared" si="132"/>
        <v>268</v>
      </c>
      <c r="W274" s="1">
        <v>82096</v>
      </c>
      <c r="X274" s="1">
        <f t="shared" si="121"/>
        <v>-9.4494050000000107E-2</v>
      </c>
      <c r="Y274" s="1">
        <f t="shared" si="122"/>
        <v>-7.9964749999999973E-2</v>
      </c>
      <c r="Z274" s="1">
        <v>-4.5025052971629814E-2</v>
      </c>
      <c r="AA274" s="42">
        <v>-6.5339568338999995E-2</v>
      </c>
      <c r="AB274" s="1">
        <f t="shared" si="123"/>
        <v>-1.4529300000000134E-2</v>
      </c>
      <c r="AD274" s="1">
        <f t="shared" si="136"/>
        <v>1991.0833333333135</v>
      </c>
      <c r="AE274" s="1">
        <f t="shared" ref="AE274:AG275" si="142">X230</f>
        <v>-0.29968935000000008</v>
      </c>
      <c r="AF274" s="1">
        <f t="shared" si="142"/>
        <v>-0.31842394999999996</v>
      </c>
      <c r="AG274" s="1">
        <f t="shared" si="142"/>
        <v>-0.26794314655011153</v>
      </c>
      <c r="AH274" s="1">
        <f t="shared" ref="AH274:AH275" si="143">AA230</f>
        <v>-0.25142272016</v>
      </c>
      <c r="AJ274" s="1">
        <f t="shared" si="135"/>
        <v>1991.0833333333135</v>
      </c>
      <c r="AK274" s="1">
        <f t="shared" si="137"/>
        <v>-2.7132553229599981</v>
      </c>
      <c r="AL274" s="1">
        <f t="shared" si="138"/>
        <v>2.044477000000009</v>
      </c>
      <c r="AM274" s="1">
        <f t="shared" si="139"/>
        <v>-2.2942928885446681</v>
      </c>
    </row>
    <row r="275" spans="1:39">
      <c r="A275" s="1">
        <v>92496</v>
      </c>
      <c r="B275" s="31">
        <v>0</v>
      </c>
      <c r="C275" s="31">
        <v>5.25</v>
      </c>
      <c r="D275" s="29">
        <v>1.7</v>
      </c>
      <c r="E275" s="29">
        <v>1.7</v>
      </c>
      <c r="F275" s="29">
        <v>2.2999999999999998</v>
      </c>
      <c r="G275" s="29">
        <v>2.8</v>
      </c>
      <c r="H275" s="29">
        <v>-0.1</v>
      </c>
      <c r="I275" s="29">
        <v>-0.1</v>
      </c>
      <c r="J275" s="29">
        <v>-0.5</v>
      </c>
      <c r="K275" s="29">
        <v>0.1</v>
      </c>
      <c r="L275" s="29">
        <v>4.7</v>
      </c>
      <c r="M275" s="29">
        <v>2.4</v>
      </c>
      <c r="N275" s="29">
        <v>2.2000000000000002</v>
      </c>
      <c r="O275" s="29">
        <v>2.1</v>
      </c>
      <c r="P275" s="29">
        <v>1</v>
      </c>
      <c r="Q275" s="29">
        <v>-0.2</v>
      </c>
      <c r="R275" s="29">
        <v>0.2</v>
      </c>
      <c r="S275" s="29">
        <v>0.1</v>
      </c>
      <c r="T275" s="29">
        <v>5.3</v>
      </c>
      <c r="U275" s="42">
        <v>-4.2441253800000002E-2</v>
      </c>
      <c r="V275" s="1">
        <f t="shared" si="132"/>
        <v>269</v>
      </c>
      <c r="W275" s="1">
        <v>92496</v>
      </c>
      <c r="X275" s="1">
        <f t="shared" si="121"/>
        <v>-8.2003749999999986E-2</v>
      </c>
      <c r="Y275" s="1">
        <f t="shared" si="122"/>
        <v>-1.5899049999999915E-2</v>
      </c>
      <c r="Z275" s="1">
        <v>-2.9474177872332141E-2</v>
      </c>
      <c r="AA275" s="42">
        <v>-4.2441253800000002E-2</v>
      </c>
      <c r="AB275" s="1">
        <f t="shared" si="123"/>
        <v>-6.6104700000000072E-2</v>
      </c>
      <c r="AD275" s="1">
        <f t="shared" si="136"/>
        <v>1991.1666666666467</v>
      </c>
      <c r="AE275" s="1">
        <f t="shared" si="142"/>
        <v>0.2051779</v>
      </c>
      <c r="AF275" s="1">
        <f t="shared" si="142"/>
        <v>0.23245169999999998</v>
      </c>
      <c r="AG275" s="1">
        <f t="shared" si="142"/>
        <v>0.28197086848926778</v>
      </c>
      <c r="AH275" s="1">
        <f t="shared" si="143"/>
        <v>0.227238254537</v>
      </c>
      <c r="AJ275" s="1">
        <f t="shared" si="135"/>
        <v>1991.1666666666467</v>
      </c>
      <c r="AK275" s="1">
        <f t="shared" si="137"/>
        <v>-2.4860170684229979</v>
      </c>
      <c r="AL275" s="1">
        <f t="shared" si="138"/>
        <v>2.2769287000000089</v>
      </c>
      <c r="AM275" s="1">
        <f t="shared" si="139"/>
        <v>-2.0123220200554002</v>
      </c>
    </row>
    <row r="276" spans="1:39">
      <c r="A276" s="1">
        <v>111396</v>
      </c>
      <c r="B276" s="31">
        <v>0</v>
      </c>
      <c r="C276" s="31">
        <v>5.25</v>
      </c>
      <c r="D276" s="29">
        <v>1.5</v>
      </c>
      <c r="E276" s="29">
        <v>2.1</v>
      </c>
      <c r="F276" s="29">
        <v>2.9</v>
      </c>
      <c r="G276" s="29">
        <v>2.1</v>
      </c>
      <c r="H276" s="29">
        <v>-0.2</v>
      </c>
      <c r="I276" s="29">
        <v>-0.2</v>
      </c>
      <c r="J276" s="29">
        <v>0.1</v>
      </c>
      <c r="K276" s="29">
        <v>-0.4</v>
      </c>
      <c r="L276" s="29">
        <v>2.5</v>
      </c>
      <c r="M276" s="29">
        <v>1.8</v>
      </c>
      <c r="N276" s="29">
        <v>2.4</v>
      </c>
      <c r="O276" s="29">
        <v>2.2000000000000002</v>
      </c>
      <c r="P276" s="29">
        <v>0.1</v>
      </c>
      <c r="Q276" s="29">
        <v>-0.4</v>
      </c>
      <c r="R276" s="29">
        <v>0.3</v>
      </c>
      <c r="S276" s="29">
        <v>0.1</v>
      </c>
      <c r="T276" s="29">
        <v>5.2</v>
      </c>
      <c r="U276" s="42">
        <v>4.7588518024E-2</v>
      </c>
      <c r="V276" s="1">
        <f t="shared" si="132"/>
        <v>270</v>
      </c>
      <c r="W276" s="1">
        <v>111396</v>
      </c>
      <c r="X276" s="1">
        <f t="shared" si="121"/>
        <v>3.7095000000003653E-4</v>
      </c>
      <c r="Y276" s="1">
        <f t="shared" si="122"/>
        <v>1.6828650000000056E-2</v>
      </c>
      <c r="Z276" s="1">
        <v>-5.9284415741074348E-3</v>
      </c>
      <c r="AA276" s="42">
        <v>4.7588518024E-2</v>
      </c>
      <c r="AB276" s="1">
        <f t="shared" si="123"/>
        <v>-1.645770000000002E-2</v>
      </c>
      <c r="AD276" s="1">
        <f t="shared" si="136"/>
        <v>1991.24999999998</v>
      </c>
      <c r="AE276" s="1">
        <v>0</v>
      </c>
      <c r="AF276" s="1">
        <v>0</v>
      </c>
      <c r="AG276" s="1">
        <v>0</v>
      </c>
      <c r="AH276" s="1">
        <v>0</v>
      </c>
      <c r="AJ276" s="1">
        <f t="shared" si="135"/>
        <v>1991.24999999998</v>
      </c>
      <c r="AK276" s="1">
        <f t="shared" si="137"/>
        <v>-2.4860170684229979</v>
      </c>
      <c r="AL276" s="1">
        <f t="shared" si="138"/>
        <v>2.2769287000000089</v>
      </c>
      <c r="AM276" s="1">
        <f t="shared" si="139"/>
        <v>-2.0123220200554002</v>
      </c>
    </row>
    <row r="277" spans="1:39">
      <c r="A277" s="1">
        <v>121796</v>
      </c>
      <c r="B277" s="31">
        <v>0</v>
      </c>
      <c r="C277" s="31">
        <v>5.25</v>
      </c>
      <c r="D277" s="29">
        <v>1.3</v>
      </c>
      <c r="E277" s="29">
        <v>2.2000000000000002</v>
      </c>
      <c r="F277" s="29">
        <v>3.1</v>
      </c>
      <c r="G277" s="29">
        <v>2.1</v>
      </c>
      <c r="H277" s="29">
        <v>-0.2</v>
      </c>
      <c r="I277" s="29">
        <v>0.1</v>
      </c>
      <c r="J277" s="29">
        <v>0.2</v>
      </c>
      <c r="K277" s="29">
        <v>0</v>
      </c>
      <c r="L277" s="29">
        <v>2.2999999999999998</v>
      </c>
      <c r="M277" s="29">
        <v>2.2999999999999998</v>
      </c>
      <c r="N277" s="29">
        <v>2.1</v>
      </c>
      <c r="O277" s="29">
        <v>2.2999999999999998</v>
      </c>
      <c r="P277" s="29">
        <v>-0.2</v>
      </c>
      <c r="Q277" s="29">
        <v>0.5</v>
      </c>
      <c r="R277" s="29">
        <v>-0.3</v>
      </c>
      <c r="S277" s="29">
        <v>0.1</v>
      </c>
      <c r="T277" s="29">
        <v>5.3</v>
      </c>
      <c r="U277" s="42">
        <v>-2.9112222952999998E-2</v>
      </c>
      <c r="V277" s="1">
        <f t="shared" si="132"/>
        <v>271</v>
      </c>
      <c r="W277" s="1">
        <v>121796</v>
      </c>
      <c r="X277" s="1">
        <f t="shared" si="121"/>
        <v>-8.2566450000000124E-2</v>
      </c>
      <c r="Y277" s="1">
        <f t="shared" si="122"/>
        <v>-3.8762849999999904E-2</v>
      </c>
      <c r="Z277" s="1">
        <v>-2.7978028558018619E-2</v>
      </c>
      <c r="AA277" s="42">
        <v>-2.9112222952999998E-2</v>
      </c>
      <c r="AB277" s="1">
        <f t="shared" si="123"/>
        <v>-4.380360000000022E-2</v>
      </c>
      <c r="AD277" s="1">
        <f t="shared" si="136"/>
        <v>1991.3333333333132</v>
      </c>
      <c r="AE277" s="1">
        <f>X232</f>
        <v>0.20699534999999999</v>
      </c>
      <c r="AF277" s="1">
        <f>Y232</f>
        <v>0.11324935000000003</v>
      </c>
      <c r="AG277" s="1">
        <f>Z232</f>
        <v>0.15159697827983604</v>
      </c>
      <c r="AH277" s="1">
        <f>AA232</f>
        <v>0.26233321092</v>
      </c>
      <c r="AJ277" s="1">
        <f t="shared" si="135"/>
        <v>1991.3333333333132</v>
      </c>
      <c r="AK277" s="1">
        <f t="shared" si="137"/>
        <v>-2.2236838575029978</v>
      </c>
      <c r="AL277" s="1">
        <f t="shared" si="138"/>
        <v>2.3901780500000092</v>
      </c>
      <c r="AM277" s="1">
        <f t="shared" si="139"/>
        <v>-1.8607250417755641</v>
      </c>
    </row>
    <row r="278" spans="1:39">
      <c r="U278" s="42">
        <f>CORREL(U222:U277,V222:V277)</f>
        <v>9.1785660256460289E-2</v>
      </c>
      <c r="W278" s="41"/>
      <c r="AA278" s="42">
        <f>CORREL(AA222:AA277,AB222:AB277)</f>
        <v>0.38290932396635474</v>
      </c>
      <c r="AD278" s="1">
        <f t="shared" si="136"/>
        <v>1991.4166666666465</v>
      </c>
      <c r="AE278" s="1">
        <v>0</v>
      </c>
      <c r="AF278" s="1">
        <v>0</v>
      </c>
      <c r="AG278" s="1">
        <v>0</v>
      </c>
      <c r="AH278" s="1">
        <v>0</v>
      </c>
      <c r="AJ278" s="1">
        <f t="shared" si="135"/>
        <v>1991.4166666666465</v>
      </c>
      <c r="AK278" s="1">
        <f t="shared" si="137"/>
        <v>-2.2236838575029978</v>
      </c>
      <c r="AL278" s="1">
        <f t="shared" si="138"/>
        <v>2.3901780500000092</v>
      </c>
      <c r="AM278" s="1">
        <f t="shared" si="139"/>
        <v>-1.8607250417755641</v>
      </c>
    </row>
    <row r="279" spans="1:39">
      <c r="AD279" s="1">
        <f t="shared" si="136"/>
        <v>1991.4999999999798</v>
      </c>
      <c r="AE279" s="1">
        <f t="shared" ref="AE279:AG280" si="144">X233</f>
        <v>-0.16161465000000003</v>
      </c>
      <c r="AF279" s="1">
        <f t="shared" si="144"/>
        <v>-6.0272449999999866E-2</v>
      </c>
      <c r="AG279" s="1">
        <f t="shared" si="144"/>
        <v>0.10770449128200987</v>
      </c>
      <c r="AH279" s="1">
        <f t="shared" ref="AH279:AH280" si="145">AA233</f>
        <v>-7.6714431122000007E-2</v>
      </c>
      <c r="AJ279" s="1">
        <f t="shared" si="135"/>
        <v>1991.4999999999798</v>
      </c>
      <c r="AK279" s="1">
        <f t="shared" si="137"/>
        <v>-2.3003982886249976</v>
      </c>
      <c r="AL279" s="1">
        <f t="shared" si="138"/>
        <v>2.3299056000000093</v>
      </c>
      <c r="AM279" s="1">
        <f t="shared" si="139"/>
        <v>-1.7530205504935541</v>
      </c>
    </row>
    <row r="280" spans="1:39">
      <c r="AD280" s="1">
        <f t="shared" si="136"/>
        <v>1991.583333333313</v>
      </c>
      <c r="AE280" s="1">
        <f t="shared" si="144"/>
        <v>0.13378869999999987</v>
      </c>
      <c r="AF280" s="1">
        <f t="shared" si="144"/>
        <v>0.1066375</v>
      </c>
      <c r="AG280" s="1">
        <f t="shared" si="144"/>
        <v>2.811086857320233E-3</v>
      </c>
      <c r="AH280" s="1">
        <f t="shared" si="145"/>
        <v>0.14046333830999999</v>
      </c>
      <c r="AJ280" s="1">
        <f t="shared" si="135"/>
        <v>1991.583333333313</v>
      </c>
      <c r="AK280" s="1">
        <f t="shared" si="137"/>
        <v>-2.1599349503149976</v>
      </c>
      <c r="AL280" s="1">
        <f t="shared" si="138"/>
        <v>2.4365431000000095</v>
      </c>
      <c r="AM280" s="1">
        <f t="shared" si="139"/>
        <v>-1.7502094636362338</v>
      </c>
    </row>
    <row r="281" spans="1:39">
      <c r="AD281" s="1">
        <f t="shared" si="136"/>
        <v>1991.6666666666463</v>
      </c>
      <c r="AE281" s="1">
        <v>0</v>
      </c>
      <c r="AF281" s="1">
        <v>0</v>
      </c>
      <c r="AG281" s="1">
        <v>0</v>
      </c>
      <c r="AH281" s="1">
        <v>0</v>
      </c>
      <c r="AJ281" s="1">
        <f t="shared" si="135"/>
        <v>1991.6666666666463</v>
      </c>
      <c r="AK281" s="1">
        <f t="shared" si="137"/>
        <v>-2.1599349503149976</v>
      </c>
      <c r="AL281" s="1">
        <f t="shared" si="138"/>
        <v>2.4365431000000095</v>
      </c>
      <c r="AM281" s="1">
        <f t="shared" si="139"/>
        <v>-1.7502094636362338</v>
      </c>
    </row>
    <row r="282" spans="1:39">
      <c r="AD282" s="1">
        <f t="shared" si="136"/>
        <v>1991.7499999999795</v>
      </c>
      <c r="AE282" s="1">
        <f>X235</f>
        <v>-8.1668950000000129E-2</v>
      </c>
      <c r="AF282" s="1">
        <f>Y235</f>
        <v>4.7937449999999993E-2</v>
      </c>
      <c r="AG282" s="1">
        <f>Z235</f>
        <v>2.920340363810453E-2</v>
      </c>
      <c r="AH282" s="1">
        <f>AA235</f>
        <v>-3.4723720800000003E-2</v>
      </c>
      <c r="AJ282" s="1">
        <f t="shared" si="135"/>
        <v>1991.7499999999795</v>
      </c>
      <c r="AK282" s="1">
        <f t="shared" si="137"/>
        <v>-2.1946586711149978</v>
      </c>
      <c r="AL282" s="1">
        <f t="shared" si="138"/>
        <v>2.4844805500000096</v>
      </c>
      <c r="AM282" s="1">
        <f t="shared" si="139"/>
        <v>-1.7210060599981292</v>
      </c>
    </row>
    <row r="283" spans="1:39">
      <c r="AD283" s="1">
        <f t="shared" si="136"/>
        <v>1991.8333333333128</v>
      </c>
      <c r="AE283" s="1">
        <f t="shared" ref="AE283:AG284" si="146">X236</f>
        <v>-0.14694435</v>
      </c>
      <c r="AF283" s="1">
        <f t="shared" si="146"/>
        <v>-0.21899494999999991</v>
      </c>
      <c r="AG283" s="1">
        <f t="shared" si="146"/>
        <v>-0.44338699992002806</v>
      </c>
      <c r="AH283" s="1">
        <f t="shared" ref="AH283:AH284" si="147">AA236</f>
        <v>-0.12081831682700001</v>
      </c>
      <c r="AJ283" s="1">
        <f t="shared" si="135"/>
        <v>1991.8333333333128</v>
      </c>
      <c r="AK283" s="1">
        <f t="shared" si="137"/>
        <v>-2.3154769879419979</v>
      </c>
      <c r="AL283" s="1">
        <f t="shared" si="138"/>
        <v>2.2654856000000096</v>
      </c>
      <c r="AM283" s="1">
        <f t="shared" si="139"/>
        <v>-2.1643930599181571</v>
      </c>
    </row>
    <row r="284" spans="1:39">
      <c r="AD284" s="1">
        <f t="shared" si="136"/>
        <v>1991.9166666666461</v>
      </c>
      <c r="AE284" s="1">
        <f t="shared" si="146"/>
        <v>9.2005799999999915E-2</v>
      </c>
      <c r="AF284" s="1">
        <f t="shared" si="146"/>
        <v>7.3051000000000144E-2</v>
      </c>
      <c r="AG284" s="1">
        <f t="shared" si="146"/>
        <v>-9.2107367632750514E-2</v>
      </c>
      <c r="AH284" s="1">
        <f t="shared" si="147"/>
        <v>0.112804064197</v>
      </c>
      <c r="AJ284" s="1">
        <f t="shared" si="135"/>
        <v>1991.9166666666461</v>
      </c>
      <c r="AK284" s="1">
        <f t="shared" si="137"/>
        <v>-2.202672923744998</v>
      </c>
      <c r="AL284" s="1">
        <f t="shared" si="138"/>
        <v>2.3385366000000096</v>
      </c>
      <c r="AM284" s="1">
        <f t="shared" si="139"/>
        <v>-2.2565004275509075</v>
      </c>
    </row>
    <row r="285" spans="1:39">
      <c r="AD285" s="1">
        <f t="shared" si="136"/>
        <v>1991.9999999999793</v>
      </c>
      <c r="AE285" s="1">
        <v>0</v>
      </c>
      <c r="AF285" s="1">
        <v>0</v>
      </c>
      <c r="AG285" s="1">
        <v>0</v>
      </c>
      <c r="AH285" s="1">
        <v>0</v>
      </c>
      <c r="AJ285" s="1">
        <f t="shared" si="135"/>
        <v>1991.9999999999793</v>
      </c>
      <c r="AK285" s="1">
        <f t="shared" si="137"/>
        <v>-2.202672923744998</v>
      </c>
      <c r="AL285" s="1">
        <f t="shared" si="138"/>
        <v>2.3385366000000096</v>
      </c>
      <c r="AM285" s="1">
        <f t="shared" si="139"/>
        <v>-2.2565004275509075</v>
      </c>
    </row>
    <row r="286" spans="1:39">
      <c r="AD286" s="1">
        <f t="shared" si="136"/>
        <v>1992.0833333333126</v>
      </c>
      <c r="AE286" s="1">
        <f t="shared" ref="AE286:AG287" si="148">X238</f>
        <v>-1.1431300000000089E-2</v>
      </c>
      <c r="AF286" s="1">
        <f t="shared" si="148"/>
        <v>9.5319200000000104E-2</v>
      </c>
      <c r="AG286" s="1">
        <f t="shared" si="148"/>
        <v>0.13708585398271367</v>
      </c>
      <c r="AH286" s="1">
        <f t="shared" ref="AH286:AH287" si="149">AA238</f>
        <v>-3.9687169289999999E-3</v>
      </c>
      <c r="AJ286" s="1">
        <f t="shared" si="135"/>
        <v>1992.0833333333126</v>
      </c>
      <c r="AK286" s="1">
        <f t="shared" si="137"/>
        <v>-2.2066416406739982</v>
      </c>
      <c r="AL286" s="1">
        <f t="shared" si="138"/>
        <v>2.4338558000000097</v>
      </c>
      <c r="AM286" s="1">
        <f t="shared" si="139"/>
        <v>-2.1194145735681937</v>
      </c>
    </row>
    <row r="287" spans="1:39">
      <c r="AD287" s="1">
        <f t="shared" si="136"/>
        <v>1992.1666666666458</v>
      </c>
      <c r="AE287" s="1">
        <f t="shared" si="148"/>
        <v>-0.1472367</v>
      </c>
      <c r="AF287" s="1">
        <f t="shared" si="148"/>
        <v>-3.1019899999999989E-2</v>
      </c>
      <c r="AG287" s="1">
        <f t="shared" si="148"/>
        <v>3.9065821435151332E-2</v>
      </c>
      <c r="AH287" s="1">
        <f t="shared" si="149"/>
        <v>-0.12637625605899999</v>
      </c>
      <c r="AJ287" s="1">
        <f t="shared" si="135"/>
        <v>1992.1666666666458</v>
      </c>
      <c r="AK287" s="1">
        <f t="shared" si="137"/>
        <v>-2.333017896732998</v>
      </c>
      <c r="AL287" s="1">
        <f t="shared" si="138"/>
        <v>2.4028359000000097</v>
      </c>
      <c r="AM287" s="1">
        <f t="shared" si="139"/>
        <v>-2.0803487521330424</v>
      </c>
    </row>
    <row r="288" spans="1:39">
      <c r="AD288" s="1">
        <f t="shared" si="136"/>
        <v>1992.2499999999791</v>
      </c>
      <c r="AE288" s="1">
        <v>0</v>
      </c>
      <c r="AF288" s="1">
        <v>0</v>
      </c>
      <c r="AG288" s="1">
        <v>0</v>
      </c>
      <c r="AH288" s="1">
        <v>0</v>
      </c>
      <c r="AJ288" s="1">
        <f t="shared" si="135"/>
        <v>1992.2499999999791</v>
      </c>
      <c r="AK288" s="1">
        <f t="shared" si="137"/>
        <v>-2.333017896732998</v>
      </c>
      <c r="AL288" s="1">
        <f t="shared" si="138"/>
        <v>2.4028359000000097</v>
      </c>
      <c r="AM288" s="1">
        <f t="shared" si="139"/>
        <v>-2.0803487521330424</v>
      </c>
    </row>
    <row r="289" spans="30:39">
      <c r="AD289" s="1">
        <f t="shared" si="136"/>
        <v>1992.3333333333123</v>
      </c>
      <c r="AE289" s="1">
        <f>X240</f>
        <v>0.12497274999999991</v>
      </c>
      <c r="AF289" s="1">
        <f>Y240</f>
        <v>6.1039650000000056E-2</v>
      </c>
      <c r="AG289" s="1">
        <f>Z240</f>
        <v>3.4523023476358161E-2</v>
      </c>
      <c r="AH289" s="1">
        <f>AA240</f>
        <v>0.14817133250799999</v>
      </c>
      <c r="AJ289" s="1">
        <f t="shared" si="135"/>
        <v>1992.3333333333123</v>
      </c>
      <c r="AK289" s="1">
        <f t="shared" si="137"/>
        <v>-2.1848465642249981</v>
      </c>
      <c r="AL289" s="1">
        <f t="shared" si="138"/>
        <v>2.4638755500000098</v>
      </c>
      <c r="AM289" s="1">
        <f t="shared" si="139"/>
        <v>-2.0458257286566841</v>
      </c>
    </row>
    <row r="290" spans="30:39">
      <c r="AD290" s="1">
        <f t="shared" si="136"/>
        <v>1992.4166666666456</v>
      </c>
      <c r="AE290" s="1">
        <v>0</v>
      </c>
      <c r="AF290" s="1">
        <v>0</v>
      </c>
      <c r="AG290" s="1">
        <v>0</v>
      </c>
      <c r="AH290" s="1">
        <v>0</v>
      </c>
      <c r="AJ290" s="1">
        <f t="shared" si="135"/>
        <v>1992.4166666666456</v>
      </c>
      <c r="AK290" s="1">
        <f t="shared" si="137"/>
        <v>-2.1848465642249981</v>
      </c>
      <c r="AL290" s="1">
        <f t="shared" si="138"/>
        <v>2.4638755500000098</v>
      </c>
      <c r="AM290" s="1">
        <f t="shared" si="139"/>
        <v>-2.0458257286566841</v>
      </c>
    </row>
    <row r="291" spans="30:39">
      <c r="AD291" s="1">
        <f t="shared" si="136"/>
        <v>1992.4999999999789</v>
      </c>
      <c r="AE291" s="1">
        <f t="shared" ref="AE291:AG292" si="150">X241</f>
        <v>-9.8629950000000077E-2</v>
      </c>
      <c r="AF291" s="1">
        <f t="shared" si="150"/>
        <v>-5.8146549999999964E-2</v>
      </c>
      <c r="AG291" s="1">
        <f t="shared" si="150"/>
        <v>-0.10736680070374166</v>
      </c>
      <c r="AH291" s="1">
        <f t="shared" ref="AH291:AH292" si="151">AA241</f>
        <v>-8.7779002007999998E-2</v>
      </c>
      <c r="AJ291" s="1">
        <f t="shared" si="135"/>
        <v>1992.4999999999789</v>
      </c>
      <c r="AK291" s="1">
        <f t="shared" si="137"/>
        <v>-2.2726255662329979</v>
      </c>
      <c r="AL291" s="1">
        <f t="shared" si="138"/>
        <v>2.4057290000000098</v>
      </c>
      <c r="AM291" s="1">
        <f t="shared" si="139"/>
        <v>-2.1531925293604259</v>
      </c>
    </row>
    <row r="292" spans="30:39">
      <c r="AD292" s="1">
        <f t="shared" si="136"/>
        <v>1992.5833333333121</v>
      </c>
      <c r="AE292" s="1">
        <f t="shared" si="150"/>
        <v>2.9715499999999895E-3</v>
      </c>
      <c r="AF292" s="1">
        <f t="shared" si="150"/>
        <v>5.5493949999999959E-2</v>
      </c>
      <c r="AG292" s="1">
        <f t="shared" si="150"/>
        <v>-6.38057103576401E-2</v>
      </c>
      <c r="AH292" s="1">
        <f t="shared" si="151"/>
        <v>-2.597683211E-3</v>
      </c>
      <c r="AJ292" s="1">
        <f t="shared" si="135"/>
        <v>1992.5833333333121</v>
      </c>
      <c r="AK292" s="1">
        <f t="shared" si="137"/>
        <v>-2.2752232494439979</v>
      </c>
      <c r="AL292" s="1">
        <f t="shared" si="138"/>
        <v>2.4612229500000096</v>
      </c>
      <c r="AM292" s="1">
        <f t="shared" si="139"/>
        <v>-2.2169982397180661</v>
      </c>
    </row>
    <row r="293" spans="30:39">
      <c r="AD293" s="1">
        <f t="shared" si="136"/>
        <v>1992.6666666666454</v>
      </c>
      <c r="AE293" s="1">
        <v>0</v>
      </c>
      <c r="AF293" s="1">
        <v>0</v>
      </c>
      <c r="AG293" s="1">
        <v>0</v>
      </c>
      <c r="AH293" s="1">
        <v>0</v>
      </c>
      <c r="AJ293" s="1">
        <f t="shared" si="135"/>
        <v>1992.6666666666454</v>
      </c>
      <c r="AK293" s="1">
        <f t="shared" si="137"/>
        <v>-2.2752232494439979</v>
      </c>
      <c r="AL293" s="1">
        <f t="shared" si="138"/>
        <v>2.4612229500000096</v>
      </c>
      <c r="AM293" s="1">
        <f t="shared" si="139"/>
        <v>-2.2169982397180661</v>
      </c>
    </row>
    <row r="294" spans="30:39">
      <c r="AD294" s="1">
        <f t="shared" si="136"/>
        <v>1992.7499999999786</v>
      </c>
      <c r="AE294" s="1">
        <f>X243</f>
        <v>-0.17512620000000001</v>
      </c>
      <c r="AF294" s="1">
        <f>Y243</f>
        <v>-9.1870499999999911E-2</v>
      </c>
      <c r="AG294" s="1">
        <f>Z243</f>
        <v>-0.2060284865887469</v>
      </c>
      <c r="AH294" s="1">
        <f>AA243</f>
        <v>-0.17543610268500001</v>
      </c>
      <c r="AJ294" s="1">
        <f t="shared" si="135"/>
        <v>1992.7499999999786</v>
      </c>
      <c r="AK294" s="1">
        <f t="shared" si="137"/>
        <v>-2.4506593521289979</v>
      </c>
      <c r="AL294" s="1">
        <f t="shared" si="138"/>
        <v>2.3693524500000098</v>
      </c>
      <c r="AM294" s="1">
        <f t="shared" si="139"/>
        <v>-2.423026726306813</v>
      </c>
    </row>
    <row r="295" spans="30:39">
      <c r="AD295" s="1">
        <f t="shared" si="136"/>
        <v>1992.8333333333119</v>
      </c>
      <c r="AE295" s="1">
        <f t="shared" ref="AE295:AG296" si="152">X244</f>
        <v>-5.1694500000000032E-2</v>
      </c>
      <c r="AF295" s="1">
        <f t="shared" si="152"/>
        <v>5.1075300000000046E-2</v>
      </c>
      <c r="AG295" s="1">
        <f t="shared" si="152"/>
        <v>1.7686027448608754E-3</v>
      </c>
      <c r="AH295" s="1">
        <f t="shared" ref="AH295:AH296" si="153">AA244</f>
        <v>-2.8952874441999999E-2</v>
      </c>
      <c r="AJ295" s="1">
        <f t="shared" si="135"/>
        <v>1992.8333333333119</v>
      </c>
      <c r="AK295" s="1">
        <f t="shared" si="137"/>
        <v>-2.4796122265709979</v>
      </c>
      <c r="AL295" s="1">
        <f t="shared" si="138"/>
        <v>2.4204277500000098</v>
      </c>
      <c r="AM295" s="1">
        <f t="shared" si="139"/>
        <v>-2.4212581235619521</v>
      </c>
    </row>
    <row r="296" spans="30:39">
      <c r="AD296" s="1">
        <f t="shared" si="136"/>
        <v>1992.9166666666451</v>
      </c>
      <c r="AE296" s="1">
        <f t="shared" si="152"/>
        <v>-0.23349180000000003</v>
      </c>
      <c r="AF296" s="1">
        <f t="shared" si="152"/>
        <v>-7.2159699999999993E-2</v>
      </c>
      <c r="AG296" s="1">
        <f t="shared" si="152"/>
        <v>-7.371319194404416E-2</v>
      </c>
      <c r="AH296" s="1">
        <f t="shared" si="153"/>
        <v>-0.23685514453100001</v>
      </c>
      <c r="AJ296" s="1">
        <f t="shared" si="135"/>
        <v>1992.9166666666451</v>
      </c>
      <c r="AK296" s="1">
        <f t="shared" si="137"/>
        <v>-2.7164673711019978</v>
      </c>
      <c r="AL296" s="1">
        <f t="shared" si="138"/>
        <v>2.3482680500000099</v>
      </c>
      <c r="AM296" s="1">
        <f t="shared" si="139"/>
        <v>-2.4949713155059965</v>
      </c>
    </row>
    <row r="297" spans="30:39">
      <c r="AD297" s="1">
        <f t="shared" si="136"/>
        <v>1992.9999999999784</v>
      </c>
      <c r="AE297" s="1">
        <v>0</v>
      </c>
      <c r="AF297" s="1">
        <v>0</v>
      </c>
      <c r="AG297" s="1">
        <v>0</v>
      </c>
      <c r="AH297" s="1">
        <v>0</v>
      </c>
      <c r="AJ297" s="1">
        <f t="shared" si="135"/>
        <v>1992.9999999999784</v>
      </c>
      <c r="AK297" s="1">
        <f t="shared" si="137"/>
        <v>-2.7164673711019978</v>
      </c>
      <c r="AL297" s="1">
        <f t="shared" si="138"/>
        <v>2.3482680500000099</v>
      </c>
      <c r="AM297" s="1">
        <f t="shared" si="139"/>
        <v>-2.4949713155059965</v>
      </c>
    </row>
    <row r="298" spans="30:39">
      <c r="AD298" s="1">
        <f t="shared" si="136"/>
        <v>1993.0833333333117</v>
      </c>
      <c r="AE298" s="1">
        <f t="shared" ref="AE298:AG299" si="154">X246</f>
        <v>0.10217049999999994</v>
      </c>
      <c r="AF298" s="1">
        <f t="shared" si="154"/>
        <v>5.6431000000000009E-2</v>
      </c>
      <c r="AG298" s="1">
        <f t="shared" si="154"/>
        <v>-2.7428187011261762E-2</v>
      </c>
      <c r="AH298" s="1">
        <f t="shared" ref="AH298:AH299" si="155">AA246</f>
        <v>9.4413798820000006E-2</v>
      </c>
      <c r="AJ298" s="1">
        <f t="shared" si="135"/>
        <v>1993.0833333333117</v>
      </c>
      <c r="AK298" s="1">
        <f t="shared" si="137"/>
        <v>-2.622053572281998</v>
      </c>
      <c r="AL298" s="1">
        <f t="shared" si="138"/>
        <v>2.4046990500000098</v>
      </c>
      <c r="AM298" s="1">
        <f t="shared" si="139"/>
        <v>-2.5223995025172581</v>
      </c>
    </row>
    <row r="299" spans="30:39">
      <c r="AD299" s="1">
        <f t="shared" si="136"/>
        <v>1993.1666666666449</v>
      </c>
      <c r="AE299" s="1">
        <f t="shared" si="154"/>
        <v>-4.2881900000000028E-2</v>
      </c>
      <c r="AF299" s="1">
        <f t="shared" si="154"/>
        <v>-4.9401999999999946E-2</v>
      </c>
      <c r="AG299" s="1">
        <f t="shared" si="154"/>
        <v>-6.164375781809675E-2</v>
      </c>
      <c r="AH299" s="1">
        <f t="shared" si="155"/>
        <v>-6.2870183757000001E-2</v>
      </c>
      <c r="AJ299" s="1">
        <f t="shared" si="135"/>
        <v>1993.1666666666449</v>
      </c>
      <c r="AK299" s="1">
        <f t="shared" si="137"/>
        <v>-2.684923756038998</v>
      </c>
      <c r="AL299" s="1">
        <f t="shared" si="138"/>
        <v>2.3552970500000097</v>
      </c>
      <c r="AM299" s="1">
        <f t="shared" si="139"/>
        <v>-2.5840432603353549</v>
      </c>
    </row>
    <row r="300" spans="30:39">
      <c r="AD300" s="1">
        <f t="shared" si="136"/>
        <v>1993.2499999999782</v>
      </c>
      <c r="AE300" s="1">
        <v>0</v>
      </c>
      <c r="AF300" s="1">
        <v>0</v>
      </c>
      <c r="AG300" s="1">
        <v>0</v>
      </c>
      <c r="AH300" s="1">
        <v>0</v>
      </c>
      <c r="AJ300" s="1">
        <f t="shared" si="135"/>
        <v>1993.2499999999782</v>
      </c>
      <c r="AK300" s="1">
        <f t="shared" si="137"/>
        <v>-2.684923756038998</v>
      </c>
      <c r="AL300" s="1">
        <f t="shared" si="138"/>
        <v>2.3552970500000097</v>
      </c>
      <c r="AM300" s="1">
        <f t="shared" si="139"/>
        <v>-2.5840432603353549</v>
      </c>
    </row>
    <row r="301" spans="30:39">
      <c r="AD301" s="1">
        <f t="shared" si="136"/>
        <v>1993.3333333333114</v>
      </c>
      <c r="AE301" s="1">
        <f>X248</f>
        <v>0.32373670000000004</v>
      </c>
      <c r="AF301" s="1">
        <f>Y248</f>
        <v>0.20347480000000018</v>
      </c>
      <c r="AG301" s="1">
        <f>Z248</f>
        <v>0.10727703845357842</v>
      </c>
      <c r="AH301" s="1">
        <f>AA248</f>
        <v>0.33470070938399998</v>
      </c>
      <c r="AJ301" s="1">
        <f t="shared" si="135"/>
        <v>1993.3333333333114</v>
      </c>
      <c r="AK301" s="1">
        <f t="shared" si="137"/>
        <v>-2.3502230466549978</v>
      </c>
      <c r="AL301" s="1">
        <f t="shared" si="138"/>
        <v>2.5587718500000101</v>
      </c>
      <c r="AM301" s="1">
        <f t="shared" si="139"/>
        <v>-2.4767662218817765</v>
      </c>
    </row>
    <row r="302" spans="30:39">
      <c r="AD302" s="1">
        <f t="shared" si="136"/>
        <v>1993.4166666666447</v>
      </c>
      <c r="AE302" s="1">
        <v>0</v>
      </c>
      <c r="AF302" s="1">
        <v>0</v>
      </c>
      <c r="AG302" s="1">
        <v>0</v>
      </c>
      <c r="AH302" s="1">
        <v>0</v>
      </c>
      <c r="AJ302" s="1">
        <f t="shared" si="135"/>
        <v>1993.4166666666447</v>
      </c>
      <c r="AK302" s="1">
        <f t="shared" si="137"/>
        <v>-2.3502230466549978</v>
      </c>
      <c r="AL302" s="1">
        <f t="shared" si="138"/>
        <v>2.5587718500000101</v>
      </c>
      <c r="AM302" s="1">
        <f t="shared" si="139"/>
        <v>-2.4767662218817765</v>
      </c>
    </row>
    <row r="303" spans="30:39">
      <c r="AD303" s="1">
        <f t="shared" si="136"/>
        <v>1993.4999999999779</v>
      </c>
      <c r="AE303" s="1">
        <f>X249</f>
        <v>1.0094799999999904E-2</v>
      </c>
      <c r="AF303" s="1">
        <f>Y249</f>
        <v>-1.8447099999999994E-2</v>
      </c>
      <c r="AG303" s="1">
        <f>Z249</f>
        <v>-5.4335259024214877E-2</v>
      </c>
      <c r="AH303" s="1">
        <f>AA249</f>
        <v>9.4942006320000005E-3</v>
      </c>
      <c r="AJ303" s="1">
        <f t="shared" si="135"/>
        <v>1993.4999999999779</v>
      </c>
      <c r="AK303" s="1">
        <f t="shared" si="137"/>
        <v>-2.3407288460229978</v>
      </c>
      <c r="AL303" s="1">
        <f t="shared" si="138"/>
        <v>2.5403247500000101</v>
      </c>
      <c r="AM303" s="1">
        <f t="shared" si="139"/>
        <v>-2.5311014809059915</v>
      </c>
    </row>
    <row r="304" spans="30:39">
      <c r="AD304" s="1">
        <f t="shared" si="136"/>
        <v>1993.5833333333112</v>
      </c>
      <c r="AE304" s="1">
        <f t="shared" ref="AE304:AG305" si="156">X250</f>
        <v>3.3201200000000042E-2</v>
      </c>
      <c r="AF304" s="1">
        <f t="shared" si="156"/>
        <v>6.3184600000000202E-2</v>
      </c>
      <c r="AG304" s="1">
        <f t="shared" si="156"/>
        <v>-6.3347761474665976E-2</v>
      </c>
      <c r="AH304" s="1">
        <f t="shared" ref="AH304:AH305" si="157">AA250</f>
        <v>4.4010148690000001E-2</v>
      </c>
      <c r="AJ304" s="1">
        <f t="shared" si="135"/>
        <v>1993.5833333333112</v>
      </c>
      <c r="AK304" s="1">
        <f t="shared" si="137"/>
        <v>-2.2967186973329978</v>
      </c>
      <c r="AL304" s="1">
        <f t="shared" si="138"/>
        <v>2.6035093500000102</v>
      </c>
      <c r="AM304" s="1">
        <f t="shared" si="139"/>
        <v>-2.5944492423806573</v>
      </c>
    </row>
    <row r="305" spans="30:39">
      <c r="AD305" s="1">
        <f t="shared" si="136"/>
        <v>1993.6666666666445</v>
      </c>
      <c r="AE305" s="1">
        <f t="shared" si="156"/>
        <v>0.11889210000000006</v>
      </c>
      <c r="AF305" s="1">
        <f t="shared" si="156"/>
        <v>0.10296739999999999</v>
      </c>
      <c r="AG305" s="1">
        <f t="shared" si="156"/>
        <v>-1.1009251337657511E-3</v>
      </c>
      <c r="AH305" s="1">
        <f t="shared" si="157"/>
        <v>0.158968634691</v>
      </c>
      <c r="AJ305" s="1">
        <f t="shared" si="135"/>
        <v>1993.6666666666445</v>
      </c>
      <c r="AK305" s="1">
        <f t="shared" si="137"/>
        <v>-2.1377500626419979</v>
      </c>
      <c r="AL305" s="1">
        <f t="shared" si="138"/>
        <v>2.70647675000001</v>
      </c>
      <c r="AM305" s="1">
        <f t="shared" si="139"/>
        <v>-2.595550167514423</v>
      </c>
    </row>
    <row r="306" spans="30:39">
      <c r="AD306" s="1">
        <f t="shared" si="136"/>
        <v>1993.7499999999777</v>
      </c>
      <c r="AE306" s="1">
        <v>0</v>
      </c>
      <c r="AF306" s="1">
        <v>0</v>
      </c>
      <c r="AG306" s="1">
        <v>0</v>
      </c>
      <c r="AH306" s="1">
        <v>0</v>
      </c>
      <c r="AJ306" s="1">
        <f t="shared" si="135"/>
        <v>1993.7499999999777</v>
      </c>
      <c r="AK306" s="1">
        <f t="shared" si="137"/>
        <v>-2.1377500626419979</v>
      </c>
      <c r="AL306" s="1">
        <f t="shared" si="138"/>
        <v>2.70647675000001</v>
      </c>
      <c r="AM306" s="1">
        <f t="shared" si="139"/>
        <v>-2.595550167514423</v>
      </c>
    </row>
    <row r="307" spans="30:39">
      <c r="AD307" s="1">
        <f t="shared" si="136"/>
        <v>1993.833333333311</v>
      </c>
      <c r="AE307" s="1">
        <f t="shared" ref="AE307:AG308" si="158">X252</f>
        <v>-9.6739900000000156E-2</v>
      </c>
      <c r="AF307" s="1">
        <f t="shared" si="158"/>
        <v>-4.3336499999999945E-2</v>
      </c>
      <c r="AG307" s="1">
        <f t="shared" si="158"/>
        <v>-0.13264412579623724</v>
      </c>
      <c r="AH307" s="1">
        <f t="shared" ref="AH307:AH308" si="159">AA252</f>
        <v>-8.7284292193999996E-2</v>
      </c>
      <c r="AJ307" s="1">
        <f t="shared" si="135"/>
        <v>1993.833333333311</v>
      </c>
      <c r="AK307" s="1">
        <f t="shared" si="137"/>
        <v>-2.2250343548359979</v>
      </c>
      <c r="AL307" s="1">
        <f t="shared" si="138"/>
        <v>2.6631402500000099</v>
      </c>
      <c r="AM307" s="1">
        <f t="shared" si="139"/>
        <v>-2.7281942933106604</v>
      </c>
    </row>
    <row r="308" spans="30:39">
      <c r="AD308" s="1">
        <f t="shared" si="136"/>
        <v>1993.9166666666442</v>
      </c>
      <c r="AE308" s="1">
        <f t="shared" si="158"/>
        <v>-0.17001570000000016</v>
      </c>
      <c r="AF308" s="1">
        <f t="shared" si="158"/>
        <v>-0.12266719999999981</v>
      </c>
      <c r="AG308" s="1">
        <f t="shared" si="158"/>
        <v>-0.19017946395077279</v>
      </c>
      <c r="AH308" s="1">
        <f t="shared" si="159"/>
        <v>-0.1631514989</v>
      </c>
      <c r="AJ308" s="1">
        <f t="shared" si="135"/>
        <v>1993.9166666666442</v>
      </c>
      <c r="AK308" s="1">
        <f t="shared" si="137"/>
        <v>-2.3881858537359979</v>
      </c>
      <c r="AL308" s="1">
        <f t="shared" si="138"/>
        <v>2.5404730500000099</v>
      </c>
      <c r="AM308" s="1">
        <f t="shared" si="139"/>
        <v>-2.918373757261433</v>
      </c>
    </row>
    <row r="309" spans="30:39">
      <c r="AD309" s="1">
        <f t="shared" si="136"/>
        <v>1993.9999999999775</v>
      </c>
      <c r="AE309" s="1">
        <v>0</v>
      </c>
      <c r="AF309" s="1">
        <v>0</v>
      </c>
      <c r="AG309" s="1">
        <v>0</v>
      </c>
      <c r="AH309" s="1">
        <v>0</v>
      </c>
      <c r="AJ309" s="1">
        <f t="shared" si="135"/>
        <v>1993.9999999999775</v>
      </c>
      <c r="AK309" s="1">
        <f t="shared" si="137"/>
        <v>-2.3881858537359979</v>
      </c>
      <c r="AL309" s="1">
        <f t="shared" si="138"/>
        <v>2.5404730500000099</v>
      </c>
      <c r="AM309" s="1">
        <f t="shared" si="139"/>
        <v>-2.918373757261433</v>
      </c>
    </row>
    <row r="310" spans="30:39">
      <c r="AD310" s="1">
        <f t="shared" si="136"/>
        <v>1994.0833333333107</v>
      </c>
      <c r="AE310" s="1">
        <f t="shared" ref="AE310:AG311" si="160">X254</f>
        <v>0.21586360000000004</v>
      </c>
      <c r="AF310" s="1">
        <f t="shared" si="160"/>
        <v>0.23894630000000011</v>
      </c>
      <c r="AG310" s="1">
        <f t="shared" si="160"/>
        <v>0.1331241582528718</v>
      </c>
      <c r="AH310" s="1">
        <f t="shared" ref="AH310:AH311" si="161">AA254</f>
        <v>0.22434142325699999</v>
      </c>
      <c r="AJ310" s="1">
        <f t="shared" si="135"/>
        <v>1994.0833333333107</v>
      </c>
      <c r="AK310" s="1">
        <f t="shared" si="137"/>
        <v>-2.1638444304789979</v>
      </c>
      <c r="AL310" s="1">
        <f t="shared" si="138"/>
        <v>2.7794193500000102</v>
      </c>
      <c r="AM310" s="1">
        <f t="shared" si="139"/>
        <v>-2.7852495990085613</v>
      </c>
    </row>
    <row r="311" spans="30:39">
      <c r="AD311" s="1">
        <f t="shared" si="136"/>
        <v>1994.166666666644</v>
      </c>
      <c r="AE311" s="1">
        <f t="shared" si="160"/>
        <v>0.32757394999999989</v>
      </c>
      <c r="AF311" s="1">
        <f t="shared" si="160"/>
        <v>0.28415685000000007</v>
      </c>
      <c r="AG311" s="1">
        <f t="shared" si="160"/>
        <v>0.11905744570849214</v>
      </c>
      <c r="AH311" s="1">
        <f t="shared" si="161"/>
        <v>0.31292952942000002</v>
      </c>
      <c r="AJ311" s="1">
        <f t="shared" si="135"/>
        <v>1994.166666666644</v>
      </c>
      <c r="AK311" s="1">
        <f t="shared" si="137"/>
        <v>-1.8509149010589978</v>
      </c>
      <c r="AL311" s="1">
        <f t="shared" si="138"/>
        <v>3.0635762000000102</v>
      </c>
      <c r="AM311" s="1">
        <f t="shared" si="139"/>
        <v>-2.6661921533000692</v>
      </c>
    </row>
    <row r="312" spans="30:39">
      <c r="AD312" s="1">
        <f t="shared" si="136"/>
        <v>1994.2499999999773</v>
      </c>
      <c r="AE312" s="1">
        <v>0</v>
      </c>
      <c r="AF312" s="1">
        <v>0</v>
      </c>
      <c r="AG312" s="1">
        <v>0</v>
      </c>
      <c r="AH312" s="1">
        <v>0</v>
      </c>
      <c r="AJ312" s="1">
        <f t="shared" si="135"/>
        <v>1994.2499999999773</v>
      </c>
      <c r="AK312" s="1">
        <f t="shared" si="137"/>
        <v>-1.8509149010589978</v>
      </c>
      <c r="AL312" s="1">
        <f t="shared" si="138"/>
        <v>3.0635762000000102</v>
      </c>
      <c r="AM312" s="1">
        <f t="shared" si="139"/>
        <v>-2.6661921533000692</v>
      </c>
    </row>
    <row r="313" spans="30:39">
      <c r="AD313" s="1">
        <f t="shared" si="136"/>
        <v>1994.3333333333105</v>
      </c>
      <c r="AE313" s="1">
        <f>X256</f>
        <v>0.27874215000000013</v>
      </c>
      <c r="AF313" s="1">
        <f>Y256</f>
        <v>0.37235865000000007</v>
      </c>
      <c r="AG313" s="1">
        <f>Z256</f>
        <v>0.32888218317818413</v>
      </c>
      <c r="AH313" s="1">
        <f>AA256</f>
        <v>0.28719449301799999</v>
      </c>
      <c r="AJ313" s="1">
        <f t="shared" si="135"/>
        <v>1994.3333333333105</v>
      </c>
      <c r="AK313" s="1">
        <f t="shared" si="137"/>
        <v>-1.5637204080409979</v>
      </c>
      <c r="AL313" s="1">
        <f t="shared" si="138"/>
        <v>3.4359348500000104</v>
      </c>
      <c r="AM313" s="1">
        <f t="shared" si="139"/>
        <v>-2.3373099701218849</v>
      </c>
    </row>
    <row r="314" spans="30:39">
      <c r="AD314" s="1">
        <f t="shared" si="136"/>
        <v>1994.4166666666438</v>
      </c>
      <c r="AE314" s="1">
        <v>0</v>
      </c>
      <c r="AF314" s="1">
        <v>0</v>
      </c>
      <c r="AG314" s="1">
        <v>0</v>
      </c>
      <c r="AH314" s="1">
        <v>0</v>
      </c>
      <c r="AJ314" s="1">
        <f t="shared" si="135"/>
        <v>1994.4166666666438</v>
      </c>
      <c r="AK314" s="1">
        <f t="shared" si="137"/>
        <v>-1.5637204080409979</v>
      </c>
      <c r="AL314" s="1">
        <f t="shared" si="138"/>
        <v>3.4359348500000104</v>
      </c>
      <c r="AM314" s="1">
        <f t="shared" si="139"/>
        <v>-2.3373099701218849</v>
      </c>
    </row>
    <row r="315" spans="30:39">
      <c r="AD315" s="1">
        <f t="shared" si="136"/>
        <v>1994.499999999977</v>
      </c>
      <c r="AE315" s="1">
        <f>X257</f>
        <v>5.6095449999999936E-2</v>
      </c>
      <c r="AF315" s="1">
        <f>Y257</f>
        <v>-1.5003950000000044E-2</v>
      </c>
      <c r="AG315" s="1">
        <f>Z257</f>
        <v>-0.12932403661888622</v>
      </c>
      <c r="AH315" s="1">
        <f>AA257</f>
        <v>7.0467666328E-2</v>
      </c>
      <c r="AJ315" s="1">
        <f t="shared" si="135"/>
        <v>1994.499999999977</v>
      </c>
      <c r="AK315" s="1">
        <f t="shared" si="137"/>
        <v>-1.4932527417129979</v>
      </c>
      <c r="AL315" s="1">
        <f t="shared" si="138"/>
        <v>3.4209309000000103</v>
      </c>
      <c r="AM315" s="1">
        <f t="shared" si="139"/>
        <v>-2.466634006740771</v>
      </c>
    </row>
    <row r="316" spans="30:39">
      <c r="AD316" s="1">
        <f t="shared" si="136"/>
        <v>1994.5833333333103</v>
      </c>
      <c r="AE316" s="1">
        <f t="shared" ref="AE316:AG317" si="162">X258</f>
        <v>0.42683595000000002</v>
      </c>
      <c r="AF316" s="1">
        <f t="shared" si="162"/>
        <v>0.48529574999999997</v>
      </c>
      <c r="AG316" s="1">
        <f t="shared" si="162"/>
        <v>0.42883766703646892</v>
      </c>
      <c r="AH316" s="1">
        <f t="shared" ref="AH316:AH317" si="163">AA258</f>
        <v>0.416768636917</v>
      </c>
      <c r="AJ316" s="1">
        <f t="shared" si="135"/>
        <v>1994.5833333333103</v>
      </c>
      <c r="AK316" s="1">
        <f t="shared" si="137"/>
        <v>-1.0764841047959979</v>
      </c>
      <c r="AL316" s="1">
        <f t="shared" si="138"/>
        <v>3.9062266500000105</v>
      </c>
      <c r="AM316" s="1">
        <f t="shared" si="139"/>
        <v>-2.0377963397043022</v>
      </c>
    </row>
    <row r="317" spans="30:39">
      <c r="AD317" s="1">
        <f t="shared" si="136"/>
        <v>1994.6666666666436</v>
      </c>
      <c r="AE317" s="1">
        <f t="shared" si="162"/>
        <v>1.9390249999999942E-2</v>
      </c>
      <c r="AF317" s="1">
        <f t="shared" si="162"/>
        <v>5.2585649999999984E-2</v>
      </c>
      <c r="AG317" s="1">
        <f t="shared" si="162"/>
        <v>-8.7529802568381276E-4</v>
      </c>
      <c r="AH317" s="1">
        <f t="shared" si="163"/>
        <v>4.0928417371000003E-2</v>
      </c>
      <c r="AJ317" s="1">
        <f t="shared" si="135"/>
        <v>1994.6666666666436</v>
      </c>
      <c r="AK317" s="1">
        <f t="shared" si="137"/>
        <v>-1.0355556874249978</v>
      </c>
      <c r="AL317" s="1">
        <f t="shared" si="138"/>
        <v>3.9588123000000106</v>
      </c>
      <c r="AM317" s="1">
        <f t="shared" si="139"/>
        <v>-2.0386716377299861</v>
      </c>
    </row>
    <row r="318" spans="30:39">
      <c r="AD318" s="1">
        <f t="shared" si="136"/>
        <v>1994.7499999999768</v>
      </c>
      <c r="AE318" s="1">
        <v>0</v>
      </c>
      <c r="AF318" s="1">
        <v>0</v>
      </c>
      <c r="AG318" s="1">
        <v>0</v>
      </c>
      <c r="AH318" s="1">
        <v>0</v>
      </c>
      <c r="AJ318" s="1">
        <f t="shared" si="135"/>
        <v>1994.7499999999768</v>
      </c>
      <c r="AK318" s="1">
        <f t="shared" si="137"/>
        <v>-1.0355556874249978</v>
      </c>
      <c r="AL318" s="1">
        <f t="shared" si="138"/>
        <v>3.9588123000000106</v>
      </c>
      <c r="AM318" s="1">
        <f t="shared" si="139"/>
        <v>-2.0386716377299861</v>
      </c>
    </row>
    <row r="319" spans="30:39">
      <c r="AD319" s="1">
        <f t="shared" si="136"/>
        <v>1994.8333333333101</v>
      </c>
      <c r="AE319" s="1">
        <f t="shared" ref="AE319:AG320" si="164">X260</f>
        <v>0.51295204999999999</v>
      </c>
      <c r="AF319" s="1">
        <f t="shared" si="164"/>
        <v>0.59981065</v>
      </c>
      <c r="AG319" s="1">
        <f t="shared" si="164"/>
        <v>0.60608120624740014</v>
      </c>
      <c r="AH319" s="1">
        <f t="shared" ref="AH319:AH320" si="165">AA260</f>
        <v>0.54906049379300004</v>
      </c>
      <c r="AJ319" s="1">
        <f t="shared" si="135"/>
        <v>1994.8333333333101</v>
      </c>
      <c r="AK319" s="1">
        <f t="shared" si="137"/>
        <v>-0.48649519363199778</v>
      </c>
      <c r="AL319" s="1">
        <f t="shared" si="138"/>
        <v>4.5586229500000108</v>
      </c>
      <c r="AM319" s="1">
        <f t="shared" si="139"/>
        <v>-1.4325904314825859</v>
      </c>
    </row>
    <row r="320" spans="30:39">
      <c r="AD320" s="1">
        <f t="shared" si="136"/>
        <v>1994.9166666666433</v>
      </c>
      <c r="AE320" s="1">
        <f t="shared" si="164"/>
        <v>-0.26201849999999993</v>
      </c>
      <c r="AF320" s="1">
        <f t="shared" si="164"/>
        <v>-0.12280429999999992</v>
      </c>
      <c r="AG320" s="1">
        <f t="shared" si="164"/>
        <v>-0.21631647948144744</v>
      </c>
      <c r="AH320" s="1">
        <f t="shared" si="165"/>
        <v>-0.24825457727700001</v>
      </c>
      <c r="AJ320" s="1">
        <f t="shared" si="135"/>
        <v>1994.9166666666433</v>
      </c>
      <c r="AK320" s="1">
        <f t="shared" si="137"/>
        <v>-0.73474977090899785</v>
      </c>
      <c r="AL320" s="1">
        <f t="shared" si="138"/>
        <v>4.4358186500000105</v>
      </c>
      <c r="AM320" s="1">
        <f t="shared" si="139"/>
        <v>-1.6489069109640333</v>
      </c>
    </row>
    <row r="321" spans="30:39">
      <c r="AD321" s="1">
        <f t="shared" si="136"/>
        <v>1994.9999999999766</v>
      </c>
      <c r="AE321" s="1">
        <v>0</v>
      </c>
      <c r="AF321" s="1">
        <v>0</v>
      </c>
      <c r="AG321" s="1">
        <v>0</v>
      </c>
      <c r="AH321" s="1">
        <v>0</v>
      </c>
      <c r="AJ321" s="1">
        <f t="shared" si="135"/>
        <v>1994.9999999999766</v>
      </c>
      <c r="AK321" s="1">
        <f t="shared" si="137"/>
        <v>-0.73474977090899785</v>
      </c>
      <c r="AL321" s="1">
        <f t="shared" si="138"/>
        <v>4.4358186500000105</v>
      </c>
      <c r="AM321" s="1">
        <f t="shared" si="139"/>
        <v>-1.6489069109640333</v>
      </c>
    </row>
    <row r="322" spans="30:39">
      <c r="AD322" s="1">
        <f t="shared" si="136"/>
        <v>1995.0833333333098</v>
      </c>
      <c r="AE322" s="1">
        <f t="shared" ref="AE322:AG323" si="166">X262</f>
        <v>0.51014150000000003</v>
      </c>
      <c r="AF322" s="1">
        <f t="shared" si="166"/>
        <v>0.47047470000000002</v>
      </c>
      <c r="AG322" s="1">
        <f t="shared" si="166"/>
        <v>0.44209368826514445</v>
      </c>
      <c r="AH322" s="1">
        <f t="shared" ref="AH322:AH323" si="167">AA262</f>
        <v>0.50076796658300005</v>
      </c>
      <c r="AJ322" s="1">
        <f t="shared" si="135"/>
        <v>1995.0833333333098</v>
      </c>
      <c r="AK322" s="1">
        <f t="shared" si="137"/>
        <v>-0.2339818043259978</v>
      </c>
      <c r="AL322" s="1">
        <f t="shared" si="138"/>
        <v>4.906293350000011</v>
      </c>
      <c r="AM322" s="1">
        <f t="shared" si="139"/>
        <v>-1.2068132226988888</v>
      </c>
    </row>
    <row r="323" spans="30:39">
      <c r="AD323" s="1">
        <f t="shared" si="136"/>
        <v>1995.1666666666431</v>
      </c>
      <c r="AE323" s="1">
        <f t="shared" si="166"/>
        <v>0.23969269999999995</v>
      </c>
      <c r="AF323" s="1">
        <f t="shared" si="166"/>
        <v>7.7536700000000014E-2</v>
      </c>
      <c r="AG323" s="1">
        <f t="shared" si="166"/>
        <v>-3.916657359948833E-2</v>
      </c>
      <c r="AH323" s="1">
        <f t="shared" si="167"/>
        <v>0.24140447513300001</v>
      </c>
      <c r="AJ323" s="1">
        <f t="shared" si="135"/>
        <v>1995.1666666666431</v>
      </c>
      <c r="AK323" s="1">
        <f t="shared" si="137"/>
        <v>7.4226708070022074E-3</v>
      </c>
      <c r="AL323" s="1">
        <f t="shared" si="138"/>
        <v>4.9838300500000106</v>
      </c>
      <c r="AM323" s="1">
        <f t="shared" si="139"/>
        <v>-1.2459797962983772</v>
      </c>
    </row>
    <row r="324" spans="30:39">
      <c r="AD324" s="1">
        <f t="shared" si="136"/>
        <v>1995.2499999999764</v>
      </c>
      <c r="AE324" s="1">
        <v>0</v>
      </c>
      <c r="AF324" s="1">
        <v>0</v>
      </c>
      <c r="AG324" s="1">
        <v>0</v>
      </c>
      <c r="AH324" s="1">
        <v>0</v>
      </c>
      <c r="AJ324" s="1">
        <f t="shared" si="135"/>
        <v>1995.2499999999764</v>
      </c>
      <c r="AK324" s="1">
        <f t="shared" si="137"/>
        <v>7.4226708070022074E-3</v>
      </c>
      <c r="AL324" s="1">
        <f t="shared" si="138"/>
        <v>4.9838300500000106</v>
      </c>
      <c r="AM324" s="1">
        <f t="shared" si="139"/>
        <v>-1.2459797962983772</v>
      </c>
    </row>
    <row r="325" spans="30:39">
      <c r="AD325" s="1">
        <f t="shared" si="136"/>
        <v>1995.3333333333096</v>
      </c>
      <c r="AE325" s="1">
        <f>X264</f>
        <v>0.16638439999999996</v>
      </c>
      <c r="AF325" s="1">
        <f>Y264</f>
        <v>6.5241700000000069E-2</v>
      </c>
      <c r="AG325" s="1">
        <f>Z264</f>
        <v>7.4505550418545174E-2</v>
      </c>
      <c r="AH325" s="1">
        <f>AA264</f>
        <v>0.20918393075700001</v>
      </c>
      <c r="AJ325" s="1">
        <f t="shared" si="135"/>
        <v>1995.3333333333096</v>
      </c>
      <c r="AK325" s="1">
        <f t="shared" si="137"/>
        <v>0.21660660156400222</v>
      </c>
      <c r="AL325" s="1">
        <f t="shared" si="138"/>
        <v>5.0490717500000102</v>
      </c>
      <c r="AM325" s="1">
        <f t="shared" si="139"/>
        <v>-1.171474245879832</v>
      </c>
    </row>
    <row r="326" spans="30:39">
      <c r="AD326" s="1">
        <f t="shared" si="136"/>
        <v>1995.4166666666429</v>
      </c>
      <c r="AE326" s="1">
        <v>0</v>
      </c>
      <c r="AF326" s="1">
        <v>0</v>
      </c>
      <c r="AG326" s="1">
        <v>0</v>
      </c>
      <c r="AH326" s="1">
        <v>0</v>
      </c>
      <c r="AJ326" s="1">
        <f t="shared" si="135"/>
        <v>1995.4166666666429</v>
      </c>
      <c r="AK326" s="1">
        <f t="shared" si="137"/>
        <v>0.21660660156400222</v>
      </c>
      <c r="AL326" s="1">
        <f t="shared" si="138"/>
        <v>5.0490717500000102</v>
      </c>
      <c r="AM326" s="1">
        <f t="shared" si="139"/>
        <v>-1.171474245879832</v>
      </c>
    </row>
    <row r="327" spans="30:39">
      <c r="AD327" s="1">
        <f t="shared" si="136"/>
        <v>1995.4999999999761</v>
      </c>
      <c r="AE327" s="1">
        <f>X265</f>
        <v>-4.1371599999999981E-2</v>
      </c>
      <c r="AF327" s="1">
        <f>Y265</f>
        <v>-8.8005699999999937E-2</v>
      </c>
      <c r="AG327" s="1">
        <f>Z265</f>
        <v>-0.11254482993074905</v>
      </c>
      <c r="AH327" s="1">
        <f>AA265</f>
        <v>-6.0180131440000003E-3</v>
      </c>
      <c r="AJ327" s="1">
        <f t="shared" si="135"/>
        <v>1995.4999999999761</v>
      </c>
      <c r="AK327" s="1">
        <f t="shared" si="137"/>
        <v>0.21058858842000222</v>
      </c>
      <c r="AL327" s="1">
        <f t="shared" si="138"/>
        <v>4.9610660500000101</v>
      </c>
      <c r="AM327" s="1">
        <f t="shared" si="139"/>
        <v>-1.2840190758105809</v>
      </c>
    </row>
    <row r="328" spans="30:39">
      <c r="AD328" s="1">
        <f t="shared" si="136"/>
        <v>1995.5833333333094</v>
      </c>
      <c r="AE328" s="1">
        <f t="shared" ref="AE328:AG329" si="168">X266</f>
        <v>-0.12119615</v>
      </c>
      <c r="AF328" s="1">
        <f t="shared" si="168"/>
        <v>-4.7745650000000084E-2</v>
      </c>
      <c r="AG328" s="1">
        <f t="shared" si="168"/>
        <v>4.7108876501180341E-2</v>
      </c>
      <c r="AH328" s="1">
        <f t="shared" ref="AH328:AH329" si="169">AA266</f>
        <v>-9.0617835655000006E-2</v>
      </c>
      <c r="AJ328" s="1">
        <f t="shared" si="135"/>
        <v>1995.5833333333094</v>
      </c>
      <c r="AK328" s="1">
        <f t="shared" si="137"/>
        <v>0.11997075276500221</v>
      </c>
      <c r="AL328" s="1">
        <f t="shared" si="138"/>
        <v>4.9133204000000097</v>
      </c>
      <c r="AM328" s="1">
        <f t="shared" si="139"/>
        <v>-1.2369101993094005</v>
      </c>
    </row>
    <row r="329" spans="30:39">
      <c r="AD329" s="1">
        <f t="shared" si="136"/>
        <v>1995.6666666666426</v>
      </c>
      <c r="AE329" s="1">
        <f t="shared" si="168"/>
        <v>-1.3217500000000659E-3</v>
      </c>
      <c r="AF329" s="1">
        <f t="shared" si="168"/>
        <v>-3.4806049999999922E-2</v>
      </c>
      <c r="AG329" s="1">
        <f t="shared" si="168"/>
        <v>5.114420091660965E-3</v>
      </c>
      <c r="AH329" s="1">
        <f t="shared" si="169"/>
        <v>2.4891553757000001E-2</v>
      </c>
      <c r="AJ329" s="1">
        <f t="shared" si="135"/>
        <v>1995.6666666666426</v>
      </c>
      <c r="AK329" s="1">
        <f t="shared" si="137"/>
        <v>0.14486230652200222</v>
      </c>
      <c r="AL329" s="1">
        <f t="shared" si="138"/>
        <v>4.8785143500000094</v>
      </c>
      <c r="AM329" s="1">
        <f t="shared" si="139"/>
        <v>-1.2317957792177396</v>
      </c>
    </row>
    <row r="330" spans="30:39">
      <c r="AD330" s="1">
        <f t="shared" si="136"/>
        <v>1995.7499999999759</v>
      </c>
      <c r="AE330" s="1">
        <v>0</v>
      </c>
      <c r="AF330" s="1">
        <v>0</v>
      </c>
      <c r="AG330" s="1">
        <v>0</v>
      </c>
      <c r="AH330" s="1">
        <v>0</v>
      </c>
      <c r="AJ330" s="1">
        <f t="shared" si="135"/>
        <v>1995.7499999999759</v>
      </c>
      <c r="AK330" s="1">
        <f t="shared" si="137"/>
        <v>0.14486230652200222</v>
      </c>
      <c r="AL330" s="1">
        <f t="shared" si="138"/>
        <v>4.8785143500000094</v>
      </c>
      <c r="AM330" s="1">
        <f t="shared" si="139"/>
        <v>-1.2317957792177396</v>
      </c>
    </row>
    <row r="331" spans="30:39">
      <c r="AD331" s="1">
        <f t="shared" si="136"/>
        <v>1995.8333333333092</v>
      </c>
      <c r="AE331" s="1">
        <f t="shared" ref="AE331:AG333" si="170">X268</f>
        <v>-2.5458050000000065E-2</v>
      </c>
      <c r="AF331" s="1">
        <f t="shared" si="170"/>
        <v>1.1210050000000138E-2</v>
      </c>
      <c r="AG331" s="1">
        <f t="shared" si="170"/>
        <v>5.707092684542503E-3</v>
      </c>
      <c r="AH331" s="1">
        <f t="shared" ref="AH331:AH333" si="171">AA268</f>
        <v>5.2099296954E-2</v>
      </c>
      <c r="AJ331" s="1">
        <f t="shared" si="135"/>
        <v>1995.8333333333092</v>
      </c>
      <c r="AK331" s="1">
        <f t="shared" si="137"/>
        <v>0.19696160347600222</v>
      </c>
      <c r="AL331" s="1">
        <f t="shared" si="138"/>
        <v>4.8897244000000093</v>
      </c>
      <c r="AM331" s="1">
        <f t="shared" si="139"/>
        <v>-1.2260886865331972</v>
      </c>
    </row>
    <row r="332" spans="30:39">
      <c r="AD332" s="1">
        <f t="shared" si="136"/>
        <v>1995.9166666666424</v>
      </c>
      <c r="AE332" s="1">
        <f t="shared" si="170"/>
        <v>-0.21279385000000006</v>
      </c>
      <c r="AF332" s="1">
        <f t="shared" si="170"/>
        <v>-0.22101014999999991</v>
      </c>
      <c r="AG332" s="1">
        <f t="shared" si="170"/>
        <v>-0.21543154825223576</v>
      </c>
      <c r="AH332" s="1">
        <f t="shared" si="171"/>
        <v>-0.17055498203</v>
      </c>
      <c r="AJ332" s="1">
        <f t="shared" ref="AJ332:AJ344" si="172">AD332</f>
        <v>1995.9166666666424</v>
      </c>
      <c r="AK332" s="1">
        <f t="shared" si="137"/>
        <v>2.6406621446002226E-2</v>
      </c>
      <c r="AL332" s="1">
        <f t="shared" si="138"/>
        <v>4.6687142500000096</v>
      </c>
      <c r="AM332" s="1">
        <f t="shared" si="139"/>
        <v>-1.441520234785433</v>
      </c>
    </row>
    <row r="333" spans="30:39">
      <c r="AD333" s="1">
        <f t="shared" ref="AD333:AD344" si="173">AD332+1/12</f>
        <v>1995.9999999999757</v>
      </c>
      <c r="AE333" s="1">
        <f t="shared" si="170"/>
        <v>5.6293599999999944E-2</v>
      </c>
      <c r="AF333" s="1">
        <f t="shared" si="170"/>
        <v>-0.19252089999999994</v>
      </c>
      <c r="AG333" s="1">
        <f t="shared" si="170"/>
        <v>-0.16297063406323187</v>
      </c>
      <c r="AH333" s="1">
        <f t="shared" si="171"/>
        <v>7.3325448855000003E-2</v>
      </c>
      <c r="AJ333" s="1">
        <f t="shared" si="172"/>
        <v>1995.9999999999757</v>
      </c>
      <c r="AK333" s="1">
        <f t="shared" ref="AK333:AK344" si="174">AK332+AH333</f>
        <v>9.9732070301002229E-2</v>
      </c>
      <c r="AL333" s="1">
        <f t="shared" ref="AL333:AL344" si="175">AL332+AF333</f>
        <v>4.4761933500000097</v>
      </c>
      <c r="AM333" s="1">
        <f t="shared" ref="AM333:AM344" si="176">AM332+AG333</f>
        <v>-1.6044908688486648</v>
      </c>
    </row>
    <row r="334" spans="30:39">
      <c r="AD334" s="1">
        <f t="shared" si="173"/>
        <v>1996.0833333333089</v>
      </c>
      <c r="AE334" s="1">
        <v>0</v>
      </c>
      <c r="AF334" s="1">
        <v>0</v>
      </c>
      <c r="AG334" s="1">
        <v>0</v>
      </c>
      <c r="AH334" s="1">
        <v>0</v>
      </c>
      <c r="AJ334" s="1">
        <f t="shared" si="172"/>
        <v>1996.0833333333089</v>
      </c>
      <c r="AK334" s="1">
        <f t="shared" si="174"/>
        <v>9.9732070301002229E-2</v>
      </c>
      <c r="AL334" s="1">
        <f t="shared" si="175"/>
        <v>4.4761933500000097</v>
      </c>
      <c r="AM334" s="1">
        <f t="shared" si="176"/>
        <v>-1.6044908688486648</v>
      </c>
    </row>
    <row r="335" spans="30:39">
      <c r="AD335" s="1">
        <f t="shared" si="173"/>
        <v>1996.1666666666422</v>
      </c>
      <c r="AE335" s="1">
        <f>X271</f>
        <v>2.3391249999999919E-2</v>
      </c>
      <c r="AF335" s="1">
        <f>Y271</f>
        <v>-3.7814949999999958E-2</v>
      </c>
      <c r="AG335" s="1">
        <f>Z271</f>
        <v>4.9199188782461434E-2</v>
      </c>
      <c r="AH335" s="1">
        <f>AA271</f>
        <v>5.6453419699000001E-2</v>
      </c>
      <c r="AJ335" s="1">
        <f t="shared" si="172"/>
        <v>1996.1666666666422</v>
      </c>
      <c r="AK335" s="1">
        <f t="shared" si="174"/>
        <v>0.15618549000000223</v>
      </c>
      <c r="AL335" s="1">
        <f t="shared" si="175"/>
        <v>4.4383784000000102</v>
      </c>
      <c r="AM335" s="1">
        <f t="shared" si="176"/>
        <v>-1.5552916800662033</v>
      </c>
    </row>
    <row r="336" spans="30:39">
      <c r="AD336" s="1">
        <f t="shared" si="173"/>
        <v>1996.2499999999754</v>
      </c>
      <c r="AE336" s="1">
        <v>0</v>
      </c>
      <c r="AF336" s="1">
        <v>0</v>
      </c>
      <c r="AG336" s="1">
        <v>0</v>
      </c>
      <c r="AH336" s="1">
        <v>0</v>
      </c>
      <c r="AJ336" s="1">
        <f t="shared" si="172"/>
        <v>1996.2499999999754</v>
      </c>
      <c r="AK336" s="1">
        <f t="shared" si="174"/>
        <v>0.15618549000000223</v>
      </c>
      <c r="AL336" s="1">
        <f t="shared" si="175"/>
        <v>4.4383784000000102</v>
      </c>
      <c r="AM336" s="1">
        <f t="shared" si="176"/>
        <v>-1.5552916800662033</v>
      </c>
    </row>
    <row r="337" spans="30:39">
      <c r="AD337" s="1">
        <f t="shared" si="173"/>
        <v>1996.3333333333087</v>
      </c>
      <c r="AE337" s="1">
        <f>X272</f>
        <v>-8.1389050000000018E-2</v>
      </c>
      <c r="AF337" s="1">
        <f>Y272</f>
        <v>-6.3333250000000008E-2</v>
      </c>
      <c r="AG337" s="1">
        <f>Z272</f>
        <v>-7.0213903580415793E-2</v>
      </c>
      <c r="AH337" s="1">
        <f>AA272</f>
        <v>-2.6919644297E-2</v>
      </c>
      <c r="AJ337" s="1">
        <f t="shared" si="172"/>
        <v>1996.3333333333087</v>
      </c>
      <c r="AK337" s="1">
        <f t="shared" si="174"/>
        <v>0.12926584570300223</v>
      </c>
      <c r="AL337" s="1">
        <f t="shared" si="175"/>
        <v>4.3750451500000098</v>
      </c>
      <c r="AM337" s="1">
        <f t="shared" si="176"/>
        <v>-1.625505583646619</v>
      </c>
    </row>
    <row r="338" spans="30:39">
      <c r="AD338" s="1">
        <f t="shared" si="173"/>
        <v>1996.416666666642</v>
      </c>
      <c r="AE338" s="1">
        <v>0</v>
      </c>
      <c r="AF338" s="1">
        <v>0</v>
      </c>
      <c r="AG338" s="1">
        <v>0</v>
      </c>
      <c r="AH338" s="1">
        <v>0</v>
      </c>
      <c r="AJ338" s="1">
        <f t="shared" si="172"/>
        <v>1996.416666666642</v>
      </c>
      <c r="AK338" s="1">
        <f t="shared" si="174"/>
        <v>0.12926584570300223</v>
      </c>
      <c r="AL338" s="1">
        <f t="shared" si="175"/>
        <v>4.3750451500000098</v>
      </c>
      <c r="AM338" s="1">
        <f t="shared" si="176"/>
        <v>-1.625505583646619</v>
      </c>
    </row>
    <row r="339" spans="30:39">
      <c r="AD339" s="1">
        <f t="shared" si="173"/>
        <v>1996.4999999999752</v>
      </c>
      <c r="AE339" s="1">
        <f>X273</f>
        <v>-7.7183050000000031E-2</v>
      </c>
      <c r="AF339" s="1">
        <f>Y273</f>
        <v>-4.9689349999999965E-2</v>
      </c>
      <c r="AG339" s="1">
        <f>Z273</f>
        <v>-6.4777547986359596E-2</v>
      </c>
      <c r="AH339" s="1">
        <f>AA273</f>
        <v>-3.9961318639000001E-2</v>
      </c>
      <c r="AJ339" s="1">
        <f t="shared" si="172"/>
        <v>1996.4999999999752</v>
      </c>
      <c r="AK339" s="1">
        <f t="shared" si="174"/>
        <v>8.9304527064002229E-2</v>
      </c>
      <c r="AL339" s="1">
        <f t="shared" si="175"/>
        <v>4.3253558000000094</v>
      </c>
      <c r="AM339" s="1">
        <f t="shared" si="176"/>
        <v>-1.6902831316329787</v>
      </c>
    </row>
    <row r="340" spans="30:39">
      <c r="AD340" s="1">
        <f t="shared" si="173"/>
        <v>1996.5833333333085</v>
      </c>
      <c r="AE340" s="1">
        <f t="shared" ref="AE340:AG341" si="177">X274</f>
        <v>-9.4494050000000107E-2</v>
      </c>
      <c r="AF340" s="1">
        <f t="shared" si="177"/>
        <v>-7.9964749999999973E-2</v>
      </c>
      <c r="AG340" s="1">
        <f t="shared" si="177"/>
        <v>-4.5025052971629814E-2</v>
      </c>
      <c r="AH340" s="1">
        <f t="shared" ref="AH340:AH341" si="178">AA274</f>
        <v>-6.5339568338999995E-2</v>
      </c>
      <c r="AJ340" s="1">
        <f t="shared" si="172"/>
        <v>1996.5833333333085</v>
      </c>
      <c r="AK340" s="1">
        <f t="shared" si="174"/>
        <v>2.3964958725002233E-2</v>
      </c>
      <c r="AL340" s="1">
        <f t="shared" si="175"/>
        <v>4.2453910500000092</v>
      </c>
      <c r="AM340" s="1">
        <f t="shared" si="176"/>
        <v>-1.7353081846046086</v>
      </c>
    </row>
    <row r="341" spans="30:39">
      <c r="AD341" s="1">
        <f t="shared" si="173"/>
        <v>1996.6666666666417</v>
      </c>
      <c r="AE341" s="1">
        <f t="shared" si="177"/>
        <v>-8.2003749999999986E-2</v>
      </c>
      <c r="AF341" s="1">
        <f t="shared" si="177"/>
        <v>-1.5899049999999915E-2</v>
      </c>
      <c r="AG341" s="1">
        <f t="shared" si="177"/>
        <v>-2.9474177872332141E-2</v>
      </c>
      <c r="AH341" s="1">
        <f t="shared" si="178"/>
        <v>-4.2441253800000002E-2</v>
      </c>
      <c r="AJ341" s="1">
        <f t="shared" si="172"/>
        <v>1996.6666666666417</v>
      </c>
      <c r="AK341" s="1">
        <f t="shared" si="174"/>
        <v>-1.8476295074997769E-2</v>
      </c>
      <c r="AL341" s="1">
        <f t="shared" si="175"/>
        <v>4.2294920000000094</v>
      </c>
      <c r="AM341" s="1">
        <f t="shared" si="176"/>
        <v>-1.7647823624769408</v>
      </c>
    </row>
    <row r="342" spans="30:39">
      <c r="AD342" s="1">
        <f t="shared" si="173"/>
        <v>1996.749999999975</v>
      </c>
      <c r="AE342" s="1">
        <v>0</v>
      </c>
      <c r="AF342" s="1">
        <v>0</v>
      </c>
      <c r="AG342" s="1">
        <v>0</v>
      </c>
      <c r="AH342" s="1">
        <v>0</v>
      </c>
      <c r="AJ342" s="1">
        <f t="shared" si="172"/>
        <v>1996.749999999975</v>
      </c>
      <c r="AK342" s="1">
        <f t="shared" si="174"/>
        <v>-1.8476295074997769E-2</v>
      </c>
      <c r="AL342" s="1">
        <f t="shared" si="175"/>
        <v>4.2294920000000094</v>
      </c>
      <c r="AM342" s="1">
        <f t="shared" si="176"/>
        <v>-1.7647823624769408</v>
      </c>
    </row>
    <row r="343" spans="30:39">
      <c r="AD343" s="1">
        <f t="shared" si="173"/>
        <v>1996.8333333333082</v>
      </c>
      <c r="AE343" s="1">
        <f t="shared" ref="AE343:AG344" si="179">X276</f>
        <v>3.7095000000003653E-4</v>
      </c>
      <c r="AF343" s="1">
        <f t="shared" si="179"/>
        <v>1.6828650000000056E-2</v>
      </c>
      <c r="AG343" s="1">
        <f t="shared" si="179"/>
        <v>-5.9284415741074348E-3</v>
      </c>
      <c r="AH343" s="1">
        <f t="shared" ref="AH343:AH344" si="180">AA276</f>
        <v>4.7588518024E-2</v>
      </c>
      <c r="AJ343" s="1">
        <f t="shared" si="172"/>
        <v>1996.8333333333082</v>
      </c>
      <c r="AK343" s="1">
        <f t="shared" si="174"/>
        <v>2.9112222949002231E-2</v>
      </c>
      <c r="AL343" s="1">
        <f t="shared" si="175"/>
        <v>4.2463206500000092</v>
      </c>
      <c r="AM343" s="1">
        <f t="shared" si="176"/>
        <v>-1.7707108040510482</v>
      </c>
    </row>
    <row r="344" spans="30:39">
      <c r="AD344" s="1">
        <f t="shared" si="173"/>
        <v>1996.9166666666415</v>
      </c>
      <c r="AE344" s="1">
        <f t="shared" si="179"/>
        <v>-8.2566450000000124E-2</v>
      </c>
      <c r="AF344" s="1">
        <f t="shared" si="179"/>
        <v>-3.8762849999999904E-2</v>
      </c>
      <c r="AG344" s="1">
        <f t="shared" si="179"/>
        <v>-2.7978028558018619E-2</v>
      </c>
      <c r="AH344" s="1">
        <f t="shared" si="180"/>
        <v>-2.9112222952999998E-2</v>
      </c>
      <c r="AJ344" s="1">
        <f t="shared" si="172"/>
        <v>1996.9166666666415</v>
      </c>
      <c r="AK344" s="1">
        <f t="shared" si="174"/>
        <v>-3.9977673949032067E-12</v>
      </c>
      <c r="AL344" s="1">
        <f t="shared" si="175"/>
        <v>4.2075578000000089</v>
      </c>
      <c r="AM344" s="1">
        <f t="shared" si="176"/>
        <v>-1.7986888326090669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1:N415"/>
  <sheetViews>
    <sheetView workbookViewId="0">
      <selection activeCell="I13" sqref="I13"/>
    </sheetView>
  </sheetViews>
  <sheetFormatPr defaultRowHeight="15"/>
  <cols>
    <col min="1" max="5" width="9.140625" style="1"/>
    <col min="6" max="6" width="2.28515625" style="1" customWidth="1"/>
    <col min="7" max="7" width="12.7109375" style="1" customWidth="1"/>
    <col min="8" max="12" width="9.140625" style="1"/>
    <col min="13" max="13" width="1.5703125" style="1" customWidth="1"/>
    <col min="14" max="16384" width="9.140625" style="1"/>
  </cols>
  <sheetData>
    <row r="1" spans="2:14">
      <c r="C1" s="21" t="s">
        <v>37</v>
      </c>
      <c r="J1" s="21"/>
    </row>
    <row r="2" spans="2:14">
      <c r="C2" s="32">
        <f>CORREL(C6:C341,$G6:$G341)</f>
        <v>0.21324551891689486</v>
      </c>
      <c r="D2" s="32">
        <f t="shared" ref="D2:E2" si="0">CORREL(D6:D341,$G6:$G341)</f>
        <v>0.69437930166600925</v>
      </c>
      <c r="E2" s="32">
        <f t="shared" si="0"/>
        <v>0.82429462405276344</v>
      </c>
      <c r="F2" s="47"/>
      <c r="G2" s="47">
        <f>CORREL(G8:G341,AppendixFigure3!$AF$11:$AF$344)</f>
        <v>0.86320290377574094</v>
      </c>
      <c r="H2" s="47"/>
      <c r="I2" s="47"/>
      <c r="J2" s="32">
        <f>CORREL(J6:J341,$N6:$N341)</f>
        <v>0.44406423806862266</v>
      </c>
      <c r="K2" s="32">
        <f t="shared" ref="K2:L2" si="1">CORREL(K6:K341,$N6:$N341)</f>
        <v>0.49355883106377602</v>
      </c>
      <c r="L2" s="32">
        <f t="shared" si="1"/>
        <v>0.82235989793437891</v>
      </c>
      <c r="M2" s="47"/>
    </row>
    <row r="3" spans="2:14">
      <c r="B3" s="30" t="s">
        <v>38</v>
      </c>
      <c r="C3" s="32">
        <f>STDEV(C6:C341)</f>
        <v>0.48663682650401613</v>
      </c>
      <c r="D3" s="32">
        <f t="shared" ref="D3:G3" si="2">STDEV(D6:D341)</f>
        <v>0.27973884496470092</v>
      </c>
      <c r="E3" s="32">
        <f t="shared" si="2"/>
        <v>0.33573809373041685</v>
      </c>
      <c r="F3" s="32"/>
      <c r="G3" s="32">
        <f t="shared" si="2"/>
        <v>0.30141360570216219</v>
      </c>
      <c r="H3" s="32"/>
      <c r="I3" s="32"/>
      <c r="J3" s="32">
        <f>STDEV(J6:J341)</f>
        <v>1.3535692858562416</v>
      </c>
      <c r="K3" s="32">
        <f t="shared" ref="K3:N3" si="3">STDEV(K6:K341)</f>
        <v>1.2570713090145331</v>
      </c>
      <c r="L3" s="32">
        <f t="shared" si="3"/>
        <v>1.7469383373503045</v>
      </c>
      <c r="M3" s="32"/>
      <c r="N3" s="32">
        <f t="shared" si="3"/>
        <v>1.3241655135168513</v>
      </c>
    </row>
    <row r="4" spans="2:14">
      <c r="C4" s="1" t="s">
        <v>27</v>
      </c>
      <c r="G4" s="1" t="s">
        <v>95</v>
      </c>
      <c r="J4" s="1" t="s">
        <v>36</v>
      </c>
      <c r="N4" s="1" t="s">
        <v>95</v>
      </c>
    </row>
    <row r="5" spans="2:14">
      <c r="C5" s="1" t="s">
        <v>22</v>
      </c>
      <c r="D5" s="1" t="s">
        <v>25</v>
      </c>
      <c r="E5" s="1" t="s">
        <v>26</v>
      </c>
      <c r="G5" s="1" t="s">
        <v>35</v>
      </c>
      <c r="J5" s="1" t="s">
        <v>22</v>
      </c>
      <c r="K5" s="1" t="s">
        <v>25</v>
      </c>
      <c r="L5" s="1" t="s">
        <v>26</v>
      </c>
      <c r="N5" s="1" t="s">
        <v>35</v>
      </c>
    </row>
    <row r="6" spans="2:14">
      <c r="B6" s="1">
        <v>1969</v>
      </c>
      <c r="C6" s="1">
        <v>-0.42392082302934497</v>
      </c>
      <c r="D6" s="1">
        <v>-4.3303122617892403E-2</v>
      </c>
      <c r="E6" s="1">
        <v>0</v>
      </c>
      <c r="G6" s="1">
        <v>0</v>
      </c>
      <c r="J6" s="1">
        <v>-0.42392082302934497</v>
      </c>
      <c r="K6" s="1">
        <v>-4.3303122617892403E-2</v>
      </c>
      <c r="L6" s="1">
        <v>0</v>
      </c>
      <c r="N6" s="1">
        <v>0</v>
      </c>
    </row>
    <row r="7" spans="2:14">
      <c r="B7" s="1">
        <f>B6+1/12</f>
        <v>1969.0833333333333</v>
      </c>
      <c r="C7" s="1">
        <v>0.15177997074799199</v>
      </c>
      <c r="D7" s="1">
        <v>8.4962043313957E-2</v>
      </c>
      <c r="E7" s="1">
        <v>0</v>
      </c>
      <c r="G7" s="1">
        <v>0</v>
      </c>
      <c r="I7" s="1" t="s">
        <v>24</v>
      </c>
      <c r="J7" s="1">
        <v>-0.27214085228135299</v>
      </c>
      <c r="K7" s="1">
        <v>4.1658920696064597E-2</v>
      </c>
      <c r="L7" s="1">
        <v>0</v>
      </c>
      <c r="N7" s="1">
        <v>0</v>
      </c>
    </row>
    <row r="8" spans="2:14">
      <c r="B8" s="1">
        <f t="shared" ref="B8:B71" si="4">B7+1/12</f>
        <v>1969.1666666666665</v>
      </c>
      <c r="C8" s="1">
        <v>-3.4617560134230008E-2</v>
      </c>
      <c r="D8" s="1">
        <v>-0.14942182999326958</v>
      </c>
      <c r="E8" s="1">
        <v>-0.245</v>
      </c>
      <c r="G8" s="1">
        <v>-0.30321200126270453</v>
      </c>
      <c r="J8" s="1">
        <v>-0.30675841241558299</v>
      </c>
      <c r="K8" s="1">
        <v>-0.107762909297205</v>
      </c>
      <c r="L8" s="1">
        <v>-0.245</v>
      </c>
      <c r="N8" s="1">
        <f>G8</f>
        <v>-0.30321200126270453</v>
      </c>
    </row>
    <row r="9" spans="2:14">
      <c r="B9" s="1">
        <f t="shared" si="4"/>
        <v>1969.2499999999998</v>
      </c>
      <c r="C9" s="1">
        <v>0.56309376573616898</v>
      </c>
      <c r="D9" s="1">
        <v>0.57923597306274499</v>
      </c>
      <c r="E9" s="1">
        <v>0.40500000000000003</v>
      </c>
      <c r="G9" s="1">
        <v>0.28047806648639628</v>
      </c>
      <c r="J9" s="1">
        <v>0.25633535332058599</v>
      </c>
      <c r="K9" s="1">
        <v>0.47147306376553999</v>
      </c>
      <c r="L9" s="1">
        <v>0.16</v>
      </c>
      <c r="N9" s="1">
        <f>N8+G9</f>
        <v>-2.2733934776308251E-2</v>
      </c>
    </row>
    <row r="10" spans="2:14">
      <c r="B10" s="1">
        <f t="shared" si="4"/>
        <v>1969.333333333333</v>
      </c>
      <c r="C10" s="1">
        <v>1.0329240853182342</v>
      </c>
      <c r="D10" s="1">
        <v>0.24168960052978405</v>
      </c>
      <c r="E10" s="1">
        <v>0.20399999999999999</v>
      </c>
      <c r="G10" s="1">
        <v>-0.10416797410919471</v>
      </c>
      <c r="J10" s="1">
        <v>1.2892594386388201</v>
      </c>
      <c r="K10" s="1">
        <v>0.71316266429532404</v>
      </c>
      <c r="L10" s="1">
        <v>0.36399999999999999</v>
      </c>
      <c r="N10" s="1">
        <f t="shared" ref="N10:N73" si="5">N9+G10</f>
        <v>-0.12690190888550296</v>
      </c>
    </row>
    <row r="11" spans="2:14">
      <c r="B11" s="1">
        <f t="shared" si="4"/>
        <v>1969.4166666666663</v>
      </c>
      <c r="C11" s="1">
        <v>-0.42162796732433805</v>
      </c>
      <c r="D11" s="1">
        <v>-5.0085648583495068E-2</v>
      </c>
      <c r="E11" s="1">
        <v>-2.0000000000000018E-2</v>
      </c>
      <c r="G11" s="1">
        <v>-0.15462518766225342</v>
      </c>
      <c r="J11" s="1">
        <v>0.86763147131448204</v>
      </c>
      <c r="K11" s="1">
        <v>0.66307701571182898</v>
      </c>
      <c r="L11" s="1">
        <v>0.34399999999999997</v>
      </c>
      <c r="N11" s="1">
        <f t="shared" si="5"/>
        <v>-0.28152709654775637</v>
      </c>
    </row>
    <row r="12" spans="2:14">
      <c r="B12" s="1">
        <f t="shared" si="4"/>
        <v>1969.4999999999995</v>
      </c>
      <c r="C12" s="1">
        <v>-6.9199363791208057E-2</v>
      </c>
      <c r="D12" s="1">
        <v>0.40386229921526107</v>
      </c>
      <c r="E12" s="1">
        <v>0.18100000000000005</v>
      </c>
      <c r="G12" s="1">
        <v>0.14186422439371899</v>
      </c>
      <c r="J12" s="1">
        <v>0.79843210752327398</v>
      </c>
      <c r="K12" s="1">
        <v>1.06693931492709</v>
      </c>
      <c r="L12" s="1">
        <v>0.52500000000000002</v>
      </c>
      <c r="N12" s="1">
        <f t="shared" si="5"/>
        <v>-0.13966287215403739</v>
      </c>
    </row>
    <row r="13" spans="2:14">
      <c r="B13" s="1">
        <f t="shared" si="4"/>
        <v>1969.5833333333328</v>
      </c>
      <c r="C13" s="1">
        <v>0.44596442680181603</v>
      </c>
      <c r="D13" s="1">
        <v>0.32847366495692998</v>
      </c>
      <c r="E13" s="1">
        <v>0.30899999999999994</v>
      </c>
      <c r="G13" s="1">
        <v>0.16742578684049086</v>
      </c>
      <c r="J13" s="1">
        <v>1.24439653432509</v>
      </c>
      <c r="K13" s="1">
        <v>1.39541297988402</v>
      </c>
      <c r="L13" s="1">
        <v>0.83399999999999996</v>
      </c>
      <c r="N13" s="1">
        <f t="shared" si="5"/>
        <v>2.7762914686453477E-2</v>
      </c>
    </row>
    <row r="14" spans="2:14">
      <c r="B14" s="1">
        <f t="shared" si="4"/>
        <v>1969.6666666666661</v>
      </c>
      <c r="C14" s="1">
        <v>-7.0924899852240042E-2</v>
      </c>
      <c r="D14" s="1">
        <v>0.11650047449382006</v>
      </c>
      <c r="E14" s="1">
        <v>2.9000000000000026E-2</v>
      </c>
      <c r="G14" s="1">
        <v>0.13258117484756532</v>
      </c>
      <c r="J14" s="1">
        <v>1.17347163447285</v>
      </c>
      <c r="K14" s="1">
        <v>1.5119134543778401</v>
      </c>
      <c r="L14" s="1">
        <v>0.86299999999999999</v>
      </c>
      <c r="N14" s="1">
        <f t="shared" si="5"/>
        <v>0.1603440895340188</v>
      </c>
    </row>
    <row r="15" spans="2:14">
      <c r="B15" s="1">
        <f t="shared" si="4"/>
        <v>1969.7499999999993</v>
      </c>
      <c r="C15" s="1">
        <v>0.19055360566627999</v>
      </c>
      <c r="D15" s="1">
        <v>0.34986513594821989</v>
      </c>
      <c r="E15" s="1">
        <v>8.7999999999999967E-2</v>
      </c>
      <c r="G15" s="1">
        <v>8.8046416674819328E-2</v>
      </c>
      <c r="J15" s="1">
        <v>1.36402524013913</v>
      </c>
      <c r="K15" s="1">
        <v>1.86177859032606</v>
      </c>
      <c r="L15" s="1">
        <v>0.95099999999999996</v>
      </c>
      <c r="N15" s="1">
        <f t="shared" si="5"/>
        <v>0.24839050620883812</v>
      </c>
    </row>
    <row r="16" spans="2:14">
      <c r="B16" s="1">
        <f t="shared" si="4"/>
        <v>1969.8333333333326</v>
      </c>
      <c r="C16" s="1">
        <v>8.6687911241330129E-2</v>
      </c>
      <c r="D16" s="1">
        <v>0.13941227304425019</v>
      </c>
      <c r="E16" s="1">
        <v>-5.0000000000000044E-3</v>
      </c>
      <c r="G16" s="1">
        <v>5.9635090517211137E-2</v>
      </c>
      <c r="J16" s="1">
        <v>1.4507131513804601</v>
      </c>
      <c r="K16" s="1">
        <v>2.0011908633703102</v>
      </c>
      <c r="L16" s="1">
        <v>0.94599999999999995</v>
      </c>
      <c r="N16" s="1">
        <f t="shared" si="5"/>
        <v>0.30802559672604923</v>
      </c>
    </row>
    <row r="17" spans="2:14">
      <c r="B17" s="1">
        <f t="shared" si="4"/>
        <v>1969.9166666666658</v>
      </c>
      <c r="C17" s="1">
        <v>0.44523843749431991</v>
      </c>
      <c r="D17" s="1">
        <v>7.914477959306998E-2</v>
      </c>
      <c r="E17" s="1">
        <v>6.4999999999999947E-2</v>
      </c>
      <c r="G17" s="1">
        <v>9.292426596961606E-2</v>
      </c>
      <c r="J17" s="1">
        <v>1.89595158887478</v>
      </c>
      <c r="K17" s="1">
        <v>2.0803356429633801</v>
      </c>
      <c r="L17" s="1">
        <v>1.0109999999999999</v>
      </c>
      <c r="N17" s="1">
        <f t="shared" si="5"/>
        <v>0.40094986269566529</v>
      </c>
    </row>
    <row r="18" spans="2:14">
      <c r="B18" s="1">
        <f t="shared" si="4"/>
        <v>1969.9999999999991</v>
      </c>
      <c r="C18" s="1">
        <v>0.42301078463198993</v>
      </c>
      <c r="D18" s="1">
        <v>0.25323931658804</v>
      </c>
      <c r="E18" s="1">
        <v>-0.15999999999999992</v>
      </c>
      <c r="G18" s="1">
        <v>-0.12607546978722461</v>
      </c>
      <c r="J18" s="1">
        <v>2.3189623735067699</v>
      </c>
      <c r="K18" s="1">
        <v>2.3335749595514201</v>
      </c>
      <c r="L18" s="1">
        <v>0.85099999999999998</v>
      </c>
      <c r="N18" s="1">
        <f t="shared" si="5"/>
        <v>0.27487439290844068</v>
      </c>
    </row>
    <row r="19" spans="2:14">
      <c r="B19" s="1">
        <f t="shared" si="4"/>
        <v>1970.0833333333323</v>
      </c>
      <c r="C19" s="1">
        <v>2.4884636822899875E-2</v>
      </c>
      <c r="D19" s="1">
        <v>-0.29556863903257025</v>
      </c>
      <c r="E19" s="1">
        <v>-0.36</v>
      </c>
      <c r="G19" s="1">
        <v>-0.35768105712271558</v>
      </c>
      <c r="J19" s="1">
        <v>2.3438470103296698</v>
      </c>
      <c r="K19" s="1">
        <v>2.0380063205188499</v>
      </c>
      <c r="L19" s="1">
        <v>0.49099999999999999</v>
      </c>
      <c r="N19" s="1">
        <f t="shared" si="5"/>
        <v>-8.2806664214274905E-2</v>
      </c>
    </row>
    <row r="20" spans="2:14">
      <c r="B20" s="1">
        <f t="shared" si="4"/>
        <v>1970.1666666666656</v>
      </c>
      <c r="C20" s="1">
        <v>-0.81532656742485976</v>
      </c>
      <c r="D20" s="1">
        <v>-8.4132803151969915E-2</v>
      </c>
      <c r="E20" s="1">
        <v>-0.14000000000000001</v>
      </c>
      <c r="G20" s="1">
        <v>0.19584533299342061</v>
      </c>
      <c r="J20" s="1">
        <v>1.52852044290481</v>
      </c>
      <c r="K20" s="1">
        <v>1.95387351736688</v>
      </c>
      <c r="L20" s="1">
        <v>0.35099999999999998</v>
      </c>
      <c r="N20" s="1">
        <f t="shared" si="5"/>
        <v>0.1130386687791457</v>
      </c>
    </row>
    <row r="21" spans="2:14">
      <c r="B21" s="1">
        <f t="shared" si="4"/>
        <v>1970.2499999999989</v>
      </c>
      <c r="C21" s="1">
        <v>0.94864661602424993</v>
      </c>
      <c r="D21" s="1">
        <v>-5.4344781132519948E-2</v>
      </c>
      <c r="E21" s="1">
        <v>-0.14499999999999999</v>
      </c>
      <c r="G21" s="1">
        <v>0.24195208055796216</v>
      </c>
      <c r="J21" s="1">
        <v>2.47716705892906</v>
      </c>
      <c r="K21" s="1">
        <v>1.89952873623436</v>
      </c>
      <c r="L21" s="1">
        <v>0.20599999999999999</v>
      </c>
      <c r="N21" s="1">
        <f t="shared" si="5"/>
        <v>0.35499074933710784</v>
      </c>
    </row>
    <row r="22" spans="2:14">
      <c r="B22" s="1">
        <f t="shared" si="4"/>
        <v>1970.3333333333321</v>
      </c>
      <c r="C22" s="1">
        <v>-0.39756979950906013</v>
      </c>
      <c r="D22" s="1">
        <v>0.42718004528590003</v>
      </c>
      <c r="E22" s="1">
        <v>0.30000000000000004</v>
      </c>
      <c r="G22" s="1">
        <v>0.30893419675738343</v>
      </c>
      <c r="J22" s="1">
        <v>2.0795972594199998</v>
      </c>
      <c r="K22" s="1">
        <v>2.3267087815202601</v>
      </c>
      <c r="L22" s="1">
        <v>0.50600000000000001</v>
      </c>
      <c r="N22" s="1">
        <f t="shared" si="5"/>
        <v>0.66392494609449126</v>
      </c>
    </row>
    <row r="23" spans="2:14">
      <c r="B23" s="1">
        <f t="shared" si="4"/>
        <v>1970.4166666666654</v>
      </c>
      <c r="C23" s="1">
        <v>0.24179556582497996</v>
      </c>
      <c r="D23" s="1">
        <v>-2.3350344316801497E-3</v>
      </c>
      <c r="E23" s="1">
        <v>-0.18</v>
      </c>
      <c r="G23" s="1">
        <v>-7.3940966045029644E-2</v>
      </c>
      <c r="J23" s="1">
        <v>2.3213928252449798</v>
      </c>
      <c r="K23" s="1">
        <v>2.3243737470885799</v>
      </c>
      <c r="L23" s="1">
        <v>0.32600000000000001</v>
      </c>
      <c r="N23" s="1">
        <f t="shared" si="5"/>
        <v>0.58998398004946162</v>
      </c>
    </row>
    <row r="24" spans="2:14">
      <c r="B24" s="1">
        <f t="shared" si="4"/>
        <v>1970.4999999999986</v>
      </c>
      <c r="C24" s="1">
        <v>-0.5140106419750099</v>
      </c>
      <c r="D24" s="1">
        <v>-0.25267066016620987</v>
      </c>
      <c r="E24" s="1">
        <v>-0.2430000000000001</v>
      </c>
      <c r="G24" s="1">
        <v>6.1454345594147419E-4</v>
      </c>
      <c r="J24" s="1">
        <v>1.8073821832699699</v>
      </c>
      <c r="K24" s="1">
        <v>2.07170308692237</v>
      </c>
      <c r="L24" s="1">
        <v>8.2999999999999893E-2</v>
      </c>
      <c r="N24" s="1">
        <f t="shared" si="5"/>
        <v>0.59059852350540309</v>
      </c>
    </row>
    <row r="25" spans="2:14">
      <c r="B25" s="1">
        <f t="shared" si="4"/>
        <v>1970.5833333333319</v>
      </c>
      <c r="C25" s="1">
        <v>-0.15324595821874998</v>
      </c>
      <c r="D25" s="1">
        <v>-0.37394420809062012</v>
      </c>
      <c r="E25" s="1">
        <v>-0.48299999999999993</v>
      </c>
      <c r="G25" s="1">
        <v>-0.27199529474185524</v>
      </c>
      <c r="J25" s="1">
        <v>1.6541362250512199</v>
      </c>
      <c r="K25" s="1">
        <v>1.6977588788317499</v>
      </c>
      <c r="L25" s="1">
        <v>-0.4</v>
      </c>
      <c r="N25" s="1">
        <f t="shared" si="5"/>
        <v>0.31860322876354785</v>
      </c>
    </row>
    <row r="26" spans="2:14">
      <c r="B26" s="1">
        <f t="shared" si="4"/>
        <v>1970.6666666666652</v>
      </c>
      <c r="C26" s="1">
        <v>-0.32770146888781992</v>
      </c>
      <c r="D26" s="1">
        <v>-0.19126908146792987</v>
      </c>
      <c r="E26" s="1">
        <v>-0.27200000000000002</v>
      </c>
      <c r="G26" s="1">
        <v>-4.0485630499633052E-2</v>
      </c>
      <c r="J26" s="1">
        <v>1.3264347561634</v>
      </c>
      <c r="K26" s="1">
        <v>1.50648979736382</v>
      </c>
      <c r="L26" s="1">
        <v>-0.67200000000000004</v>
      </c>
      <c r="N26" s="1">
        <f t="shared" si="5"/>
        <v>0.2781175982639148</v>
      </c>
    </row>
    <row r="27" spans="2:14">
      <c r="B27" s="1">
        <f t="shared" si="4"/>
        <v>1970.7499999999984</v>
      </c>
      <c r="C27" s="1">
        <v>0.19674313397577992</v>
      </c>
      <c r="D27" s="1">
        <v>0.20810202419592994</v>
      </c>
      <c r="E27" s="1">
        <v>-9.000000000000008E-3</v>
      </c>
      <c r="G27" s="1">
        <v>-3.6780260442310142E-2</v>
      </c>
      <c r="J27" s="1">
        <v>1.5231778901391799</v>
      </c>
      <c r="K27" s="1">
        <v>1.71459182155975</v>
      </c>
      <c r="L27" s="1">
        <v>-0.68100000000000005</v>
      </c>
      <c r="N27" s="1">
        <f t="shared" si="5"/>
        <v>0.24133733782160466</v>
      </c>
    </row>
    <row r="28" spans="2:14">
      <c r="B28" s="1">
        <f t="shared" si="4"/>
        <v>1970.8333333333317</v>
      </c>
      <c r="C28" s="1">
        <v>-4.5579725746119903E-2</v>
      </c>
      <c r="D28" s="1">
        <v>-0.43061028031422</v>
      </c>
      <c r="E28" s="1">
        <v>-0.34599999999999986</v>
      </c>
      <c r="G28" s="1">
        <v>-0.38095390897922599</v>
      </c>
      <c r="J28" s="1">
        <v>1.47759816439306</v>
      </c>
      <c r="K28" s="1">
        <v>1.28398154124553</v>
      </c>
      <c r="L28" s="1">
        <v>-1.0269999999999999</v>
      </c>
      <c r="N28" s="1">
        <f t="shared" si="5"/>
        <v>-0.13961657115762133</v>
      </c>
    </row>
    <row r="29" spans="2:14">
      <c r="B29" s="1">
        <f t="shared" si="4"/>
        <v>1970.9166666666649</v>
      </c>
      <c r="C29" s="1">
        <v>-0.36529378564832005</v>
      </c>
      <c r="D29" s="1">
        <v>-0.32832679635461304</v>
      </c>
      <c r="E29" s="1">
        <v>-0.22900000000000009</v>
      </c>
      <c r="G29" s="1">
        <v>-6.1264445425918246E-2</v>
      </c>
      <c r="J29" s="1">
        <v>1.11230437874474</v>
      </c>
      <c r="K29" s="1">
        <v>0.95565474489091695</v>
      </c>
      <c r="L29" s="1">
        <v>-1.256</v>
      </c>
      <c r="N29" s="1">
        <f t="shared" si="5"/>
        <v>-0.20088101658353957</v>
      </c>
    </row>
    <row r="30" spans="2:14">
      <c r="B30" s="1">
        <f t="shared" si="4"/>
        <v>1970.9999999999982</v>
      </c>
      <c r="C30" s="1">
        <v>-0.69855604058660292</v>
      </c>
      <c r="D30" s="1">
        <v>-0.61768706391094297</v>
      </c>
      <c r="E30" s="1">
        <v>-0.68199999999999994</v>
      </c>
      <c r="G30" s="1">
        <v>-0.43703860371098818</v>
      </c>
      <c r="J30" s="1">
        <v>0.413748338158137</v>
      </c>
      <c r="K30" s="1">
        <v>0.33796768097997398</v>
      </c>
      <c r="L30" s="1">
        <v>-1.9379999999999999</v>
      </c>
      <c r="N30" s="1">
        <f t="shared" si="5"/>
        <v>-0.63791962029452776</v>
      </c>
    </row>
    <row r="31" spans="2:14">
      <c r="B31" s="1">
        <f t="shared" si="4"/>
        <v>1971.0833333333314</v>
      </c>
      <c r="C31" s="1">
        <v>-1.071926269759546</v>
      </c>
      <c r="D31" s="1">
        <v>5.3673472951108026E-2</v>
      </c>
      <c r="E31" s="1">
        <v>-2.5000000000000133E-2</v>
      </c>
      <c r="G31" s="1">
        <v>-1.5715116092266446E-2</v>
      </c>
      <c r="J31" s="1">
        <v>-0.65817793160140903</v>
      </c>
      <c r="K31" s="1">
        <v>0.39164115393108201</v>
      </c>
      <c r="L31" s="1">
        <v>-1.9630000000000001</v>
      </c>
      <c r="N31" s="1">
        <f t="shared" si="5"/>
        <v>-0.65363473638679426</v>
      </c>
    </row>
    <row r="32" spans="2:14">
      <c r="B32" s="1">
        <f t="shared" si="4"/>
        <v>1971.1666666666647</v>
      </c>
      <c r="C32" s="1">
        <v>1.4280315119318043E-2</v>
      </c>
      <c r="D32" s="1">
        <v>-9.8001820665160999E-2</v>
      </c>
      <c r="E32" s="1">
        <v>-6.4999999999999947E-2</v>
      </c>
      <c r="G32" s="1">
        <v>6.0834554254127482E-3</v>
      </c>
      <c r="J32" s="1">
        <v>-0.64389761648209098</v>
      </c>
      <c r="K32" s="1">
        <v>0.29363933326592101</v>
      </c>
      <c r="L32" s="1">
        <v>-2.028</v>
      </c>
      <c r="N32" s="1">
        <f t="shared" si="5"/>
        <v>-0.64755128096138148</v>
      </c>
    </row>
    <row r="33" spans="2:14">
      <c r="B33" s="1">
        <f t="shared" si="4"/>
        <v>1971.249999999998</v>
      </c>
      <c r="C33" s="1">
        <v>0.42365015010121199</v>
      </c>
      <c r="D33" s="1">
        <v>0.38819702327357003</v>
      </c>
      <c r="E33" s="1">
        <v>0.46100000000000008</v>
      </c>
      <c r="G33" s="1">
        <v>7.6847983368653172E-2</v>
      </c>
      <c r="J33" s="1">
        <v>-0.220247466380879</v>
      </c>
      <c r="K33" s="1">
        <v>0.68183635653949104</v>
      </c>
      <c r="L33" s="1">
        <v>-1.5669999999999999</v>
      </c>
      <c r="N33" s="1">
        <f t="shared" si="5"/>
        <v>-0.57070329759272831</v>
      </c>
    </row>
    <row r="34" spans="2:14">
      <c r="B34" s="1">
        <f t="shared" si="4"/>
        <v>1971.3333333333312</v>
      </c>
      <c r="C34" s="1">
        <v>1.7074412509250986E-2</v>
      </c>
      <c r="D34" s="1">
        <v>-0.15659030006118002</v>
      </c>
      <c r="E34" s="1">
        <v>2.9999999999998916E-3</v>
      </c>
      <c r="G34" s="1">
        <v>-3.4070174354825511E-2</v>
      </c>
      <c r="J34" s="1">
        <v>-0.20317305387162801</v>
      </c>
      <c r="K34" s="1">
        <v>0.52524605647831102</v>
      </c>
      <c r="L34" s="1">
        <v>-1.5640000000000001</v>
      </c>
      <c r="N34" s="1">
        <f t="shared" si="5"/>
        <v>-0.60477347194755382</v>
      </c>
    </row>
    <row r="35" spans="2:14">
      <c r="B35" s="1">
        <f t="shared" si="4"/>
        <v>1971.4166666666645</v>
      </c>
      <c r="C35" s="1">
        <v>1.9311463645589E-2</v>
      </c>
      <c r="D35" s="1">
        <v>0.38730989213556399</v>
      </c>
      <c r="E35" s="1">
        <v>0.34299999999999997</v>
      </c>
      <c r="G35" s="1">
        <v>0.13230747159574638</v>
      </c>
      <c r="J35" s="1">
        <v>-0.18386159022603901</v>
      </c>
      <c r="K35" s="1">
        <v>0.91255594861387501</v>
      </c>
      <c r="L35" s="1">
        <v>-1.2210000000000001</v>
      </c>
      <c r="N35" s="1">
        <f t="shared" si="5"/>
        <v>-0.47246600035180741</v>
      </c>
    </row>
    <row r="36" spans="2:14">
      <c r="B36" s="1">
        <f t="shared" si="4"/>
        <v>1971.4999999999977</v>
      </c>
      <c r="C36" s="1">
        <v>0.36234971426826101</v>
      </c>
      <c r="D36" s="1">
        <v>0.17044103482474493</v>
      </c>
      <c r="E36" s="1">
        <v>-0.11699999999999999</v>
      </c>
      <c r="G36" s="1">
        <v>-9.0564009104055765E-2</v>
      </c>
      <c r="J36" s="1">
        <v>0.178488124042222</v>
      </c>
      <c r="K36" s="1">
        <v>1.0829969834386199</v>
      </c>
      <c r="L36" s="1">
        <v>-1.3380000000000001</v>
      </c>
      <c r="N36" s="1">
        <f t="shared" si="5"/>
        <v>-0.56303000945586312</v>
      </c>
    </row>
    <row r="37" spans="2:14">
      <c r="B37" s="1">
        <f t="shared" si="4"/>
        <v>1971.583333333331</v>
      </c>
      <c r="C37" s="1">
        <v>0.62195638445999601</v>
      </c>
      <c r="D37" s="1">
        <v>-4.2978841728329886E-2</v>
      </c>
      <c r="E37" s="1">
        <v>0</v>
      </c>
      <c r="G37" s="1">
        <v>0</v>
      </c>
      <c r="J37" s="1">
        <v>0.80044450850221804</v>
      </c>
      <c r="K37" s="1">
        <v>1.0400181417102901</v>
      </c>
      <c r="L37" s="1">
        <v>-1.3380000000000001</v>
      </c>
      <c r="N37" s="1">
        <f t="shared" si="5"/>
        <v>-0.56303000945586312</v>
      </c>
    </row>
    <row r="38" spans="2:14">
      <c r="B38" s="1">
        <f t="shared" si="4"/>
        <v>1971.6666666666642</v>
      </c>
      <c r="C38" s="1">
        <v>3.1550531724246933E-2</v>
      </c>
      <c r="D38" s="1">
        <v>-7.8853166153871057E-2</v>
      </c>
      <c r="E38" s="1">
        <v>0</v>
      </c>
      <c r="G38" s="1">
        <v>0</v>
      </c>
      <c r="J38" s="1">
        <v>0.83199504022646498</v>
      </c>
      <c r="K38" s="1">
        <v>0.961164975556419</v>
      </c>
      <c r="L38" s="1">
        <v>-1.3380000000000001</v>
      </c>
      <c r="N38" s="1">
        <f t="shared" si="5"/>
        <v>-0.56303000945586312</v>
      </c>
    </row>
    <row r="39" spans="2:14">
      <c r="B39" s="1">
        <f t="shared" si="4"/>
        <v>1971.7499999999975</v>
      </c>
      <c r="C39" s="1">
        <v>-0.27367089996023297</v>
      </c>
      <c r="D39" s="1">
        <v>-0.18371801131920096</v>
      </c>
      <c r="E39" s="1">
        <v>-0.32199999999999984</v>
      </c>
      <c r="G39" s="1">
        <v>-6.3063607220082057E-2</v>
      </c>
      <c r="J39" s="1">
        <v>0.55832414026623201</v>
      </c>
      <c r="K39" s="1">
        <v>0.77744696423721804</v>
      </c>
      <c r="L39" s="1">
        <v>-1.66</v>
      </c>
      <c r="N39" s="1">
        <f t="shared" si="5"/>
        <v>-0.62609361667594521</v>
      </c>
    </row>
    <row r="40" spans="2:14">
      <c r="B40" s="1">
        <f t="shared" si="4"/>
        <v>1971.8333333333308</v>
      </c>
      <c r="C40" s="1">
        <v>8.9097577602726963E-2</v>
      </c>
      <c r="D40" s="1">
        <v>-1.224358192520103E-2</v>
      </c>
      <c r="E40" s="1">
        <v>-0.34199999999999986</v>
      </c>
      <c r="G40" s="1">
        <v>-0.28770305327762691</v>
      </c>
      <c r="J40" s="1">
        <v>0.64742171786895897</v>
      </c>
      <c r="K40" s="1">
        <v>0.76520338231201701</v>
      </c>
      <c r="L40" s="1">
        <v>-2.0019999999999998</v>
      </c>
      <c r="N40" s="1">
        <f t="shared" si="5"/>
        <v>-0.91379666995357212</v>
      </c>
    </row>
    <row r="41" spans="2:14">
      <c r="B41" s="1">
        <f t="shared" si="4"/>
        <v>1971.916666666664</v>
      </c>
      <c r="C41" s="1">
        <v>-0.50721703776786398</v>
      </c>
      <c r="D41" s="1">
        <v>-0.867146652322347</v>
      </c>
      <c r="E41" s="1">
        <v>-0.92000000000000037</v>
      </c>
      <c r="G41" s="1">
        <v>-0.57957531656492955</v>
      </c>
      <c r="J41" s="1">
        <v>0.14020468010109499</v>
      </c>
      <c r="K41" s="1">
        <v>-0.10194327001033</v>
      </c>
      <c r="L41" s="1">
        <v>-2.9220000000000002</v>
      </c>
      <c r="N41" s="1">
        <f t="shared" si="5"/>
        <v>-1.4933719865185018</v>
      </c>
    </row>
    <row r="42" spans="2:14">
      <c r="B42" s="1">
        <f t="shared" si="4"/>
        <v>1971.9999999999973</v>
      </c>
      <c r="C42" s="1">
        <v>-0.73291004908317003</v>
      </c>
      <c r="D42" s="1">
        <v>-0.13152186446570202</v>
      </c>
      <c r="E42" s="1">
        <v>-0.23399999999999999</v>
      </c>
      <c r="G42" s="1">
        <v>-0.12071915281030365</v>
      </c>
      <c r="J42" s="1">
        <v>-0.59270536898207504</v>
      </c>
      <c r="K42" s="1">
        <v>-0.23346513447603201</v>
      </c>
      <c r="L42" s="1">
        <v>-3.1560000000000001</v>
      </c>
      <c r="N42" s="1">
        <f t="shared" si="5"/>
        <v>-1.6140911393288055</v>
      </c>
    </row>
    <row r="43" spans="2:14">
      <c r="B43" s="1">
        <f t="shared" si="4"/>
        <v>1972.0833333333305</v>
      </c>
      <c r="C43" s="1">
        <v>-0.49922560900453494</v>
      </c>
      <c r="D43" s="1">
        <v>-0.25837834852538</v>
      </c>
      <c r="E43" s="1">
        <v>-8.5999999999999854E-2</v>
      </c>
      <c r="G43" s="1">
        <v>7.3637036884448004E-3</v>
      </c>
      <c r="J43" s="1">
        <v>-1.09193097798661</v>
      </c>
      <c r="K43" s="1">
        <v>-0.49184348300141201</v>
      </c>
      <c r="L43" s="1">
        <v>-3.242</v>
      </c>
      <c r="N43" s="1">
        <f t="shared" si="5"/>
        <v>-1.6067274356403607</v>
      </c>
    </row>
    <row r="44" spans="2:14">
      <c r="B44" s="1">
        <f t="shared" si="4"/>
        <v>1972.1666666666638</v>
      </c>
      <c r="C44" s="1">
        <v>0.58206276139998703</v>
      </c>
      <c r="D44" s="1">
        <v>0.39401128034901439</v>
      </c>
      <c r="E44" s="1">
        <v>0.25199999999999978</v>
      </c>
      <c r="G44" s="1">
        <v>-8.5426011717281036E-2</v>
      </c>
      <c r="J44" s="1">
        <v>-0.50986821658662296</v>
      </c>
      <c r="K44" s="1">
        <v>-9.7832202652397601E-2</v>
      </c>
      <c r="L44" s="1">
        <v>-2.99</v>
      </c>
      <c r="N44" s="1">
        <f t="shared" si="5"/>
        <v>-1.6921534473576418</v>
      </c>
    </row>
    <row r="45" spans="2:14">
      <c r="B45" s="1">
        <f t="shared" si="4"/>
        <v>1972.249999999997</v>
      </c>
      <c r="C45" s="1">
        <v>6.5204052318589278E-3</v>
      </c>
      <c r="D45" s="1">
        <v>-2.0468670512111403E-2</v>
      </c>
      <c r="E45" s="1">
        <v>-0.10399999999999965</v>
      </c>
      <c r="G45" s="1">
        <v>-0.10903911380950754</v>
      </c>
      <c r="J45" s="1">
        <v>-0.50334781135476403</v>
      </c>
      <c r="K45" s="1">
        <v>-0.118300873164509</v>
      </c>
      <c r="L45" s="1">
        <v>-3.0939999999999999</v>
      </c>
      <c r="N45" s="1">
        <f t="shared" si="5"/>
        <v>-1.8011925611671493</v>
      </c>
    </row>
    <row r="46" spans="2:14">
      <c r="B46" s="1">
        <f t="shared" si="4"/>
        <v>1972.3333333333303</v>
      </c>
      <c r="C46" s="1">
        <v>-0.20643551602910393</v>
      </c>
      <c r="D46" s="1">
        <v>-0.10066586940102699</v>
      </c>
      <c r="E46" s="1">
        <v>-0.11500000000000021</v>
      </c>
      <c r="G46" s="1">
        <v>0.17614667285391161</v>
      </c>
      <c r="J46" s="1">
        <v>-0.70978332738386796</v>
      </c>
      <c r="K46" s="1">
        <v>-0.218966742565536</v>
      </c>
      <c r="L46" s="1">
        <v>-3.2090000000000001</v>
      </c>
      <c r="N46" s="1">
        <f t="shared" si="5"/>
        <v>-1.6250458883132377</v>
      </c>
    </row>
    <row r="47" spans="2:14">
      <c r="B47" s="1">
        <f t="shared" si="4"/>
        <v>1972.4166666666636</v>
      </c>
      <c r="C47" s="1">
        <v>0.26620724965895898</v>
      </c>
      <c r="D47" s="1">
        <v>-0.22888537011536902</v>
      </c>
      <c r="E47" s="1">
        <v>-4.9999999999999822E-2</v>
      </c>
      <c r="G47" s="1">
        <v>-6.4193890490622685E-2</v>
      </c>
      <c r="J47" s="1">
        <v>-0.44357607772490898</v>
      </c>
      <c r="K47" s="1">
        <v>-0.44785211268090502</v>
      </c>
      <c r="L47" s="1">
        <v>-3.2589999999999999</v>
      </c>
      <c r="N47" s="1">
        <f t="shared" si="5"/>
        <v>-1.6892397788038604</v>
      </c>
    </row>
    <row r="48" spans="2:14">
      <c r="B48" s="1">
        <f t="shared" si="4"/>
        <v>1972.4999999999968</v>
      </c>
      <c r="C48" s="1">
        <v>-0.13785896355521904</v>
      </c>
      <c r="D48" s="1">
        <v>6.7316302525603999E-2</v>
      </c>
      <c r="E48" s="1">
        <v>0</v>
      </c>
      <c r="G48" s="1">
        <v>0</v>
      </c>
      <c r="J48" s="1">
        <v>-0.58143504128012802</v>
      </c>
      <c r="K48" s="1">
        <v>-0.38053581015530102</v>
      </c>
      <c r="L48" s="1">
        <v>-3.2589999999999999</v>
      </c>
      <c r="N48" s="1">
        <f t="shared" si="5"/>
        <v>-1.6892397788038604</v>
      </c>
    </row>
    <row r="49" spans="2:14">
      <c r="B49" s="1">
        <f t="shared" si="4"/>
        <v>1972.5833333333301</v>
      </c>
      <c r="C49" s="1">
        <v>9.6332526349499015E-2</v>
      </c>
      <c r="D49" s="1">
        <v>0.14545149172291802</v>
      </c>
      <c r="E49" s="1">
        <v>0</v>
      </c>
      <c r="G49" s="1">
        <v>0</v>
      </c>
      <c r="J49" s="1">
        <v>-0.485102514930629</v>
      </c>
      <c r="K49" s="1">
        <v>-0.235084318432383</v>
      </c>
      <c r="L49" s="1">
        <v>-3.2589999999999999</v>
      </c>
      <c r="N49" s="1">
        <f t="shared" si="5"/>
        <v>-1.6892397788038604</v>
      </c>
    </row>
    <row r="50" spans="2:14">
      <c r="B50" s="1">
        <f t="shared" si="4"/>
        <v>1972.6666666666633</v>
      </c>
      <c r="C50" s="1">
        <v>-0.22681674100144095</v>
      </c>
      <c r="D50" s="1">
        <v>-4.3688050355326996E-2</v>
      </c>
      <c r="E50" s="1">
        <v>0</v>
      </c>
      <c r="G50" s="1">
        <v>0</v>
      </c>
      <c r="J50" s="1">
        <v>-0.71191925593206995</v>
      </c>
      <c r="K50" s="1">
        <v>-0.27877236878771</v>
      </c>
      <c r="L50" s="1">
        <v>-3.2589999999999999</v>
      </c>
      <c r="N50" s="1">
        <f t="shared" si="5"/>
        <v>-1.6892397788038604</v>
      </c>
    </row>
    <row r="51" spans="2:14">
      <c r="B51" s="1">
        <f t="shared" si="4"/>
        <v>1972.7499999999966</v>
      </c>
      <c r="C51" s="1">
        <v>2.5668466939416934E-2</v>
      </c>
      <c r="D51" s="1">
        <v>-7.3277034170139976E-3</v>
      </c>
      <c r="E51" s="1">
        <v>0</v>
      </c>
      <c r="G51" s="1">
        <v>0</v>
      </c>
      <c r="J51" s="1">
        <v>-0.68625078899265302</v>
      </c>
      <c r="K51" s="1">
        <v>-0.286100072204724</v>
      </c>
      <c r="L51" s="1">
        <v>-3.2589999999999999</v>
      </c>
      <c r="N51" s="1">
        <f t="shared" si="5"/>
        <v>-1.6892397788038604</v>
      </c>
    </row>
    <row r="52" spans="2:14">
      <c r="B52" s="1">
        <f t="shared" si="4"/>
        <v>1972.8333333333298</v>
      </c>
      <c r="C52" s="1">
        <v>-0.27627950245447497</v>
      </c>
      <c r="D52" s="1">
        <v>0.12342066145866099</v>
      </c>
      <c r="E52" s="1">
        <v>3.6000000000000032E-2</v>
      </c>
      <c r="G52" s="1">
        <v>-7.4179035177890928E-3</v>
      </c>
      <c r="J52" s="1">
        <v>-0.96253029144712798</v>
      </c>
      <c r="K52" s="1">
        <v>-0.16267941074606301</v>
      </c>
      <c r="L52" s="1">
        <v>-3.2229999999999999</v>
      </c>
      <c r="N52" s="1">
        <f t="shared" si="5"/>
        <v>-1.6966576823216495</v>
      </c>
    </row>
    <row r="53" spans="2:14">
      <c r="B53" s="1">
        <f t="shared" si="4"/>
        <v>1972.9166666666631</v>
      </c>
      <c r="C53" s="1">
        <v>-7.739794527491195E-2</v>
      </c>
      <c r="D53" s="1">
        <v>0.1249511575252053</v>
      </c>
      <c r="E53" s="1">
        <v>-2.7000000000000135E-2</v>
      </c>
      <c r="G53" s="1">
        <v>3.2261976523276226E-3</v>
      </c>
      <c r="J53" s="1">
        <v>-1.0399282367220399</v>
      </c>
      <c r="K53" s="1">
        <v>-3.7728253220857703E-2</v>
      </c>
      <c r="L53" s="1">
        <v>-3.25</v>
      </c>
      <c r="N53" s="1">
        <f t="shared" si="5"/>
        <v>-1.6934314846693219</v>
      </c>
    </row>
    <row r="54" spans="2:14">
      <c r="B54" s="1">
        <f t="shared" si="4"/>
        <v>1972.9999999999964</v>
      </c>
      <c r="C54" s="1">
        <v>0.34916902266594996</v>
      </c>
      <c r="D54" s="1">
        <v>0.4096551676440407</v>
      </c>
      <c r="E54" s="1">
        <v>0.27899999999999991</v>
      </c>
      <c r="G54" s="1">
        <v>0.26609371952298511</v>
      </c>
      <c r="J54" s="1">
        <v>-0.69075921405608998</v>
      </c>
      <c r="K54" s="1">
        <v>0.37192691442318299</v>
      </c>
      <c r="L54" s="1">
        <v>-2.9710000000000001</v>
      </c>
      <c r="N54" s="1">
        <f t="shared" si="5"/>
        <v>-1.4273377651463368</v>
      </c>
    </row>
    <row r="55" spans="2:14">
      <c r="B55" s="1">
        <f t="shared" si="4"/>
        <v>1973.0833333333296</v>
      </c>
      <c r="C55" s="1">
        <v>0.337860310132654</v>
      </c>
      <c r="D55" s="1">
        <v>0.22281670425226502</v>
      </c>
      <c r="E55" s="1">
        <v>0.22500000000000009</v>
      </c>
      <c r="G55" s="1">
        <v>-1.2605317868104038E-3</v>
      </c>
      <c r="J55" s="1">
        <v>-0.35289890392343598</v>
      </c>
      <c r="K55" s="1">
        <v>0.594743618675448</v>
      </c>
      <c r="L55" s="1">
        <v>-2.746</v>
      </c>
      <c r="N55" s="1">
        <f t="shared" si="5"/>
        <v>-1.4285982969331472</v>
      </c>
    </row>
    <row r="56" spans="2:14">
      <c r="B56" s="1">
        <f t="shared" si="4"/>
        <v>1973.1666666666629</v>
      </c>
      <c r="C56" s="1">
        <v>0.59708132629242294</v>
      </c>
      <c r="D56" s="1">
        <v>0.15944905944939503</v>
      </c>
      <c r="E56" s="1">
        <v>6.4000000000000057E-2</v>
      </c>
      <c r="G56" s="1">
        <v>-0.13374518140840652</v>
      </c>
      <c r="J56" s="1">
        <v>0.24418242236898699</v>
      </c>
      <c r="K56" s="1">
        <v>0.75419267812484303</v>
      </c>
      <c r="L56" s="1">
        <v>-2.6819999999999999</v>
      </c>
      <c r="N56" s="1">
        <f t="shared" si="5"/>
        <v>-1.5623434783415537</v>
      </c>
    </row>
    <row r="57" spans="2:14">
      <c r="B57" s="1">
        <f t="shared" si="4"/>
        <v>1973.2499999999961</v>
      </c>
      <c r="C57" s="1">
        <v>-0.33838558526961071</v>
      </c>
      <c r="D57" s="1">
        <v>7.8332950764450016E-2</v>
      </c>
      <c r="E57" s="1">
        <v>-6.3000000000000167E-2</v>
      </c>
      <c r="G57" s="1">
        <v>0.15470206740191117</v>
      </c>
      <c r="J57" s="1">
        <v>-9.4203162900623694E-2</v>
      </c>
      <c r="K57" s="1">
        <v>0.83252562888929305</v>
      </c>
      <c r="L57" s="1">
        <v>-2.7450000000000001</v>
      </c>
      <c r="N57" s="1">
        <f t="shared" si="5"/>
        <v>-1.4076414109396427</v>
      </c>
    </row>
    <row r="58" spans="2:14">
      <c r="B58" s="1">
        <f t="shared" si="4"/>
        <v>1973.3333333333294</v>
      </c>
      <c r="C58" s="1">
        <v>0.78371374667422566</v>
      </c>
      <c r="D58" s="1">
        <v>0.3564323215067069</v>
      </c>
      <c r="E58" s="1">
        <v>0.31700000000000017</v>
      </c>
      <c r="G58" s="1">
        <v>0.29781755404287658</v>
      </c>
      <c r="J58" s="1">
        <v>0.68951058377360197</v>
      </c>
      <c r="K58" s="1">
        <v>1.1889579503959999</v>
      </c>
      <c r="L58" s="1">
        <v>-2.4279999999999999</v>
      </c>
      <c r="N58" s="1">
        <f t="shared" si="5"/>
        <v>-1.109823856896766</v>
      </c>
    </row>
    <row r="59" spans="2:14">
      <c r="B59" s="1">
        <f t="shared" si="4"/>
        <v>1973.4166666666626</v>
      </c>
      <c r="C59" s="1">
        <v>0.27749865054549605</v>
      </c>
      <c r="D59" s="1">
        <v>0.37822107404439009</v>
      </c>
      <c r="E59" s="1">
        <v>0.40899999999999981</v>
      </c>
      <c r="G59" s="1">
        <v>0.19361314968670407</v>
      </c>
      <c r="J59" s="1">
        <v>0.96700923431909802</v>
      </c>
      <c r="K59" s="1">
        <v>1.56717902444039</v>
      </c>
      <c r="L59" s="1">
        <v>-2.0190000000000001</v>
      </c>
      <c r="N59" s="1">
        <f t="shared" si="5"/>
        <v>-0.91621070721006193</v>
      </c>
    </row>
    <row r="60" spans="2:14">
      <c r="B60" s="1">
        <f t="shared" si="4"/>
        <v>1973.4999999999959</v>
      </c>
      <c r="C60" s="1">
        <v>1.3613760312802321</v>
      </c>
      <c r="D60" s="1">
        <v>0.24495245825829004</v>
      </c>
      <c r="E60" s="1">
        <v>0.11500000000000021</v>
      </c>
      <c r="G60" s="1">
        <v>-0.14618390891096011</v>
      </c>
      <c r="J60" s="1">
        <v>2.32838526559933</v>
      </c>
      <c r="K60" s="1">
        <v>1.8121314826986801</v>
      </c>
      <c r="L60" s="1">
        <v>-1.9039999999999999</v>
      </c>
      <c r="N60" s="1">
        <f t="shared" si="5"/>
        <v>-1.062394616121022</v>
      </c>
    </row>
    <row r="61" spans="2:14">
      <c r="B61" s="1">
        <f t="shared" si="4"/>
        <v>1973.5833333333292</v>
      </c>
      <c r="C61" s="1">
        <v>-0.30879012130142991</v>
      </c>
      <c r="D61" s="1">
        <v>0.1704653476911</v>
      </c>
      <c r="E61" s="1">
        <v>0.31799999999999984</v>
      </c>
      <c r="G61" s="1">
        <v>8.7171430259405991E-2</v>
      </c>
      <c r="J61" s="1">
        <v>2.0195951442979001</v>
      </c>
      <c r="K61" s="1">
        <v>1.9825968303897801</v>
      </c>
      <c r="L61" s="1">
        <v>-1.5860000000000001</v>
      </c>
      <c r="N61" s="1">
        <f t="shared" si="5"/>
        <v>-0.97522318586161605</v>
      </c>
    </row>
    <row r="62" spans="2:14">
      <c r="B62" s="1">
        <f t="shared" si="4"/>
        <v>1973.6666666666624</v>
      </c>
      <c r="C62" s="1">
        <v>4.310146104599788E-3</v>
      </c>
      <c r="D62" s="1">
        <v>-0.78511421395448</v>
      </c>
      <c r="E62" s="1">
        <v>-0.57099999999999995</v>
      </c>
      <c r="G62" s="1">
        <v>-0.29610629609708083</v>
      </c>
      <c r="J62" s="1">
        <v>2.0239052904024999</v>
      </c>
      <c r="K62" s="1">
        <v>1.1974826164353001</v>
      </c>
      <c r="L62" s="1">
        <v>-2.157</v>
      </c>
      <c r="N62" s="1">
        <f t="shared" si="5"/>
        <v>-1.2713294819586969</v>
      </c>
    </row>
    <row r="63" spans="2:14">
      <c r="B63" s="1">
        <f t="shared" si="4"/>
        <v>1973.7499999999957</v>
      </c>
      <c r="C63" s="1">
        <v>-0.57812236035261</v>
      </c>
      <c r="D63" s="1">
        <v>-0.45940180021210608</v>
      </c>
      <c r="E63" s="1">
        <v>-0.84799999999999986</v>
      </c>
      <c r="G63" s="1">
        <v>-0.40784334963231172</v>
      </c>
      <c r="J63" s="1">
        <v>1.4457829300498899</v>
      </c>
      <c r="K63" s="1">
        <v>0.73808081622319399</v>
      </c>
      <c r="L63" s="1">
        <v>-3.0049999999999999</v>
      </c>
      <c r="N63" s="1">
        <f t="shared" si="5"/>
        <v>-1.6791728315910086</v>
      </c>
    </row>
    <row r="64" spans="2:14">
      <c r="B64" s="1">
        <f t="shared" si="4"/>
        <v>1973.8333333333289</v>
      </c>
      <c r="C64" s="1">
        <v>-0.30999484341931982</v>
      </c>
      <c r="D64" s="1">
        <v>-0.10548188588707796</v>
      </c>
      <c r="E64" s="1">
        <v>-9.5000000000000195E-2</v>
      </c>
      <c r="G64" s="1">
        <v>0.32259072596161176</v>
      </c>
      <c r="J64" s="1">
        <v>1.1357880866305701</v>
      </c>
      <c r="K64" s="1">
        <v>0.63259893033611603</v>
      </c>
      <c r="L64" s="1">
        <v>-3.1</v>
      </c>
      <c r="N64" s="1">
        <f t="shared" si="5"/>
        <v>-1.3565821056293967</v>
      </c>
    </row>
    <row r="65" spans="2:14">
      <c r="B65" s="1">
        <f t="shared" si="4"/>
        <v>1973.9166666666622</v>
      </c>
      <c r="C65" s="1">
        <v>0.24831098491417003</v>
      </c>
      <c r="D65" s="1">
        <v>-8.3016528951685986E-2</v>
      </c>
      <c r="E65" s="1">
        <v>-0.16500000000000004</v>
      </c>
      <c r="G65" s="1">
        <v>-0.56926472563998187</v>
      </c>
      <c r="J65" s="1">
        <v>1.3840990715447401</v>
      </c>
      <c r="K65" s="1">
        <v>0.54958240138443004</v>
      </c>
      <c r="L65" s="1">
        <v>-3.2650000000000001</v>
      </c>
      <c r="N65" s="1">
        <f t="shared" si="5"/>
        <v>-1.9258468312693786</v>
      </c>
    </row>
    <row r="66" spans="2:14">
      <c r="B66" s="1">
        <f t="shared" si="4"/>
        <v>1973.9999999999955</v>
      </c>
      <c r="C66" s="1">
        <v>-0.43421579968474511</v>
      </c>
      <c r="D66" s="1">
        <v>-0.12256847576924806</v>
      </c>
      <c r="E66" s="1">
        <v>-0.20599999999999996</v>
      </c>
      <c r="G66" s="1">
        <v>-2.5781798588624727E-2</v>
      </c>
      <c r="J66" s="1">
        <v>0.94988327185999499</v>
      </c>
      <c r="K66" s="1">
        <v>0.42701392561518198</v>
      </c>
      <c r="L66" s="1">
        <v>-3.4710000000000001</v>
      </c>
      <c r="N66" s="1">
        <f t="shared" si="5"/>
        <v>-1.9516286298580034</v>
      </c>
    </row>
    <row r="67" spans="2:14">
      <c r="B67" s="1">
        <f t="shared" si="4"/>
        <v>1974.0833333333287</v>
      </c>
      <c r="C67" s="1">
        <v>-0.25093781387449798</v>
      </c>
      <c r="D67" s="1">
        <v>1.3727754260612013E-2</v>
      </c>
      <c r="E67" s="1">
        <v>0.20100000000000007</v>
      </c>
      <c r="G67" s="1">
        <v>0.24534197832533788</v>
      </c>
      <c r="J67" s="1">
        <v>0.69894545798549701</v>
      </c>
      <c r="K67" s="1">
        <v>0.44074167987579399</v>
      </c>
      <c r="L67" s="1">
        <v>-3.27</v>
      </c>
      <c r="N67" s="1">
        <f t="shared" si="5"/>
        <v>-1.7062866515326656</v>
      </c>
    </row>
    <row r="68" spans="2:14">
      <c r="B68" s="1">
        <f t="shared" si="4"/>
        <v>1974.166666666662</v>
      </c>
      <c r="C68" s="1">
        <v>-0.14665941393962301</v>
      </c>
      <c r="D68" s="1">
        <v>0.18157852738316299</v>
      </c>
      <c r="E68" s="1">
        <v>0.7330000000000001</v>
      </c>
      <c r="G68" s="1">
        <v>0.67211543241765115</v>
      </c>
      <c r="J68" s="1">
        <v>0.552286044045874</v>
      </c>
      <c r="K68" s="1">
        <v>0.62232020725895698</v>
      </c>
      <c r="L68" s="1">
        <v>-2.5369999999999999</v>
      </c>
      <c r="N68" s="1">
        <f t="shared" si="5"/>
        <v>-1.0341712191150143</v>
      </c>
    </row>
    <row r="69" spans="2:14">
      <c r="B69" s="1">
        <f t="shared" si="4"/>
        <v>1974.2499999999952</v>
      </c>
      <c r="C69" s="1">
        <v>0.18058046954292495</v>
      </c>
      <c r="D69" s="1">
        <v>0.47431327794579292</v>
      </c>
      <c r="E69" s="1">
        <v>0.38700000000000001</v>
      </c>
      <c r="G69" s="1">
        <v>0.50326315761773854</v>
      </c>
      <c r="J69" s="1">
        <v>0.73286651358879895</v>
      </c>
      <c r="K69" s="1">
        <v>1.0966334852047499</v>
      </c>
      <c r="L69" s="1">
        <v>-2.15</v>
      </c>
      <c r="N69" s="1">
        <f t="shared" si="5"/>
        <v>-0.53090806149727576</v>
      </c>
    </row>
    <row r="70" spans="2:14">
      <c r="B70" s="1">
        <f t="shared" si="4"/>
        <v>1974.3333333333285</v>
      </c>
      <c r="C70" s="1">
        <v>-0.21156806839028597</v>
      </c>
      <c r="D70" s="1">
        <v>0.26390258093267005</v>
      </c>
      <c r="E70" s="1">
        <v>0.3919999999999999</v>
      </c>
      <c r="G70" s="1">
        <v>0.11317109402223935</v>
      </c>
      <c r="J70" s="1">
        <v>0.52129844519851298</v>
      </c>
      <c r="K70" s="1">
        <v>1.36053606613742</v>
      </c>
      <c r="L70" s="1">
        <v>-1.758</v>
      </c>
      <c r="N70" s="1">
        <f t="shared" si="5"/>
        <v>-0.41773696747503641</v>
      </c>
    </row>
    <row r="71" spans="2:14">
      <c r="B71" s="1">
        <f t="shared" si="4"/>
        <v>1974.4166666666617</v>
      </c>
      <c r="C71" s="1">
        <v>0.24493517494574601</v>
      </c>
      <c r="D71" s="1">
        <v>0.28944386480449014</v>
      </c>
      <c r="E71" s="1">
        <v>0.28000000000000003</v>
      </c>
      <c r="G71" s="1">
        <v>0.22989206413738816</v>
      </c>
      <c r="J71" s="1">
        <v>0.766233620144259</v>
      </c>
      <c r="K71" s="1">
        <v>1.6499799309419101</v>
      </c>
      <c r="L71" s="1">
        <v>-1.478</v>
      </c>
      <c r="N71" s="1">
        <f t="shared" si="5"/>
        <v>-0.18784490333764825</v>
      </c>
    </row>
    <row r="72" spans="2:14">
      <c r="B72" s="1">
        <f t="shared" ref="B72:B135" si="6">B71+1/12</f>
        <v>1974.499999999995</v>
      </c>
      <c r="C72" s="1">
        <v>0.17460373852849098</v>
      </c>
      <c r="D72" s="1">
        <v>-0.22313883539360013</v>
      </c>
      <c r="E72" s="1">
        <v>-9.099999999999997E-2</v>
      </c>
      <c r="G72" s="1">
        <v>-0.54257119750415439</v>
      </c>
      <c r="J72" s="1">
        <v>0.94083735867274998</v>
      </c>
      <c r="K72" s="1">
        <v>1.42684109554831</v>
      </c>
      <c r="L72" s="1">
        <v>-1.569</v>
      </c>
      <c r="N72" s="1">
        <f t="shared" si="5"/>
        <v>-0.73041610084180264</v>
      </c>
    </row>
    <row r="73" spans="2:14">
      <c r="B73" s="1">
        <f t="shared" si="6"/>
        <v>1974.5833333333283</v>
      </c>
      <c r="C73" s="1">
        <v>-0.76037980005613903</v>
      </c>
      <c r="D73" s="1">
        <v>8.3623601466070063E-2</v>
      </c>
      <c r="E73" s="1">
        <v>-2.200000000000002E-2</v>
      </c>
      <c r="G73" s="1">
        <v>8.4548487723089205E-2</v>
      </c>
      <c r="J73" s="1">
        <v>0.180457558616611</v>
      </c>
      <c r="K73" s="1">
        <v>1.51046469701438</v>
      </c>
      <c r="L73" s="1">
        <v>-1.591</v>
      </c>
      <c r="N73" s="1">
        <f t="shared" si="5"/>
        <v>-0.64586761311871344</v>
      </c>
    </row>
    <row r="74" spans="2:14">
      <c r="B74" s="1">
        <f t="shared" si="6"/>
        <v>1974.6666666666615</v>
      </c>
      <c r="C74" s="1">
        <v>-0.349775789943014</v>
      </c>
      <c r="D74" s="1">
        <v>4.0389801116750057E-2</v>
      </c>
      <c r="E74" s="1">
        <v>-0.42999999999999994</v>
      </c>
      <c r="G74" s="1">
        <v>-0.27231368655848875</v>
      </c>
      <c r="J74" s="1">
        <v>-0.169318231326403</v>
      </c>
      <c r="K74" s="1">
        <v>1.5508544981311301</v>
      </c>
      <c r="L74" s="1">
        <v>-2.0209999999999999</v>
      </c>
      <c r="N74" s="1">
        <f t="shared" ref="N74:N137" si="7">N73+G74</f>
        <v>-0.91818129967720219</v>
      </c>
    </row>
    <row r="75" spans="2:14">
      <c r="B75" s="1">
        <f t="shared" si="6"/>
        <v>1974.7499999999948</v>
      </c>
      <c r="C75" s="1">
        <v>-0.47414420489579101</v>
      </c>
      <c r="D75" s="1">
        <v>-3.501064893267003E-2</v>
      </c>
      <c r="E75" s="1">
        <v>-0.28400000000000025</v>
      </c>
      <c r="G75" s="1">
        <v>-0.16760172196012879</v>
      </c>
      <c r="J75" s="1">
        <v>-0.64346243622219401</v>
      </c>
      <c r="K75" s="1">
        <v>1.51584384919846</v>
      </c>
      <c r="L75" s="1">
        <v>-2.3050000000000002</v>
      </c>
      <c r="N75" s="1">
        <f t="shared" si="7"/>
        <v>-1.085783021637331</v>
      </c>
    </row>
    <row r="76" spans="2:14">
      <c r="B76" s="1">
        <f t="shared" si="6"/>
        <v>1974.833333333328</v>
      </c>
      <c r="C76" s="1">
        <v>0.36412524328139301</v>
      </c>
      <c r="D76" s="1">
        <v>0.18197179811911002</v>
      </c>
      <c r="E76" s="1">
        <v>0.33600000000000008</v>
      </c>
      <c r="G76" s="1">
        <v>0.15648900212785344</v>
      </c>
      <c r="J76" s="1">
        <v>-0.279337192940801</v>
      </c>
      <c r="K76" s="1">
        <v>1.6978156473175701</v>
      </c>
      <c r="L76" s="1">
        <v>-1.9690000000000001</v>
      </c>
      <c r="N76" s="1">
        <f t="shared" si="7"/>
        <v>-0.92929401950947754</v>
      </c>
    </row>
    <row r="77" spans="2:14">
      <c r="B77" s="1">
        <f t="shared" si="6"/>
        <v>1974.9166666666613</v>
      </c>
      <c r="C77" s="1">
        <v>-0.121838504385826</v>
      </c>
      <c r="D77" s="1">
        <v>0.17980281778697993</v>
      </c>
      <c r="E77" s="1">
        <v>-0.22899999999999987</v>
      </c>
      <c r="G77" s="1">
        <v>-0.35916640787202814</v>
      </c>
      <c r="J77" s="1">
        <v>-0.401175697326627</v>
      </c>
      <c r="K77" s="1">
        <v>1.87761846510455</v>
      </c>
      <c r="L77" s="1">
        <v>-2.198</v>
      </c>
      <c r="N77" s="1">
        <f t="shared" si="7"/>
        <v>-1.2884604273815057</v>
      </c>
    </row>
    <row r="78" spans="2:14">
      <c r="B78" s="1">
        <f t="shared" si="6"/>
        <v>1974.9999999999945</v>
      </c>
      <c r="C78" s="1">
        <v>1.5794891306738001E-2</v>
      </c>
      <c r="D78" s="1">
        <v>-3.7711242170409998E-2</v>
      </c>
      <c r="E78" s="1">
        <v>-0.35400000000000009</v>
      </c>
      <c r="G78" s="1">
        <v>8.4034186386516163E-2</v>
      </c>
      <c r="J78" s="1">
        <v>-0.385380806019889</v>
      </c>
      <c r="K78" s="1">
        <v>1.83990722293414</v>
      </c>
      <c r="L78" s="1">
        <v>-2.552</v>
      </c>
      <c r="N78" s="1">
        <f t="shared" si="7"/>
        <v>-1.2044262409949895</v>
      </c>
    </row>
    <row r="79" spans="2:14">
      <c r="B79" s="1">
        <f t="shared" si="6"/>
        <v>1975.0833333333278</v>
      </c>
      <c r="C79" s="1">
        <v>0.51323318513058103</v>
      </c>
      <c r="D79" s="1">
        <v>0.39500617397370985</v>
      </c>
      <c r="E79" s="1">
        <v>0.24299999999999988</v>
      </c>
      <c r="G79" s="1">
        <v>-2.0475526153141188E-2</v>
      </c>
      <c r="J79" s="1">
        <v>0.127852379110692</v>
      </c>
      <c r="K79" s="1">
        <v>2.2349133969078498</v>
      </c>
      <c r="L79" s="1">
        <v>-2.3090000000000002</v>
      </c>
      <c r="N79" s="1">
        <f t="shared" si="7"/>
        <v>-1.2249017671481308</v>
      </c>
    </row>
    <row r="80" spans="2:14">
      <c r="B80" s="1">
        <f t="shared" si="6"/>
        <v>1975.1666666666611</v>
      </c>
      <c r="C80" s="1">
        <v>-0.32146159533413299</v>
      </c>
      <c r="D80" s="1">
        <v>-0.24041005021998996</v>
      </c>
      <c r="E80" s="1">
        <v>-0.49899999999999967</v>
      </c>
      <c r="G80" s="1">
        <v>-0.20842296487124357</v>
      </c>
      <c r="J80" s="1">
        <v>-0.19360921622344099</v>
      </c>
      <c r="K80" s="1">
        <v>1.9945033466878599</v>
      </c>
      <c r="L80" s="1">
        <v>-2.8079999999999998</v>
      </c>
      <c r="N80" s="1">
        <f t="shared" si="7"/>
        <v>-1.4333247320193743</v>
      </c>
    </row>
    <row r="81" spans="2:14">
      <c r="B81" s="1">
        <f t="shared" si="6"/>
        <v>1975.2499999999943</v>
      </c>
      <c r="C81" s="1">
        <v>0.68832812416704603</v>
      </c>
      <c r="D81" s="1">
        <v>-0.43734336271935992</v>
      </c>
      <c r="E81" s="1">
        <v>-0.63700000000000001</v>
      </c>
      <c r="G81" s="1">
        <v>6.2582164993570721E-2</v>
      </c>
      <c r="J81" s="1">
        <v>0.49471890794360501</v>
      </c>
      <c r="K81" s="1">
        <v>1.5571599839685</v>
      </c>
      <c r="L81" s="1">
        <v>-3.4449999999999998</v>
      </c>
      <c r="N81" s="1">
        <f t="shared" si="7"/>
        <v>-1.3707425670258035</v>
      </c>
    </row>
    <row r="82" spans="2:14">
      <c r="B82" s="1">
        <f t="shared" si="6"/>
        <v>1975.3333333333276</v>
      </c>
      <c r="C82" s="1">
        <v>-0.24212281140282699</v>
      </c>
      <c r="D82" s="1">
        <v>9.935692189718992E-2</v>
      </c>
      <c r="E82" s="1">
        <v>0.13599999999999968</v>
      </c>
      <c r="G82" s="1">
        <v>0.18411416726986063</v>
      </c>
      <c r="J82" s="1">
        <v>0.25259609654077803</v>
      </c>
      <c r="K82" s="1">
        <v>1.6565169058656899</v>
      </c>
      <c r="L82" s="1">
        <v>-3.3090000000000002</v>
      </c>
      <c r="N82" s="1">
        <f t="shared" si="7"/>
        <v>-1.1866283997559428</v>
      </c>
    </row>
    <row r="83" spans="2:14">
      <c r="B83" s="1">
        <f t="shared" si="6"/>
        <v>1975.4166666666608</v>
      </c>
      <c r="C83" s="1">
        <v>9.8625908368514981E-2</v>
      </c>
      <c r="D83" s="1">
        <v>-0.14924401095070983</v>
      </c>
      <c r="E83" s="1">
        <v>0.17000000000000037</v>
      </c>
      <c r="G83" s="1">
        <v>0.32114072715168873</v>
      </c>
      <c r="J83" s="1">
        <v>0.35122200490929301</v>
      </c>
      <c r="K83" s="1">
        <v>1.5072728949149801</v>
      </c>
      <c r="L83" s="1">
        <v>-3.1389999999999998</v>
      </c>
      <c r="N83" s="1">
        <f t="shared" si="7"/>
        <v>-0.86548767260425408</v>
      </c>
    </row>
    <row r="84" spans="2:14">
      <c r="B84" s="1">
        <f t="shared" si="6"/>
        <v>1975.4999999999941</v>
      </c>
      <c r="C84" s="1">
        <v>-0.17513117414385102</v>
      </c>
      <c r="D84" s="1">
        <v>0.26260324276004998</v>
      </c>
      <c r="E84" s="1">
        <v>6.999999999999984E-2</v>
      </c>
      <c r="G84" s="1">
        <v>-6.4342712309371275E-2</v>
      </c>
      <c r="J84" s="1">
        <v>0.17609083076544199</v>
      </c>
      <c r="K84" s="1">
        <v>1.76987613767503</v>
      </c>
      <c r="L84" s="1">
        <v>-3.069</v>
      </c>
      <c r="N84" s="1">
        <f t="shared" si="7"/>
        <v>-0.92983038491362535</v>
      </c>
    </row>
    <row r="85" spans="2:14">
      <c r="B85" s="1">
        <f t="shared" si="6"/>
        <v>1975.5833333333273</v>
      </c>
      <c r="C85" s="1">
        <v>-0.39573417467865402</v>
      </c>
      <c r="D85" s="1">
        <v>-0.15769164073710007</v>
      </c>
      <c r="E85" s="1">
        <v>-0.13600000000000012</v>
      </c>
      <c r="G85" s="1">
        <v>-0.21149106679574059</v>
      </c>
      <c r="J85" s="1">
        <v>-0.219643343913212</v>
      </c>
      <c r="K85" s="1">
        <v>1.61218449693793</v>
      </c>
      <c r="L85" s="1">
        <v>-3.2050000000000001</v>
      </c>
      <c r="N85" s="1">
        <f t="shared" si="7"/>
        <v>-1.1413214517093659</v>
      </c>
    </row>
    <row r="86" spans="2:14">
      <c r="B86" s="1">
        <f t="shared" si="6"/>
        <v>1975.6666666666606</v>
      </c>
      <c r="C86" s="1">
        <v>0.15551433059686481</v>
      </c>
      <c r="D86" s="1">
        <v>-0.13057831837426992</v>
      </c>
      <c r="E86" s="1">
        <v>-0.11399999999999988</v>
      </c>
      <c r="G86" s="1">
        <v>9.3079123336921143E-2</v>
      </c>
      <c r="J86" s="1">
        <v>-6.4129013316347197E-2</v>
      </c>
      <c r="K86" s="1">
        <v>1.4816061785636601</v>
      </c>
      <c r="L86" s="1">
        <v>-3.319</v>
      </c>
      <c r="N86" s="1">
        <f t="shared" si="7"/>
        <v>-1.0482423283724449</v>
      </c>
    </row>
    <row r="87" spans="2:14">
      <c r="B87" s="1">
        <f t="shared" si="6"/>
        <v>1975.7499999999939</v>
      </c>
      <c r="C87" s="1">
        <v>-0.1012465362265408</v>
      </c>
      <c r="D87" s="1">
        <v>-0.22526661388619007</v>
      </c>
      <c r="E87" s="1">
        <v>-0.20000000000000018</v>
      </c>
      <c r="G87" s="1">
        <v>-0.10252299838101053</v>
      </c>
      <c r="J87" s="1">
        <v>-0.165375549542888</v>
      </c>
      <c r="K87" s="1">
        <v>1.25633956467747</v>
      </c>
      <c r="L87" s="1">
        <v>-3.5190000000000001</v>
      </c>
      <c r="N87" s="1">
        <f t="shared" si="7"/>
        <v>-1.1507653267534554</v>
      </c>
    </row>
    <row r="88" spans="2:14">
      <c r="B88" s="1">
        <f t="shared" si="6"/>
        <v>1975.8333333333271</v>
      </c>
      <c r="C88" s="1">
        <v>-0.47186634549671602</v>
      </c>
      <c r="D88" s="1">
        <v>-4.4786303506050062E-2</v>
      </c>
      <c r="E88" s="1">
        <v>-0.28099999999999969</v>
      </c>
      <c r="G88" s="1">
        <v>-8.4563118573369178E-2</v>
      </c>
      <c r="J88" s="1">
        <v>-0.63724189503960404</v>
      </c>
      <c r="K88" s="1">
        <v>1.2115532611714199</v>
      </c>
      <c r="L88" s="1">
        <v>-3.8</v>
      </c>
      <c r="N88" s="1">
        <f t="shared" si="7"/>
        <v>-1.2353284453268247</v>
      </c>
    </row>
    <row r="89" spans="2:14">
      <c r="B89" s="1">
        <f t="shared" si="6"/>
        <v>1975.9166666666604</v>
      </c>
      <c r="C89" s="1">
        <v>-2.1139531867022998E-2</v>
      </c>
      <c r="D89" s="1">
        <v>8.3673827946650015E-2</v>
      </c>
      <c r="E89" s="1">
        <v>0.2799999999999998</v>
      </c>
      <c r="G89" s="1">
        <v>4.2380249817384863E-2</v>
      </c>
      <c r="J89" s="1">
        <v>-0.65838142690662704</v>
      </c>
      <c r="K89" s="1">
        <v>1.2952270891180699</v>
      </c>
      <c r="L89" s="1">
        <v>-3.52</v>
      </c>
      <c r="N89" s="1">
        <f t="shared" si="7"/>
        <v>-1.1929481955094399</v>
      </c>
    </row>
    <row r="90" spans="2:14">
      <c r="B90" s="1">
        <f t="shared" si="6"/>
        <v>1975.9999999999936</v>
      </c>
      <c r="C90" s="1">
        <v>-0.360356667779413</v>
      </c>
      <c r="D90" s="1">
        <v>-6.6748818363709939E-2</v>
      </c>
      <c r="E90" s="1">
        <v>-9.1000000000000192E-2</v>
      </c>
      <c r="G90" s="1">
        <v>8.6070645580464844E-2</v>
      </c>
      <c r="J90" s="1">
        <v>-1.01873809468604</v>
      </c>
      <c r="K90" s="1">
        <v>1.22847827075436</v>
      </c>
      <c r="L90" s="1">
        <v>-3.6110000000000002</v>
      </c>
      <c r="N90" s="1">
        <f t="shared" si="7"/>
        <v>-1.1068775499289751</v>
      </c>
    </row>
    <row r="91" spans="2:14">
      <c r="B91" s="1">
        <f t="shared" si="6"/>
        <v>1976.0833333333269</v>
      </c>
      <c r="C91" s="1">
        <v>-0.41852840125996993</v>
      </c>
      <c r="D91" s="1">
        <v>-0.44440175558774697</v>
      </c>
      <c r="E91" s="1">
        <v>-0.46899999999999986</v>
      </c>
      <c r="G91" s="1">
        <v>-0.13113982905856891</v>
      </c>
      <c r="J91" s="1">
        <v>-1.43726649594601</v>
      </c>
      <c r="K91" s="1">
        <v>0.78407651516661303</v>
      </c>
      <c r="L91" s="1">
        <v>-4.08</v>
      </c>
      <c r="N91" s="1">
        <f t="shared" si="7"/>
        <v>-1.2380173789875442</v>
      </c>
    </row>
    <row r="92" spans="2:14">
      <c r="B92" s="1">
        <f t="shared" si="6"/>
        <v>1976.1666666666601</v>
      </c>
      <c r="C92" s="1">
        <v>-0.28616502864573001</v>
      </c>
      <c r="D92" s="1">
        <v>-0.11331976381007602</v>
      </c>
      <c r="E92" s="1">
        <v>-0.23899999999999988</v>
      </c>
      <c r="G92" s="1">
        <v>-0.14834265376691846</v>
      </c>
      <c r="J92" s="1">
        <v>-1.72343152459174</v>
      </c>
      <c r="K92" s="1">
        <v>0.67075675135653701</v>
      </c>
      <c r="L92" s="1">
        <v>-4.319</v>
      </c>
      <c r="N92" s="1">
        <f t="shared" si="7"/>
        <v>-1.3863600327544625</v>
      </c>
    </row>
    <row r="93" spans="2:14">
      <c r="B93" s="1">
        <f t="shared" si="6"/>
        <v>1976.2499999999934</v>
      </c>
      <c r="C93" s="1">
        <v>-0.52985455857346997</v>
      </c>
      <c r="D93" s="1">
        <v>-1.0235725677514962E-2</v>
      </c>
      <c r="E93" s="1">
        <v>0.13900000000000023</v>
      </c>
      <c r="G93" s="1">
        <v>-3.6059591088505205E-2</v>
      </c>
      <c r="J93" s="1">
        <v>-2.25328608316521</v>
      </c>
      <c r="K93" s="1">
        <v>0.66052102567902204</v>
      </c>
      <c r="L93" s="1">
        <v>-4.18</v>
      </c>
      <c r="N93" s="1">
        <f t="shared" si="7"/>
        <v>-1.4224196238429676</v>
      </c>
    </row>
    <row r="94" spans="2:14">
      <c r="B94" s="1">
        <f t="shared" si="6"/>
        <v>1976.3333333333267</v>
      </c>
      <c r="C94" s="1">
        <v>0.11050717013405986</v>
      </c>
      <c r="D94" s="1">
        <v>-0.43268522050789504</v>
      </c>
      <c r="E94" s="1">
        <v>-0.29800000000000004</v>
      </c>
      <c r="G94" s="1">
        <v>-2.18622790260391E-2</v>
      </c>
      <c r="J94" s="1">
        <v>-2.1427789130311501</v>
      </c>
      <c r="K94" s="1">
        <v>0.227835805171127</v>
      </c>
      <c r="L94" s="1">
        <v>-4.4779999999999998</v>
      </c>
      <c r="N94" s="1">
        <f t="shared" si="7"/>
        <v>-1.4442819028690068</v>
      </c>
    </row>
    <row r="95" spans="2:14">
      <c r="B95" s="1">
        <f t="shared" si="6"/>
        <v>1976.4166666666599</v>
      </c>
      <c r="C95" s="1">
        <v>-0.47751463990845</v>
      </c>
      <c r="D95" s="1">
        <v>5.2473202407569974E-3</v>
      </c>
      <c r="E95" s="1">
        <v>-3.8000000000000256E-2</v>
      </c>
      <c r="G95" s="1">
        <v>-0.24165195826259445</v>
      </c>
      <c r="J95" s="1">
        <v>-2.6202935529396001</v>
      </c>
      <c r="K95" s="1">
        <v>0.233083125411884</v>
      </c>
      <c r="L95" s="1">
        <v>-4.516</v>
      </c>
      <c r="N95" s="1">
        <f t="shared" si="7"/>
        <v>-1.6859338611316013</v>
      </c>
    </row>
    <row r="96" spans="2:14">
      <c r="B96" s="1">
        <f t="shared" si="6"/>
        <v>1976.4999999999932</v>
      </c>
      <c r="C96" s="1">
        <v>0.16640446711689005</v>
      </c>
      <c r="D96" s="1">
        <v>-0.22613148556761686</v>
      </c>
      <c r="E96" s="1">
        <v>-0.13900000000000023</v>
      </c>
      <c r="G96" s="1">
        <v>-4.2233598366281044E-2</v>
      </c>
      <c r="J96" s="1">
        <v>-2.45388908582271</v>
      </c>
      <c r="K96" s="1">
        <v>6.9516398442671396E-3</v>
      </c>
      <c r="L96" s="1">
        <v>-4.6550000000000002</v>
      </c>
      <c r="N96" s="1">
        <f t="shared" si="7"/>
        <v>-1.7281674594978824</v>
      </c>
    </row>
    <row r="97" spans="2:14">
      <c r="B97" s="1">
        <f t="shared" si="6"/>
        <v>1976.5833333333264</v>
      </c>
      <c r="C97" s="1">
        <v>0.30902959416191988</v>
      </c>
      <c r="D97" s="1">
        <v>-2.9519789220418938E-2</v>
      </c>
      <c r="E97" s="1">
        <v>-4.3999999999999595E-2</v>
      </c>
      <c r="G97" s="1">
        <v>-0.10073652508242825</v>
      </c>
      <c r="J97" s="1">
        <v>-2.1448594916607902</v>
      </c>
      <c r="K97" s="1">
        <v>-2.25681493761518E-2</v>
      </c>
      <c r="L97" s="1">
        <v>-4.6989999999999998</v>
      </c>
      <c r="N97" s="1">
        <f t="shared" si="7"/>
        <v>-1.8289039845803106</v>
      </c>
    </row>
    <row r="98" spans="2:14">
      <c r="B98" s="1">
        <f t="shared" si="6"/>
        <v>1976.6666666666597</v>
      </c>
      <c r="C98" s="1">
        <v>0.10080636208835037</v>
      </c>
      <c r="D98" s="1">
        <v>0.36105660091499181</v>
      </c>
      <c r="E98" s="1">
        <v>1.9000000000000128E-2</v>
      </c>
      <c r="G98" s="1">
        <v>-7.8178652634909196E-2</v>
      </c>
      <c r="J98" s="1">
        <v>-2.0440531295724398</v>
      </c>
      <c r="K98" s="1">
        <v>0.33848845153884</v>
      </c>
      <c r="L98" s="1">
        <v>-4.68</v>
      </c>
      <c r="N98" s="1">
        <f t="shared" si="7"/>
        <v>-1.9070826372152196</v>
      </c>
    </row>
    <row r="99" spans="2:14">
      <c r="B99" s="1">
        <f t="shared" si="6"/>
        <v>1976.749999999993</v>
      </c>
      <c r="C99" s="1">
        <v>3.58290820637297E-2</v>
      </c>
      <c r="D99" s="1">
        <v>-1.8818192872819828E-3</v>
      </c>
      <c r="E99" s="1">
        <v>-4.1000000000000369E-2</v>
      </c>
      <c r="G99" s="1">
        <v>-0.12237203064333257</v>
      </c>
      <c r="J99" s="1">
        <v>-2.0082240475087101</v>
      </c>
      <c r="K99" s="1">
        <v>0.33660663225155801</v>
      </c>
      <c r="L99" s="1">
        <v>-4.7210000000000001</v>
      </c>
      <c r="N99" s="1">
        <f t="shared" si="7"/>
        <v>-2.0294546678585523</v>
      </c>
    </row>
    <row r="100" spans="2:14">
      <c r="B100" s="1">
        <f t="shared" si="6"/>
        <v>1976.8333333333262</v>
      </c>
      <c r="C100" s="1">
        <v>0.39150996903918012</v>
      </c>
      <c r="D100" s="1">
        <v>0.15159775139555098</v>
      </c>
      <c r="E100" s="1">
        <v>3.0000000000000249E-2</v>
      </c>
      <c r="G100" s="1">
        <v>-0.32165085810937055</v>
      </c>
      <c r="J100" s="1">
        <v>-1.61671407846953</v>
      </c>
      <c r="K100" s="1">
        <v>0.488204383647109</v>
      </c>
      <c r="L100" s="1">
        <v>-4.6909999999999998</v>
      </c>
      <c r="N100" s="1">
        <f t="shared" si="7"/>
        <v>-2.351105525967923</v>
      </c>
    </row>
    <row r="101" spans="2:14">
      <c r="B101" s="1">
        <f t="shared" si="6"/>
        <v>1976.9166666666595</v>
      </c>
      <c r="C101" s="1">
        <v>0.19411180616278001</v>
      </c>
      <c r="D101" s="1">
        <v>0.17651988382109302</v>
      </c>
      <c r="E101" s="1">
        <v>-0.13100000000000023</v>
      </c>
      <c r="G101" s="1">
        <v>-5.7472177078284781E-2</v>
      </c>
      <c r="J101" s="1">
        <v>-1.42260227230675</v>
      </c>
      <c r="K101" s="1">
        <v>0.66472426746820201</v>
      </c>
      <c r="L101" s="1">
        <v>-4.8220000000000001</v>
      </c>
      <c r="N101" s="1">
        <f t="shared" si="7"/>
        <v>-2.4085777030462077</v>
      </c>
    </row>
    <row r="102" spans="2:14">
      <c r="B102" s="1">
        <f t="shared" si="6"/>
        <v>1976.9999999999927</v>
      </c>
      <c r="C102" s="1">
        <v>0.15651918562345002</v>
      </c>
      <c r="D102" s="1">
        <v>-3.7507576014801036E-2</v>
      </c>
      <c r="E102" s="1">
        <v>-9.6999999999999531E-2</v>
      </c>
      <c r="G102" s="1">
        <v>7.3616229536400679E-3</v>
      </c>
      <c r="J102" s="1">
        <v>-1.2660830866832999</v>
      </c>
      <c r="K102" s="1">
        <v>0.62721669145340098</v>
      </c>
      <c r="L102" s="1">
        <v>-4.9189999999999996</v>
      </c>
      <c r="N102" s="1">
        <f t="shared" si="7"/>
        <v>-2.4012160800925675</v>
      </c>
    </row>
    <row r="103" spans="2:14">
      <c r="B103" s="1">
        <f t="shared" si="6"/>
        <v>1977.083333333326</v>
      </c>
      <c r="C103" s="1">
        <v>-0.23860313708924008</v>
      </c>
      <c r="D103" s="1">
        <v>-0.25445039787031698</v>
      </c>
      <c r="E103" s="1">
        <v>-8.4999999999999964E-2</v>
      </c>
      <c r="G103" s="1">
        <v>-0.13257194984726262</v>
      </c>
      <c r="J103" s="1">
        <v>-1.50468622377254</v>
      </c>
      <c r="K103" s="1">
        <v>0.372766293583084</v>
      </c>
      <c r="L103" s="1">
        <v>-5.0039999999999996</v>
      </c>
      <c r="N103" s="1">
        <f t="shared" si="7"/>
        <v>-2.5337880299398301</v>
      </c>
    </row>
    <row r="104" spans="2:14">
      <c r="B104" s="1">
        <f t="shared" si="6"/>
        <v>1977.1666666666592</v>
      </c>
      <c r="C104" s="1">
        <v>0.16100561251376999</v>
      </c>
      <c r="D104" s="1">
        <v>7.4943489161899413E-4</v>
      </c>
      <c r="E104" s="1">
        <v>-0.22800000000000065</v>
      </c>
      <c r="G104" s="1">
        <v>-0.15659961623252561</v>
      </c>
      <c r="J104" s="1">
        <v>-1.34368061125877</v>
      </c>
      <c r="K104" s="1">
        <v>0.37351572847470299</v>
      </c>
      <c r="L104" s="1">
        <v>-5.2320000000000002</v>
      </c>
      <c r="N104" s="1">
        <f t="shared" si="7"/>
        <v>-2.6903876461723559</v>
      </c>
    </row>
    <row r="105" spans="2:14">
      <c r="B105" s="1">
        <f t="shared" si="6"/>
        <v>1977.2499999999925</v>
      </c>
      <c r="C105" s="1">
        <v>-0.17977254805637988</v>
      </c>
      <c r="D105" s="1">
        <v>-0.25883384357599998</v>
      </c>
      <c r="E105" s="1">
        <v>-4.8999999999999488E-2</v>
      </c>
      <c r="G105" s="1">
        <v>-0.14350606283920042</v>
      </c>
      <c r="J105" s="1">
        <v>-1.5234531593151499</v>
      </c>
      <c r="K105" s="1">
        <v>0.114681884898703</v>
      </c>
      <c r="L105" s="1">
        <v>-5.2809999999999997</v>
      </c>
      <c r="N105" s="1">
        <f t="shared" si="7"/>
        <v>-2.8338937090115563</v>
      </c>
    </row>
    <row r="106" spans="2:14">
      <c r="B106" s="1">
        <f t="shared" si="6"/>
        <v>1977.3333333333258</v>
      </c>
      <c r="C106" s="1">
        <v>-0.14545726461177999</v>
      </c>
      <c r="D106" s="1">
        <v>-4.7962592118066194E-2</v>
      </c>
      <c r="E106" s="1">
        <v>-5.1000000000000156E-2</v>
      </c>
      <c r="G106" s="1">
        <v>-0.251640960735107</v>
      </c>
      <c r="J106" s="1">
        <v>-1.6689104239269299</v>
      </c>
      <c r="K106" s="1">
        <v>6.6719292780636805E-2</v>
      </c>
      <c r="L106" s="1">
        <v>-5.3319999999999999</v>
      </c>
      <c r="N106" s="1">
        <f t="shared" si="7"/>
        <v>-3.0855346697466635</v>
      </c>
    </row>
    <row r="107" spans="2:14">
      <c r="B107" s="1">
        <f t="shared" si="6"/>
        <v>1977.416666666659</v>
      </c>
      <c r="C107" s="1">
        <v>-0.12578385520202007</v>
      </c>
      <c r="D107" s="1">
        <v>7.2403296385559188E-2</v>
      </c>
      <c r="E107" s="1">
        <v>-0.14599999999999991</v>
      </c>
      <c r="G107" s="1">
        <v>-0.27969050541200502</v>
      </c>
      <c r="J107" s="1">
        <v>-1.79469427912895</v>
      </c>
      <c r="K107" s="1">
        <v>0.13912258916619599</v>
      </c>
      <c r="L107" s="1">
        <v>-5.4779999999999998</v>
      </c>
      <c r="N107" s="1">
        <f t="shared" si="7"/>
        <v>-3.3652251751586686</v>
      </c>
    </row>
    <row r="108" spans="2:14">
      <c r="B108" s="1">
        <f t="shared" si="6"/>
        <v>1977.4999999999923</v>
      </c>
      <c r="C108" s="1">
        <v>-3.0353035660290129E-2</v>
      </c>
      <c r="D108" s="1">
        <v>-0.11015311966209679</v>
      </c>
      <c r="E108" s="1">
        <v>-0.24000000000000021</v>
      </c>
      <c r="G108" s="1">
        <v>-0.22746345234293275</v>
      </c>
      <c r="J108" s="1">
        <v>-1.8250473147892401</v>
      </c>
      <c r="K108" s="1">
        <v>2.8969469504099201E-2</v>
      </c>
      <c r="L108" s="1">
        <v>-5.718</v>
      </c>
      <c r="N108" s="1">
        <f t="shared" si="7"/>
        <v>-3.5926886275016012</v>
      </c>
    </row>
    <row r="109" spans="2:14">
      <c r="B109" s="1">
        <f t="shared" si="6"/>
        <v>1977.5833333333255</v>
      </c>
      <c r="C109" s="1">
        <v>0.53928289486178005</v>
      </c>
      <c r="D109" s="1">
        <v>5.3334150829591996E-3</v>
      </c>
      <c r="E109" s="1">
        <v>3.0000000000000249E-2</v>
      </c>
      <c r="G109" s="1">
        <v>-0.17613305283525171</v>
      </c>
      <c r="J109" s="1">
        <v>-1.28576441992746</v>
      </c>
      <c r="K109" s="1">
        <v>3.4302884587058401E-2</v>
      </c>
      <c r="L109" s="1">
        <v>-5.6879999999999997</v>
      </c>
      <c r="N109" s="1">
        <f t="shared" si="7"/>
        <v>-3.7688216803368531</v>
      </c>
    </row>
    <row r="110" spans="2:14">
      <c r="B110" s="1">
        <f t="shared" si="6"/>
        <v>1977.6666666666588</v>
      </c>
      <c r="C110" s="1">
        <v>0.15281377350073999</v>
      </c>
      <c r="D110" s="1">
        <v>0.22688379531518557</v>
      </c>
      <c r="E110" s="1">
        <v>7.299999999999951E-2</v>
      </c>
      <c r="G110" s="1">
        <v>-6.5528230877605287E-2</v>
      </c>
      <c r="J110" s="1">
        <v>-1.1329506464267201</v>
      </c>
      <c r="K110" s="1">
        <v>0.26118667990224398</v>
      </c>
      <c r="L110" s="1">
        <v>-5.6150000000000002</v>
      </c>
      <c r="N110" s="1">
        <f t="shared" si="7"/>
        <v>-3.8343499112144581</v>
      </c>
    </row>
    <row r="111" spans="2:14">
      <c r="B111" s="1">
        <f t="shared" si="6"/>
        <v>1977.749999999992</v>
      </c>
      <c r="C111" s="1">
        <v>0.439137153610062</v>
      </c>
      <c r="D111" s="1">
        <v>-8.3884777758139739E-3</v>
      </c>
      <c r="E111" s="1">
        <v>-2.5999999999999801E-2</v>
      </c>
      <c r="G111" s="1">
        <v>-0.20020984358084559</v>
      </c>
      <c r="J111" s="1">
        <v>-0.69381349281665805</v>
      </c>
      <c r="K111" s="1">
        <v>0.25279820212643</v>
      </c>
      <c r="L111" s="1">
        <v>-5.641</v>
      </c>
      <c r="N111" s="1">
        <f t="shared" si="7"/>
        <v>-4.0345597547953034</v>
      </c>
    </row>
    <row r="112" spans="2:14">
      <c r="B112" s="1">
        <f t="shared" si="6"/>
        <v>1977.8333333333253</v>
      </c>
      <c r="C112" s="1">
        <v>-9.8626705490628908E-2</v>
      </c>
      <c r="D112" s="1">
        <v>-4.8270556398108011E-2</v>
      </c>
      <c r="E112" s="1">
        <v>-4.8000000000000043E-2</v>
      </c>
      <c r="G112" s="1">
        <v>-0.10429283355493169</v>
      </c>
      <c r="J112" s="1">
        <v>-0.79244019830728696</v>
      </c>
      <c r="K112" s="1">
        <v>0.20452764572832199</v>
      </c>
      <c r="L112" s="1">
        <v>-5.6890000000000001</v>
      </c>
      <c r="N112" s="1">
        <f t="shared" si="7"/>
        <v>-4.1388525883502352</v>
      </c>
    </row>
    <row r="113" spans="2:14">
      <c r="B113" s="1">
        <f t="shared" si="6"/>
        <v>1977.9166666666586</v>
      </c>
      <c r="C113" s="1">
        <v>-0.17246829892194004</v>
      </c>
      <c r="D113" s="1">
        <v>-0.27905884286586202</v>
      </c>
      <c r="E113" s="1">
        <v>-0.12199999999999989</v>
      </c>
      <c r="G113" s="1">
        <v>-0.11942265206410685</v>
      </c>
      <c r="J113" s="1">
        <v>-0.964908497229227</v>
      </c>
      <c r="K113" s="1">
        <v>-7.4531197137540001E-2</v>
      </c>
      <c r="L113" s="1">
        <v>-5.8109999999999999</v>
      </c>
      <c r="N113" s="1">
        <f t="shared" si="7"/>
        <v>-4.258275240414342</v>
      </c>
    </row>
    <row r="114" spans="2:14">
      <c r="B114" s="1">
        <f t="shared" si="6"/>
        <v>1977.9999999999918</v>
      </c>
      <c r="C114" s="1">
        <v>-2.5925041765734957E-2</v>
      </c>
      <c r="D114" s="1">
        <v>-0.168495816143649</v>
      </c>
      <c r="E114" s="1">
        <v>-0.20500000000000007</v>
      </c>
      <c r="G114" s="1">
        <v>-0.18084446315327429</v>
      </c>
      <c r="J114" s="1">
        <v>-0.99083353899496196</v>
      </c>
      <c r="K114" s="1">
        <v>-0.243027013281189</v>
      </c>
      <c r="L114" s="1">
        <v>-6.016</v>
      </c>
      <c r="N114" s="1">
        <f t="shared" si="7"/>
        <v>-4.4391197035676164</v>
      </c>
    </row>
    <row r="115" spans="2:14">
      <c r="B115" s="1">
        <f t="shared" si="6"/>
        <v>1978.0833333333251</v>
      </c>
      <c r="C115" s="1">
        <v>-2.7148139580538078E-2</v>
      </c>
      <c r="D115" s="1">
        <v>-7.5951542710519793E-3</v>
      </c>
      <c r="E115" s="1">
        <v>0.10599999999999987</v>
      </c>
      <c r="G115" s="1">
        <v>-0.10002509609791488</v>
      </c>
      <c r="J115" s="1">
        <v>-1.0179816785755</v>
      </c>
      <c r="K115" s="1">
        <v>-0.25062216755224098</v>
      </c>
      <c r="L115" s="1">
        <v>-5.91</v>
      </c>
      <c r="N115" s="1">
        <f t="shared" si="7"/>
        <v>-4.5391447996655314</v>
      </c>
    </row>
    <row r="116" spans="2:14">
      <c r="B116" s="1">
        <f t="shared" si="6"/>
        <v>1978.1666666666583</v>
      </c>
      <c r="C116" s="1">
        <v>-0.12512171138772987</v>
      </c>
      <c r="D116" s="1">
        <v>-3.4623353699015036E-2</v>
      </c>
      <c r="E116" s="1">
        <v>4.1999999999999815E-2</v>
      </c>
      <c r="G116" s="1">
        <v>-0.1058251431914673</v>
      </c>
      <c r="J116" s="1">
        <v>-1.1431033899632299</v>
      </c>
      <c r="K116" s="1">
        <v>-0.28524552125125602</v>
      </c>
      <c r="L116" s="1">
        <v>-5.8680000000000003</v>
      </c>
      <c r="N116" s="1">
        <f t="shared" si="7"/>
        <v>-4.6449699428569984</v>
      </c>
    </row>
    <row r="117" spans="2:14">
      <c r="B117" s="1">
        <f t="shared" si="6"/>
        <v>1978.2499999999916</v>
      </c>
      <c r="C117" s="1">
        <v>-0.47031908264189015</v>
      </c>
      <c r="D117" s="1">
        <v>-0.161448991984465</v>
      </c>
      <c r="E117" s="1">
        <v>-6.899999999999995E-2</v>
      </c>
      <c r="G117" s="1">
        <v>-2.4917684441165711E-2</v>
      </c>
      <c r="J117" s="1">
        <v>-1.6134224726051201</v>
      </c>
      <c r="K117" s="1">
        <v>-0.44669451323572101</v>
      </c>
      <c r="L117" s="1">
        <v>-5.9370000000000003</v>
      </c>
      <c r="N117" s="1">
        <f t="shared" si="7"/>
        <v>-4.6698876272981638</v>
      </c>
    </row>
    <row r="118" spans="2:14">
      <c r="B118" s="1">
        <f t="shared" si="6"/>
        <v>1978.3333333333248</v>
      </c>
      <c r="C118" s="1">
        <v>8.1859971627689987E-2</v>
      </c>
      <c r="D118" s="1">
        <v>-0.15552243704986296</v>
      </c>
      <c r="E118" s="1">
        <v>-0.2159999999999993</v>
      </c>
      <c r="G118" s="1">
        <v>-0.23161249271897577</v>
      </c>
      <c r="J118" s="1">
        <v>-1.5315625009774301</v>
      </c>
      <c r="K118" s="1">
        <v>-0.60221695028558397</v>
      </c>
      <c r="L118" s="1">
        <v>-6.1529999999999996</v>
      </c>
      <c r="N118" s="1">
        <f t="shared" si="7"/>
        <v>-4.9015001200171397</v>
      </c>
    </row>
    <row r="119" spans="2:14">
      <c r="B119" s="1">
        <f t="shared" si="6"/>
        <v>1978.4166666666581</v>
      </c>
      <c r="C119" s="1">
        <v>-0.26833647849279996</v>
      </c>
      <c r="D119" s="1">
        <v>0.12478021537094097</v>
      </c>
      <c r="E119" s="1">
        <v>0.24299999999999944</v>
      </c>
      <c r="G119" s="1">
        <v>-5.1307502292898377E-2</v>
      </c>
      <c r="J119" s="1">
        <v>-1.79989897947023</v>
      </c>
      <c r="K119" s="1">
        <v>-0.477436734914643</v>
      </c>
      <c r="L119" s="1">
        <v>-5.91</v>
      </c>
      <c r="N119" s="1">
        <f t="shared" si="7"/>
        <v>-4.9528076223100381</v>
      </c>
    </row>
    <row r="120" spans="2:14">
      <c r="B120" s="1">
        <f t="shared" si="6"/>
        <v>1978.4999999999914</v>
      </c>
      <c r="C120" s="1">
        <v>0.45451668977882997</v>
      </c>
      <c r="D120" s="1">
        <v>-0.10485626125075798</v>
      </c>
      <c r="E120" s="1">
        <v>-0.14199999999999946</v>
      </c>
      <c r="G120" s="1">
        <v>-0.11414140856190469</v>
      </c>
      <c r="J120" s="1">
        <v>-1.3453822896914001</v>
      </c>
      <c r="K120" s="1">
        <v>-0.58229299616540098</v>
      </c>
      <c r="L120" s="1">
        <v>-6.0519999999999996</v>
      </c>
      <c r="N120" s="1">
        <f t="shared" si="7"/>
        <v>-5.0669490308719425</v>
      </c>
    </row>
    <row r="121" spans="2:14">
      <c r="B121" s="1">
        <f t="shared" si="6"/>
        <v>1978.5833333333246</v>
      </c>
      <c r="C121" s="1">
        <v>0.26282270265729002</v>
      </c>
      <c r="D121" s="1">
        <v>-3.5758876125427053E-2</v>
      </c>
      <c r="E121" s="1">
        <v>-6.4000000000000057E-2</v>
      </c>
      <c r="G121" s="1">
        <v>-9.153901243230389E-2</v>
      </c>
      <c r="J121" s="1">
        <v>-1.08255958703411</v>
      </c>
      <c r="K121" s="1">
        <v>-0.61805187229082803</v>
      </c>
      <c r="L121" s="1">
        <v>-6.1159999999999997</v>
      </c>
      <c r="N121" s="1">
        <f t="shared" si="7"/>
        <v>-5.1584880433042466</v>
      </c>
    </row>
    <row r="122" spans="2:14">
      <c r="B122" s="1">
        <f t="shared" si="6"/>
        <v>1978.6666666666579</v>
      </c>
      <c r="C122" s="1">
        <v>6.0880730610699541E-3</v>
      </c>
      <c r="D122" s="1">
        <v>-0.23157009884505697</v>
      </c>
      <c r="E122" s="1">
        <v>-0.15600000000000058</v>
      </c>
      <c r="G122" s="1">
        <v>-0.11259386499883428</v>
      </c>
      <c r="J122" s="1">
        <v>-1.0764715139730401</v>
      </c>
      <c r="K122" s="1">
        <v>-0.849621971135885</v>
      </c>
      <c r="L122" s="1">
        <v>-6.2720000000000002</v>
      </c>
      <c r="N122" s="1">
        <f t="shared" si="7"/>
        <v>-5.2710819083030813</v>
      </c>
    </row>
    <row r="123" spans="2:14">
      <c r="B123" s="1">
        <f t="shared" si="6"/>
        <v>1978.7499999999911</v>
      </c>
      <c r="C123" s="1">
        <v>-0.31321279949604985</v>
      </c>
      <c r="D123" s="1">
        <v>-3.596743848235795E-2</v>
      </c>
      <c r="E123" s="1">
        <v>0.13300000000000001</v>
      </c>
      <c r="G123" s="1">
        <v>9.8826862413447181E-2</v>
      </c>
      <c r="J123" s="1">
        <v>-1.3896843134690899</v>
      </c>
      <c r="K123" s="1">
        <v>-0.88558940961824295</v>
      </c>
      <c r="L123" s="1">
        <v>-6.1390000000000002</v>
      </c>
      <c r="N123" s="1">
        <f t="shared" si="7"/>
        <v>-5.1722550458896341</v>
      </c>
    </row>
    <row r="124" spans="2:14">
      <c r="B124" s="1">
        <f t="shared" si="6"/>
        <v>1978.8333333333244</v>
      </c>
      <c r="C124" s="1">
        <v>0.22893317597789986</v>
      </c>
      <c r="D124" s="1">
        <v>-5.7347622275561005E-2</v>
      </c>
      <c r="E124" s="1">
        <v>0.16800000000000015</v>
      </c>
      <c r="G124" s="1">
        <v>-5.7897746722408439E-3</v>
      </c>
      <c r="J124" s="1">
        <v>-1.1607511374911901</v>
      </c>
      <c r="K124" s="1">
        <v>-0.94293703189380396</v>
      </c>
      <c r="L124" s="1">
        <v>-5.9710000000000001</v>
      </c>
      <c r="N124" s="1">
        <f t="shared" si="7"/>
        <v>-5.1780448205618752</v>
      </c>
    </row>
    <row r="125" spans="2:14">
      <c r="B125" s="1">
        <f t="shared" si="6"/>
        <v>1978.9166666666576</v>
      </c>
      <c r="C125" s="1">
        <v>-0.38764256683006981</v>
      </c>
      <c r="D125" s="1">
        <v>-0.29068999679035601</v>
      </c>
      <c r="E125" s="1">
        <v>-4.1999999999999815E-2</v>
      </c>
      <c r="G125" s="1">
        <v>9.9110211393348302E-2</v>
      </c>
      <c r="J125" s="1">
        <v>-1.5483937043212599</v>
      </c>
      <c r="K125" s="1">
        <v>-1.23362702868416</v>
      </c>
      <c r="L125" s="1">
        <v>-6.0129999999999999</v>
      </c>
      <c r="N125" s="1">
        <f t="shared" si="7"/>
        <v>-5.0789346091685266</v>
      </c>
    </row>
    <row r="126" spans="2:14">
      <c r="B126" s="1">
        <f t="shared" si="6"/>
        <v>1978.9999999999909</v>
      </c>
      <c r="C126" s="1">
        <v>-0.21927407265804022</v>
      </c>
      <c r="D126" s="1">
        <v>-1.8603507779729966E-2</v>
      </c>
      <c r="E126" s="1">
        <v>0</v>
      </c>
      <c r="G126" s="1">
        <v>0</v>
      </c>
      <c r="J126" s="1">
        <v>-1.7676677769793001</v>
      </c>
      <c r="K126" s="1">
        <v>-1.2522305364638899</v>
      </c>
      <c r="L126" s="1">
        <v>-6.0129999999999999</v>
      </c>
      <c r="N126" s="1">
        <f t="shared" si="7"/>
        <v>-5.0789346091685266</v>
      </c>
    </row>
    <row r="127" spans="2:14">
      <c r="B127" s="1">
        <f t="shared" si="6"/>
        <v>1979.0833333333242</v>
      </c>
      <c r="C127" s="1">
        <v>-0.38362431179978995</v>
      </c>
      <c r="D127" s="1">
        <v>-0.40588481626642015</v>
      </c>
      <c r="E127" s="1">
        <v>-0.15200000000000014</v>
      </c>
      <c r="G127" s="1">
        <v>-9.1376271893026662E-3</v>
      </c>
      <c r="J127" s="1">
        <v>-2.1512920887790901</v>
      </c>
      <c r="K127" s="1">
        <v>-1.6581153527303101</v>
      </c>
      <c r="L127" s="1">
        <v>-6.165</v>
      </c>
      <c r="N127" s="1">
        <f t="shared" si="7"/>
        <v>-5.0880722363578297</v>
      </c>
    </row>
    <row r="128" spans="2:14">
      <c r="B128" s="1">
        <f t="shared" si="6"/>
        <v>1979.1666666666574</v>
      </c>
      <c r="C128" s="1">
        <v>5.8937561821799989E-2</v>
      </c>
      <c r="D128" s="1">
        <v>0.14520925437629018</v>
      </c>
      <c r="E128" s="1">
        <v>0.13300000000000001</v>
      </c>
      <c r="G128" s="1">
        <v>-2.2417354775696396E-2</v>
      </c>
      <c r="J128" s="1">
        <v>-2.0923545269572901</v>
      </c>
      <c r="K128" s="1">
        <v>-1.5129060983540199</v>
      </c>
      <c r="L128" s="1">
        <v>-6.032</v>
      </c>
      <c r="N128" s="1">
        <f t="shared" si="7"/>
        <v>-5.1104895911335264</v>
      </c>
    </row>
    <row r="129" spans="2:14">
      <c r="B129" s="1">
        <f t="shared" si="6"/>
        <v>1979.2499999999907</v>
      </c>
      <c r="C129" s="1">
        <v>4.5765406045219947E-2</v>
      </c>
      <c r="D129" s="1">
        <v>-0.14969586589887007</v>
      </c>
      <c r="E129" s="1">
        <v>-6.4000000000000057E-2</v>
      </c>
      <c r="G129" s="1">
        <v>-4.8726170664138202E-2</v>
      </c>
      <c r="J129" s="1">
        <v>-2.0465891209120701</v>
      </c>
      <c r="K129" s="1">
        <v>-1.66260196425289</v>
      </c>
      <c r="L129" s="1">
        <v>-6.0960000000000001</v>
      </c>
      <c r="N129" s="1">
        <f t="shared" si="7"/>
        <v>-5.1592157617976646</v>
      </c>
    </row>
    <row r="130" spans="2:14">
      <c r="B130" s="1">
        <f t="shared" si="6"/>
        <v>1979.3333333333239</v>
      </c>
      <c r="C130" s="1">
        <v>-0.50108758405604004</v>
      </c>
      <c r="D130" s="1">
        <v>-1.8300425465479941E-2</v>
      </c>
      <c r="E130" s="1">
        <v>0.10500000000000043</v>
      </c>
      <c r="G130" s="1">
        <v>-7.1918466727539987E-2</v>
      </c>
      <c r="J130" s="1">
        <v>-2.5476767049681102</v>
      </c>
      <c r="K130" s="1">
        <v>-1.6809023897183699</v>
      </c>
      <c r="L130" s="1">
        <v>-5.9909999999999997</v>
      </c>
      <c r="N130" s="1">
        <f t="shared" si="7"/>
        <v>-5.2311342285252049</v>
      </c>
    </row>
    <row r="131" spans="2:14">
      <c r="B131" s="1">
        <f t="shared" si="6"/>
        <v>1979.4166666666572</v>
      </c>
      <c r="C131" s="1">
        <v>-0.21998735243896972</v>
      </c>
      <c r="D131" s="1">
        <v>-9.8799362059070139E-2</v>
      </c>
      <c r="E131" s="1">
        <v>0</v>
      </c>
      <c r="G131" s="1">
        <v>0</v>
      </c>
      <c r="J131" s="1">
        <v>-2.7676640574070799</v>
      </c>
      <c r="K131" s="1">
        <v>-1.7797017517774401</v>
      </c>
      <c r="L131" s="1">
        <v>-5.9909999999999997</v>
      </c>
      <c r="N131" s="1">
        <f t="shared" si="7"/>
        <v>-5.2311342285252049</v>
      </c>
    </row>
    <row r="132" spans="2:14">
      <c r="B132" s="1">
        <f t="shared" si="6"/>
        <v>1979.4999999999905</v>
      </c>
      <c r="C132" s="1">
        <v>-0.48941654198171003</v>
      </c>
      <c r="D132" s="1">
        <v>0.47960266239156013</v>
      </c>
      <c r="E132" s="1">
        <v>0.76099999999999923</v>
      </c>
      <c r="G132" s="1">
        <v>-0.20763504642721409</v>
      </c>
      <c r="J132" s="1">
        <v>-3.2570805993887899</v>
      </c>
      <c r="K132" s="1">
        <v>-1.3000990893858799</v>
      </c>
      <c r="L132" s="1">
        <v>-5.23</v>
      </c>
      <c r="N132" s="1">
        <f t="shared" si="7"/>
        <v>-5.4387692749524188</v>
      </c>
    </row>
    <row r="133" spans="2:14">
      <c r="B133" s="1">
        <f t="shared" si="6"/>
        <v>1979.5833333333237</v>
      </c>
      <c r="C133" s="1">
        <v>0.33890192634271976</v>
      </c>
      <c r="D133" s="1">
        <v>0.28264777365789984</v>
      </c>
      <c r="E133" s="1">
        <v>0.32200000000000006</v>
      </c>
      <c r="G133" s="1">
        <v>0.1526183531049381</v>
      </c>
      <c r="J133" s="1">
        <v>-2.9181786730460701</v>
      </c>
      <c r="K133" s="1">
        <v>-1.0174513157279801</v>
      </c>
      <c r="L133" s="1">
        <v>-4.9080000000000004</v>
      </c>
      <c r="N133" s="1">
        <f t="shared" si="7"/>
        <v>-5.2861509218474811</v>
      </c>
    </row>
    <row r="134" spans="2:14">
      <c r="B134" s="1">
        <f t="shared" si="6"/>
        <v>1979.666666666657</v>
      </c>
      <c r="C134" s="1">
        <v>0.17853121362381019</v>
      </c>
      <c r="D134" s="1">
        <v>-0.16043443109568001</v>
      </c>
      <c r="E134" s="1">
        <v>-0.22399999999999931</v>
      </c>
      <c r="G134" s="1">
        <v>-0.14944456886497415</v>
      </c>
      <c r="J134" s="1">
        <v>-2.73964745942226</v>
      </c>
      <c r="K134" s="1">
        <v>-1.1778857468236601</v>
      </c>
      <c r="L134" s="1">
        <v>-5.1319999999999997</v>
      </c>
      <c r="N134" s="1">
        <f t="shared" si="7"/>
        <v>-5.4355954907124548</v>
      </c>
    </row>
    <row r="135" spans="2:14">
      <c r="B135" s="1">
        <f t="shared" si="6"/>
        <v>1979.7499999999902</v>
      </c>
      <c r="C135" s="1">
        <v>1.8614554132256238</v>
      </c>
      <c r="D135" s="1">
        <v>7.5130811858300062E-2</v>
      </c>
      <c r="E135" s="1">
        <v>0</v>
      </c>
      <c r="G135" s="1">
        <v>0</v>
      </c>
      <c r="J135" s="1">
        <v>-0.87819204619663604</v>
      </c>
      <c r="K135" s="1">
        <v>-1.10275493496536</v>
      </c>
      <c r="L135" s="1">
        <v>-5.1319999999999997</v>
      </c>
      <c r="N135" s="1">
        <f t="shared" si="7"/>
        <v>-5.4355954907124548</v>
      </c>
    </row>
    <row r="136" spans="2:14">
      <c r="B136" s="1">
        <f t="shared" ref="B136:B199" si="8">B135+1/12</f>
        <v>1979.8333333333235</v>
      </c>
      <c r="C136" s="1">
        <v>-1.0969984288482442</v>
      </c>
      <c r="D136" s="1">
        <v>-3.7621465390700326E-3</v>
      </c>
      <c r="E136" s="1">
        <v>4.4999999999999929E-2</v>
      </c>
      <c r="G136" s="1">
        <v>-0.14513149927339453</v>
      </c>
      <c r="J136" s="1">
        <v>-1.9751904750448801</v>
      </c>
      <c r="K136" s="1">
        <v>-1.1065170815044301</v>
      </c>
      <c r="L136" s="1">
        <v>-5.0869999999999997</v>
      </c>
      <c r="N136" s="1">
        <f t="shared" si="7"/>
        <v>-5.5807269899858492</v>
      </c>
    </row>
    <row r="137" spans="2:14">
      <c r="B137" s="1">
        <f t="shared" si="8"/>
        <v>1979.9166666666567</v>
      </c>
      <c r="C137" s="1">
        <v>0.47455619023993001</v>
      </c>
      <c r="D137" s="1">
        <v>-0.18961168552834984</v>
      </c>
      <c r="E137" s="1">
        <v>0</v>
      </c>
      <c r="G137" s="1">
        <v>0</v>
      </c>
      <c r="J137" s="1">
        <v>-1.5006342848049501</v>
      </c>
      <c r="K137" s="1">
        <v>-1.2961287670327799</v>
      </c>
      <c r="L137" s="1">
        <v>-5.0869999999999997</v>
      </c>
      <c r="N137" s="1">
        <f t="shared" si="7"/>
        <v>-5.5807269899858492</v>
      </c>
    </row>
    <row r="138" spans="2:14">
      <c r="B138" s="1">
        <f t="shared" si="8"/>
        <v>1979.99999999999</v>
      </c>
      <c r="C138" s="1">
        <v>-0.31268335624520982</v>
      </c>
      <c r="D138" s="1">
        <v>-2.7803162255400027E-2</v>
      </c>
      <c r="E138" s="1">
        <v>-1.1000000000000121E-2</v>
      </c>
      <c r="G138" s="1">
        <v>0.28687073681330066</v>
      </c>
      <c r="J138" s="1">
        <v>-1.8133176410501599</v>
      </c>
      <c r="K138" s="1">
        <v>-1.3239319292881799</v>
      </c>
      <c r="L138" s="1">
        <v>-5.0979999999999999</v>
      </c>
      <c r="N138" s="1">
        <f t="shared" ref="N138:N201" si="9">N137+G138</f>
        <v>-5.2938562531725486</v>
      </c>
    </row>
    <row r="139" spans="2:14">
      <c r="B139" s="1">
        <f t="shared" si="8"/>
        <v>1980.0833333333233</v>
      </c>
      <c r="C139" s="1">
        <v>0.36237605188771993</v>
      </c>
      <c r="D139" s="1">
        <v>0.30038622895069</v>
      </c>
      <c r="E139" s="1">
        <v>0.19700000000000006</v>
      </c>
      <c r="G139" s="1">
        <v>0.75148704657167009</v>
      </c>
      <c r="J139" s="1">
        <v>-1.45094158916244</v>
      </c>
      <c r="K139" s="1">
        <v>-1.0235457003374899</v>
      </c>
      <c r="L139" s="1">
        <v>-4.9009999999999998</v>
      </c>
      <c r="N139" s="1">
        <f t="shared" si="9"/>
        <v>-4.5423692066008785</v>
      </c>
    </row>
    <row r="140" spans="2:14">
      <c r="B140" s="1">
        <f t="shared" si="8"/>
        <v>1980.1666666666565</v>
      </c>
      <c r="C140" s="1">
        <v>2.6697813627481501</v>
      </c>
      <c r="D140" s="1">
        <v>1.0259718580235759</v>
      </c>
      <c r="E140" s="1">
        <v>1.4219999999999997</v>
      </c>
      <c r="G140" s="1">
        <v>1.6841830018046222</v>
      </c>
      <c r="J140" s="1">
        <v>1.2188397735857099</v>
      </c>
      <c r="K140" s="1">
        <v>2.42615768608601E-3</v>
      </c>
      <c r="L140" s="1">
        <v>-3.4790000000000001</v>
      </c>
      <c r="N140" s="1">
        <f t="shared" si="9"/>
        <v>-2.8581862047962563</v>
      </c>
    </row>
    <row r="141" spans="2:14">
      <c r="B141" s="1">
        <f t="shared" si="8"/>
        <v>1980.2499999999898</v>
      </c>
      <c r="C141" s="1">
        <v>0.37757253719418005</v>
      </c>
      <c r="D141" s="1">
        <v>-2.573952515736976</v>
      </c>
      <c r="E141" s="1">
        <v>-3.2210000000000001</v>
      </c>
      <c r="G141" s="1">
        <v>-3.1591905936738978</v>
      </c>
      <c r="J141" s="1">
        <v>1.59641231077989</v>
      </c>
      <c r="K141" s="1">
        <v>-2.5715263580508898</v>
      </c>
      <c r="L141" s="1">
        <v>-6.7</v>
      </c>
      <c r="N141" s="1">
        <f t="shared" si="9"/>
        <v>-6.0173767984701545</v>
      </c>
    </row>
    <row r="142" spans="2:14">
      <c r="B142" s="1">
        <f t="shared" si="8"/>
        <v>1980.333333333323</v>
      </c>
      <c r="C142" s="1">
        <v>-4.1193401789659196</v>
      </c>
      <c r="D142" s="1">
        <v>-0.32239678842077035</v>
      </c>
      <c r="E142" s="1">
        <v>-0.76400000000000023</v>
      </c>
      <c r="G142" s="1">
        <v>-7.5228535164955534E-2</v>
      </c>
      <c r="J142" s="1">
        <v>-2.5229278681860299</v>
      </c>
      <c r="K142" s="1">
        <v>-2.8939231464716602</v>
      </c>
      <c r="L142" s="1">
        <v>-7.4640000000000004</v>
      </c>
      <c r="N142" s="1">
        <f t="shared" si="9"/>
        <v>-6.0926053336351096</v>
      </c>
    </row>
    <row r="143" spans="2:14">
      <c r="B143" s="1">
        <f t="shared" si="8"/>
        <v>1980.4166666666563</v>
      </c>
      <c r="C143" s="1">
        <v>0.82145014876441991</v>
      </c>
      <c r="D143" s="1">
        <v>-5.3666710270339646E-2</v>
      </c>
      <c r="E143" s="1">
        <v>0</v>
      </c>
      <c r="G143" s="1">
        <v>0</v>
      </c>
      <c r="J143" s="1">
        <v>-1.70147771942161</v>
      </c>
      <c r="K143" s="1">
        <v>-2.9475898567419998</v>
      </c>
      <c r="L143" s="1">
        <v>-7.4640000000000004</v>
      </c>
      <c r="N143" s="1">
        <f t="shared" si="9"/>
        <v>-6.0926053336351096</v>
      </c>
    </row>
    <row r="144" spans="2:14">
      <c r="B144" s="1">
        <f t="shared" si="8"/>
        <v>1980.4999999999895</v>
      </c>
      <c r="C144" s="1">
        <v>-0.5110280016062001</v>
      </c>
      <c r="D144" s="1">
        <v>-1.5391652909720221E-2</v>
      </c>
      <c r="E144" s="1">
        <v>0.40300000000000047</v>
      </c>
      <c r="G144" s="1">
        <v>0.23664478617989126</v>
      </c>
      <c r="J144" s="1">
        <v>-2.2125057210278101</v>
      </c>
      <c r="K144" s="1">
        <v>-2.96298150965172</v>
      </c>
      <c r="L144" s="1">
        <v>-7.0609999999999999</v>
      </c>
      <c r="N144" s="1">
        <f t="shared" si="9"/>
        <v>-5.8559605474552185</v>
      </c>
    </row>
    <row r="145" spans="2:14">
      <c r="B145" s="1">
        <f t="shared" si="8"/>
        <v>1980.5833333333228</v>
      </c>
      <c r="C145" s="1">
        <v>-0.17501879712065982</v>
      </c>
      <c r="D145" s="1">
        <v>-0.2376716549299398</v>
      </c>
      <c r="E145" s="1">
        <v>-0.1980000000000004</v>
      </c>
      <c r="G145" s="1">
        <v>3.0056745688739506E-2</v>
      </c>
      <c r="J145" s="1">
        <v>-2.3875245181484699</v>
      </c>
      <c r="K145" s="1">
        <v>-3.2006531645816598</v>
      </c>
      <c r="L145" s="1">
        <v>-7.2590000000000003</v>
      </c>
      <c r="N145" s="1">
        <f t="shared" si="9"/>
        <v>-5.8259038017664793</v>
      </c>
    </row>
    <row r="146" spans="2:14">
      <c r="B146" s="1">
        <f t="shared" si="8"/>
        <v>1980.6666666666561</v>
      </c>
      <c r="C146" s="1">
        <v>-0.85891260526310997</v>
      </c>
      <c r="D146" s="1">
        <v>0.12239242287750995</v>
      </c>
      <c r="E146" s="1">
        <v>0.77099999999999991</v>
      </c>
      <c r="G146" s="1">
        <v>0.63575896289568878</v>
      </c>
      <c r="J146" s="1">
        <v>-3.2464371234115799</v>
      </c>
      <c r="K146" s="1">
        <v>-3.0782607417041499</v>
      </c>
      <c r="L146" s="1">
        <v>-6.4880000000000004</v>
      </c>
      <c r="N146" s="1">
        <f t="shared" si="9"/>
        <v>-5.1901448388707907</v>
      </c>
    </row>
    <row r="147" spans="2:14">
      <c r="B147" s="1">
        <f t="shared" si="8"/>
        <v>1980.7499999999893</v>
      </c>
      <c r="C147" s="1">
        <v>1.0082357586105397</v>
      </c>
      <c r="D147" s="1">
        <v>0.68934642213683972</v>
      </c>
      <c r="E147" s="1">
        <v>1.2180000000000009</v>
      </c>
      <c r="G147" s="1">
        <v>1.0316101339905652</v>
      </c>
      <c r="J147" s="1">
        <v>-2.2382013648010401</v>
      </c>
      <c r="K147" s="1">
        <v>-2.3889143195673102</v>
      </c>
      <c r="L147" s="1">
        <v>-5.27</v>
      </c>
      <c r="N147" s="1">
        <f t="shared" si="9"/>
        <v>-4.1585347048802257</v>
      </c>
    </row>
    <row r="148" spans="2:14">
      <c r="B148" s="1">
        <f t="shared" si="8"/>
        <v>1980.8333333333226</v>
      </c>
      <c r="C148" s="1">
        <v>1.1283072787164001</v>
      </c>
      <c r="D148" s="1">
        <v>0.94734429862641023</v>
      </c>
      <c r="E148" s="1">
        <v>1.8709999999999996</v>
      </c>
      <c r="G148" s="1">
        <v>1.3442991835029714</v>
      </c>
      <c r="J148" s="1">
        <v>-1.10989408608464</v>
      </c>
      <c r="K148" s="1">
        <v>-1.4415700209408999</v>
      </c>
      <c r="L148" s="1">
        <v>-3.399</v>
      </c>
      <c r="N148" s="1">
        <f t="shared" si="9"/>
        <v>-2.8142355213772543</v>
      </c>
    </row>
    <row r="149" spans="2:14">
      <c r="B149" s="1">
        <f t="shared" si="8"/>
        <v>1980.9166666666558</v>
      </c>
      <c r="C149" s="1">
        <v>0.44760967456224399</v>
      </c>
      <c r="D149" s="1">
        <v>-0.12524465178574018</v>
      </c>
      <c r="E149" s="1">
        <v>-0.63400000000000034</v>
      </c>
      <c r="G149" s="1">
        <v>-1.2492041174224173</v>
      </c>
      <c r="J149" s="1">
        <v>-0.66228441152239603</v>
      </c>
      <c r="K149" s="1">
        <v>-1.5668146727266401</v>
      </c>
      <c r="L149" s="1">
        <v>-4.0330000000000004</v>
      </c>
      <c r="N149" s="1">
        <f t="shared" si="9"/>
        <v>-4.0634396387996716</v>
      </c>
    </row>
    <row r="150" spans="2:14">
      <c r="B150" s="1">
        <f t="shared" si="8"/>
        <v>1980.9999999999891</v>
      </c>
      <c r="C150" s="1">
        <v>0.58884333214151297</v>
      </c>
      <c r="D150" s="1">
        <v>0.12109968644293012</v>
      </c>
      <c r="E150" s="1">
        <v>0</v>
      </c>
      <c r="G150" s="1">
        <v>0</v>
      </c>
      <c r="J150" s="1">
        <v>-7.3441079380883095E-2</v>
      </c>
      <c r="K150" s="1">
        <v>-1.44571498628371</v>
      </c>
      <c r="L150" s="1">
        <v>-4.0330000000000004</v>
      </c>
      <c r="N150" s="1">
        <f t="shared" si="9"/>
        <v>-4.0634396387996716</v>
      </c>
    </row>
    <row r="151" spans="2:14">
      <c r="B151" s="1">
        <f t="shared" si="8"/>
        <v>1981.0833333333223</v>
      </c>
      <c r="C151" s="1">
        <v>-0.48044359350791288</v>
      </c>
      <c r="D151" s="1">
        <v>-0.21931826199755</v>
      </c>
      <c r="E151" s="1">
        <v>-0.78299999999999947</v>
      </c>
      <c r="G151" s="1">
        <v>1.4964720097062734E-2</v>
      </c>
      <c r="J151" s="1">
        <v>-0.55388467288879595</v>
      </c>
      <c r="K151" s="1">
        <v>-1.66503324828126</v>
      </c>
      <c r="L151" s="1">
        <v>-4.8159999999999998</v>
      </c>
      <c r="N151" s="1">
        <f t="shared" si="9"/>
        <v>-4.0484749187026088</v>
      </c>
    </row>
    <row r="152" spans="2:14">
      <c r="B152" s="1">
        <f t="shared" si="8"/>
        <v>1981.1666666666556</v>
      </c>
      <c r="C152" s="1">
        <v>0.53990923414703962</v>
      </c>
      <c r="D152" s="1">
        <v>0.24825964076207008</v>
      </c>
      <c r="E152" s="1">
        <v>0.3069999999999995</v>
      </c>
      <c r="G152" s="1">
        <v>1.2243780867634517</v>
      </c>
      <c r="J152" s="1">
        <v>-1.39754387417563E-2</v>
      </c>
      <c r="K152" s="1">
        <v>-1.4167736075191899</v>
      </c>
      <c r="L152" s="1">
        <v>-4.5090000000000003</v>
      </c>
      <c r="N152" s="1">
        <f t="shared" si="9"/>
        <v>-2.8240968319391571</v>
      </c>
    </row>
    <row r="153" spans="2:14">
      <c r="B153" s="1">
        <f t="shared" si="8"/>
        <v>1981.2499999999889</v>
      </c>
      <c r="C153" s="1">
        <v>0.2183328449551723</v>
      </c>
      <c r="D153" s="1">
        <v>0.37187572440808991</v>
      </c>
      <c r="E153" s="1">
        <v>0</v>
      </c>
      <c r="G153" s="1">
        <v>0</v>
      </c>
      <c r="J153" s="1">
        <v>0.204357406213416</v>
      </c>
      <c r="K153" s="1">
        <v>-1.0448978831111</v>
      </c>
      <c r="L153" s="1">
        <v>-4.5090000000000003</v>
      </c>
      <c r="N153" s="1">
        <f t="shared" si="9"/>
        <v>-2.8240968319391571</v>
      </c>
    </row>
    <row r="154" spans="2:14">
      <c r="B154" s="1">
        <f t="shared" si="8"/>
        <v>1981.3333333333221</v>
      </c>
      <c r="C154" s="1">
        <v>2.1172535671516437</v>
      </c>
      <c r="D154" s="1">
        <v>0.98722086202715442</v>
      </c>
      <c r="E154" s="1">
        <v>1.5150000000000001</v>
      </c>
      <c r="G154" s="1">
        <v>0.93700121591607988</v>
      </c>
      <c r="J154" s="1">
        <v>2.3216109733650598</v>
      </c>
      <c r="K154" s="1">
        <v>-5.7677021083945602E-2</v>
      </c>
      <c r="L154" s="1">
        <v>-2.9940000000000002</v>
      </c>
      <c r="N154" s="1">
        <f t="shared" si="9"/>
        <v>-1.8870956160230772</v>
      </c>
    </row>
    <row r="155" spans="2:14">
      <c r="B155" s="1">
        <f t="shared" si="8"/>
        <v>1981.4166666666554</v>
      </c>
      <c r="C155" s="1">
        <v>0.22577579384580027</v>
      </c>
      <c r="D155" s="1">
        <v>-4.4559700887401993E-3</v>
      </c>
      <c r="E155" s="1">
        <v>0</v>
      </c>
      <c r="G155" s="1">
        <v>0</v>
      </c>
      <c r="J155" s="1">
        <v>2.5473867672108601</v>
      </c>
      <c r="K155" s="1">
        <v>-6.2132991172685802E-2</v>
      </c>
      <c r="L155" s="1">
        <v>-2.9940000000000002</v>
      </c>
      <c r="N155" s="1">
        <f t="shared" si="9"/>
        <v>-1.8870956160230772</v>
      </c>
    </row>
    <row r="156" spans="2:14">
      <c r="B156" s="1">
        <f t="shared" si="8"/>
        <v>1981.4999999999886</v>
      </c>
      <c r="C156" s="1">
        <v>0.3815964950198798</v>
      </c>
      <c r="D156" s="1">
        <v>-0.56728472966507626</v>
      </c>
      <c r="E156" s="1">
        <v>-0.61099999999999977</v>
      </c>
      <c r="G156" s="1">
        <v>-0.65967343687188995</v>
      </c>
      <c r="J156" s="1">
        <v>2.9289832622307399</v>
      </c>
      <c r="K156" s="1">
        <v>-0.62941772083776204</v>
      </c>
      <c r="L156" s="1">
        <v>-3.605</v>
      </c>
      <c r="N156" s="1">
        <f t="shared" si="9"/>
        <v>-2.5467690528949669</v>
      </c>
    </row>
    <row r="157" spans="2:14">
      <c r="B157" s="1">
        <f t="shared" si="8"/>
        <v>1981.5833333333219</v>
      </c>
      <c r="C157" s="1">
        <v>-0.60001228753078983</v>
      </c>
      <c r="D157" s="1">
        <v>0.15160580975190902</v>
      </c>
      <c r="E157" s="1">
        <v>-4.0999999999999925E-2</v>
      </c>
      <c r="G157" s="1">
        <v>-4.1682272992690117E-2</v>
      </c>
      <c r="J157" s="1">
        <v>2.3289709746999501</v>
      </c>
      <c r="K157" s="1">
        <v>-0.47781191108585302</v>
      </c>
      <c r="L157" s="1">
        <v>-3.6459999999999999</v>
      </c>
      <c r="N157" s="1">
        <f t="shared" si="9"/>
        <v>-2.5884513258876569</v>
      </c>
    </row>
    <row r="158" spans="2:14">
      <c r="B158" s="1">
        <f t="shared" si="8"/>
        <v>1981.6666666666551</v>
      </c>
      <c r="C158" s="1">
        <v>-1.1436411669483502</v>
      </c>
      <c r="D158" s="1">
        <v>0.16961324993527005</v>
      </c>
      <c r="E158" s="1">
        <v>0</v>
      </c>
      <c r="G158" s="1">
        <v>0</v>
      </c>
      <c r="J158" s="1">
        <v>1.1853298077515999</v>
      </c>
      <c r="K158" s="1">
        <v>-0.30819866115058298</v>
      </c>
      <c r="L158" s="1">
        <v>-3.6459999999999999</v>
      </c>
      <c r="N158" s="1">
        <f t="shared" si="9"/>
        <v>-2.5884513258876569</v>
      </c>
    </row>
    <row r="159" spans="2:14">
      <c r="B159" s="1">
        <f t="shared" si="8"/>
        <v>1981.7499999999884</v>
      </c>
      <c r="C159" s="1">
        <v>0.52802677925797004</v>
      </c>
      <c r="D159" s="1">
        <v>0.15800822654484098</v>
      </c>
      <c r="E159" s="1">
        <v>-0.57399999999999984</v>
      </c>
      <c r="G159" s="1">
        <v>-0.17741632925527606</v>
      </c>
      <c r="J159" s="1">
        <v>1.7133565870095699</v>
      </c>
      <c r="K159" s="1">
        <v>-0.150190434605742</v>
      </c>
      <c r="L159" s="1">
        <v>-4.22</v>
      </c>
      <c r="N159" s="1">
        <f t="shared" si="9"/>
        <v>-2.7658676551429329</v>
      </c>
    </row>
    <row r="160" spans="2:14">
      <c r="B160" s="1">
        <f t="shared" si="8"/>
        <v>1981.8333333333217</v>
      </c>
      <c r="C160" s="1">
        <v>-0.45323540534950002</v>
      </c>
      <c r="D160" s="1">
        <v>2.5285411285249998E-2</v>
      </c>
      <c r="E160" s="1">
        <v>-0.35599999999999987</v>
      </c>
      <c r="G160" s="1">
        <v>-0.23135555373415384</v>
      </c>
      <c r="J160" s="1">
        <v>1.2601211816600699</v>
      </c>
      <c r="K160" s="1">
        <v>-0.124905023320492</v>
      </c>
      <c r="L160" s="1">
        <v>-4.5759999999999996</v>
      </c>
      <c r="N160" s="1">
        <f t="shared" si="9"/>
        <v>-2.9972232088770867</v>
      </c>
    </row>
    <row r="161" spans="2:14">
      <c r="B161" s="1">
        <f t="shared" si="8"/>
        <v>1981.9166666666549</v>
      </c>
      <c r="C161" s="1">
        <v>-0.37651337080894998</v>
      </c>
      <c r="D161" s="1">
        <v>7.4512765928593697E-2</v>
      </c>
      <c r="E161" s="1">
        <v>9.9999999999999645E-2</v>
      </c>
      <c r="G161" s="1">
        <v>0.34340466690628546</v>
      </c>
      <c r="J161" s="1">
        <v>0.88360781085111995</v>
      </c>
      <c r="K161" s="1">
        <v>-5.0392257391898301E-2</v>
      </c>
      <c r="L161" s="1">
        <v>-4.476</v>
      </c>
      <c r="N161" s="1">
        <f t="shared" si="9"/>
        <v>-2.6538185419708014</v>
      </c>
    </row>
    <row r="162" spans="2:14">
      <c r="B162" s="1">
        <f t="shared" si="8"/>
        <v>1981.9999999999882</v>
      </c>
      <c r="C162" s="1">
        <v>1.7571682026856106E-2</v>
      </c>
      <c r="D162" s="1">
        <v>2.3534592148726982E-3</v>
      </c>
      <c r="E162" s="1">
        <v>0</v>
      </c>
      <c r="G162" s="1">
        <v>0</v>
      </c>
      <c r="J162" s="1">
        <v>0.90117949287797605</v>
      </c>
      <c r="K162" s="1">
        <v>-4.8038798177025603E-2</v>
      </c>
      <c r="L162" s="1">
        <v>-4.476</v>
      </c>
      <c r="N162" s="1">
        <f t="shared" si="9"/>
        <v>-2.6538185419708014</v>
      </c>
    </row>
    <row r="163" spans="2:14">
      <c r="B163" s="1">
        <f t="shared" si="8"/>
        <v>1982.0833333333214</v>
      </c>
      <c r="C163" s="1">
        <v>0.25599096465319404</v>
      </c>
      <c r="D163" s="1">
        <v>0.76391375032621456</v>
      </c>
      <c r="E163" s="1">
        <v>1.0209999999999999</v>
      </c>
      <c r="G163" s="1">
        <v>0.42689381441859525</v>
      </c>
      <c r="J163" s="1">
        <v>1.1571704575311701</v>
      </c>
      <c r="K163" s="1">
        <v>0.71587495214918895</v>
      </c>
      <c r="L163" s="1">
        <v>-3.4550000000000001</v>
      </c>
      <c r="N163" s="1">
        <f t="shared" si="9"/>
        <v>-2.2269247275522059</v>
      </c>
    </row>
    <row r="164" spans="2:14">
      <c r="B164" s="1">
        <f t="shared" si="8"/>
        <v>1982.1666666666547</v>
      </c>
      <c r="C164" s="1">
        <v>-0.22870596128814114</v>
      </c>
      <c r="D164" s="1">
        <v>-0.30176741910500693</v>
      </c>
      <c r="E164" s="1">
        <v>-0.43500000000000005</v>
      </c>
      <c r="G164" s="1">
        <v>-0.17138065909314415</v>
      </c>
      <c r="J164" s="1">
        <v>0.92846449624302896</v>
      </c>
      <c r="K164" s="1">
        <v>0.41410753304418202</v>
      </c>
      <c r="L164" s="1">
        <v>-3.89</v>
      </c>
      <c r="N164" s="1">
        <f t="shared" si="9"/>
        <v>-2.3983053866453501</v>
      </c>
    </row>
    <row r="165" spans="2:14">
      <c r="B165" s="1">
        <f t="shared" si="8"/>
        <v>1982.2499999999879</v>
      </c>
      <c r="C165" s="1">
        <v>0.58181803700167112</v>
      </c>
      <c r="D165" s="1">
        <v>-0.17299558590586001</v>
      </c>
      <c r="E165" s="1">
        <v>0</v>
      </c>
      <c r="G165" s="1">
        <v>0</v>
      </c>
      <c r="J165" s="1">
        <v>1.5102825332447001</v>
      </c>
      <c r="K165" s="1">
        <v>0.24111194713832201</v>
      </c>
      <c r="L165" s="1">
        <v>-3.89</v>
      </c>
      <c r="N165" s="1">
        <f t="shared" si="9"/>
        <v>-2.3983053866453501</v>
      </c>
    </row>
    <row r="166" spans="2:14">
      <c r="B166" s="1">
        <f t="shared" si="8"/>
        <v>1982.3333333333212</v>
      </c>
      <c r="C166" s="1">
        <v>0.35621372656178996</v>
      </c>
      <c r="D166" s="1">
        <v>7.5690142685966966E-2</v>
      </c>
      <c r="E166" s="1">
        <v>-5.600000000000005E-2</v>
      </c>
      <c r="G166" s="1">
        <v>-0.19614598270360617</v>
      </c>
      <c r="J166" s="1">
        <v>1.86649625980649</v>
      </c>
      <c r="K166" s="1">
        <v>0.31680208982428898</v>
      </c>
      <c r="L166" s="1">
        <v>-3.9460000000000002</v>
      </c>
      <c r="N166" s="1">
        <f t="shared" si="9"/>
        <v>-2.5944513693489561</v>
      </c>
    </row>
    <row r="167" spans="2:14">
      <c r="B167" s="1">
        <f t="shared" si="8"/>
        <v>1982.4166666666545</v>
      </c>
      <c r="C167" s="1">
        <v>0.39333916604609986</v>
      </c>
      <c r="D167" s="1">
        <v>0.14974206693942804</v>
      </c>
      <c r="E167" s="1">
        <v>0</v>
      </c>
      <c r="G167" s="1">
        <v>0</v>
      </c>
      <c r="J167" s="1">
        <v>2.2598354258525899</v>
      </c>
      <c r="K167" s="1">
        <v>0.46654415676371702</v>
      </c>
      <c r="L167" s="1">
        <v>-3.9460000000000002</v>
      </c>
      <c r="N167" s="1">
        <f t="shared" si="9"/>
        <v>-2.5944513693489561</v>
      </c>
    </row>
    <row r="168" spans="2:14">
      <c r="B168" s="1">
        <f t="shared" si="8"/>
        <v>1982.4999999999877</v>
      </c>
      <c r="C168" s="1">
        <v>-0.9158420215032399</v>
      </c>
      <c r="D168" s="1">
        <v>9.8123219890590974E-2</v>
      </c>
      <c r="E168" s="1">
        <v>-0.19600000000000017</v>
      </c>
      <c r="G168" s="1">
        <v>-0.1182945133090938</v>
      </c>
      <c r="J168" s="1">
        <v>1.34399340434935</v>
      </c>
      <c r="K168" s="1">
        <v>0.564667376654308</v>
      </c>
      <c r="L168" s="1">
        <v>-4.1420000000000003</v>
      </c>
      <c r="N168" s="1">
        <f t="shared" si="9"/>
        <v>-2.7127458826580497</v>
      </c>
    </row>
    <row r="169" spans="2:14">
      <c r="B169" s="1">
        <f t="shared" si="8"/>
        <v>1982.583333333321</v>
      </c>
      <c r="C169" s="1">
        <v>-0.76031897046929398</v>
      </c>
      <c r="D169" s="1">
        <v>-9.6015929680132006E-2</v>
      </c>
      <c r="E169" s="1">
        <v>-0.21099999999999941</v>
      </c>
      <c r="G169" s="1">
        <v>0.24538474842140079</v>
      </c>
      <c r="J169" s="1">
        <v>0.58367443388005602</v>
      </c>
      <c r="K169" s="1">
        <v>0.46865144697417599</v>
      </c>
      <c r="L169" s="1">
        <v>-4.3529999999999998</v>
      </c>
      <c r="N169" s="1">
        <f t="shared" si="9"/>
        <v>-2.4673611342366488</v>
      </c>
    </row>
    <row r="170" spans="2:14">
      <c r="B170" s="1">
        <f t="shared" si="8"/>
        <v>1982.6666666666542</v>
      </c>
      <c r="C170" s="1">
        <v>1.1844428425898341</v>
      </c>
      <c r="D170" s="1">
        <v>0.37640069081523303</v>
      </c>
      <c r="E170" s="1">
        <v>0</v>
      </c>
      <c r="G170" s="1">
        <v>0</v>
      </c>
      <c r="J170" s="1">
        <v>1.76811727646989</v>
      </c>
      <c r="K170" s="1">
        <v>0.84505213778940902</v>
      </c>
      <c r="L170" s="1">
        <v>-4.3529999999999998</v>
      </c>
      <c r="N170" s="1">
        <f t="shared" si="9"/>
        <v>-2.4673611342366488</v>
      </c>
    </row>
    <row r="171" spans="2:14">
      <c r="B171" s="1">
        <f t="shared" si="8"/>
        <v>1982.7499999999875</v>
      </c>
      <c r="C171" s="1">
        <v>-0.40275416496195993</v>
      </c>
      <c r="D171" s="1">
        <v>-0.25592946484619805</v>
      </c>
      <c r="E171" s="1">
        <v>-0.24199999999999999</v>
      </c>
      <c r="G171" s="1">
        <v>-0.50788627619611271</v>
      </c>
      <c r="J171" s="1">
        <v>1.3653631115079301</v>
      </c>
      <c r="K171" s="1">
        <v>0.58912267294321097</v>
      </c>
      <c r="L171" s="1">
        <v>-4.5949999999999998</v>
      </c>
      <c r="N171" s="1">
        <f t="shared" si="9"/>
        <v>-2.9752474104327615</v>
      </c>
    </row>
    <row r="172" spans="2:14">
      <c r="B172" s="1">
        <f t="shared" si="8"/>
        <v>1982.8333333333208</v>
      </c>
      <c r="C172" s="1">
        <v>0.14029292504538993</v>
      </c>
      <c r="D172" s="1">
        <v>1.6301735517058047E-2</v>
      </c>
      <c r="E172" s="1">
        <v>0.125</v>
      </c>
      <c r="G172" s="1">
        <v>-0.11369641060301017</v>
      </c>
      <c r="J172" s="1">
        <v>1.50565603655332</v>
      </c>
      <c r="K172" s="1">
        <v>0.60542440846026901</v>
      </c>
      <c r="L172" s="1">
        <v>-4.47</v>
      </c>
      <c r="N172" s="1">
        <f t="shared" si="9"/>
        <v>-3.0889438210357718</v>
      </c>
    </row>
    <row r="173" spans="2:14">
      <c r="B173" s="1">
        <f t="shared" si="8"/>
        <v>1982.916666666654</v>
      </c>
      <c r="C173" s="1">
        <v>0.34668492970811005</v>
      </c>
      <c r="D173" s="1">
        <v>0.56667946654415091</v>
      </c>
      <c r="E173" s="1">
        <v>0.6509999999999998</v>
      </c>
      <c r="G173" s="1">
        <v>0.39762886987162394</v>
      </c>
      <c r="J173" s="1">
        <v>1.8523409662614301</v>
      </c>
      <c r="K173" s="1">
        <v>1.1721038750044199</v>
      </c>
      <c r="L173" s="1">
        <v>-3.819</v>
      </c>
      <c r="N173" s="1">
        <f t="shared" si="9"/>
        <v>-2.6913149511641477</v>
      </c>
    </row>
    <row r="174" spans="2:14">
      <c r="B174" s="1">
        <f t="shared" si="8"/>
        <v>1982.9999999999873</v>
      </c>
      <c r="C174" s="1">
        <v>0.34151343948483981</v>
      </c>
      <c r="D174" s="1">
        <v>2.2585855628001195E-3</v>
      </c>
      <c r="E174" s="1">
        <v>0</v>
      </c>
      <c r="G174" s="1">
        <v>0</v>
      </c>
      <c r="J174" s="1">
        <v>2.1938544057462699</v>
      </c>
      <c r="K174" s="1">
        <v>1.17436246056722</v>
      </c>
      <c r="L174" s="1">
        <v>-3.819</v>
      </c>
      <c r="N174" s="1">
        <f t="shared" si="9"/>
        <v>-2.6913149511641477</v>
      </c>
    </row>
    <row r="175" spans="2:14">
      <c r="B175" s="1">
        <f t="shared" si="8"/>
        <v>1983.0833333333205</v>
      </c>
      <c r="C175" s="1">
        <v>-0.28523256675134978</v>
      </c>
      <c r="D175" s="1">
        <v>9.1872075588270041E-2</v>
      </c>
      <c r="E175" s="1">
        <v>0.18500000000000005</v>
      </c>
      <c r="G175" s="1">
        <v>3.208853911948642E-2</v>
      </c>
      <c r="J175" s="1">
        <v>1.9086218389949201</v>
      </c>
      <c r="K175" s="1">
        <v>1.2662345361554901</v>
      </c>
      <c r="L175" s="1">
        <v>-3.6339999999999999</v>
      </c>
      <c r="N175" s="1">
        <f t="shared" si="9"/>
        <v>-2.6592264120446614</v>
      </c>
    </row>
    <row r="176" spans="2:14">
      <c r="B176" s="1">
        <f t="shared" si="8"/>
        <v>1983.1666666666538</v>
      </c>
      <c r="C176" s="1">
        <v>-0.21673350542432002</v>
      </c>
      <c r="D176" s="1">
        <v>-6.706696981152005E-2</v>
      </c>
      <c r="E176" s="1">
        <v>0.14500000000000002</v>
      </c>
      <c r="G176" s="1">
        <v>0.11524958106474531</v>
      </c>
      <c r="J176" s="1">
        <v>1.6918883335706001</v>
      </c>
      <c r="K176" s="1">
        <v>1.19916756634397</v>
      </c>
      <c r="L176" s="1">
        <v>-3.4889999999999999</v>
      </c>
      <c r="N176" s="1">
        <f t="shared" si="9"/>
        <v>-2.5439768309799162</v>
      </c>
    </row>
    <row r="177" spans="2:14">
      <c r="B177" s="1">
        <f t="shared" si="8"/>
        <v>1983.249999999987</v>
      </c>
      <c r="C177" s="1">
        <v>2.2421720722099803E-2</v>
      </c>
      <c r="D177" s="1">
        <v>-0.24766868038176104</v>
      </c>
      <c r="E177" s="1">
        <v>0</v>
      </c>
      <c r="G177" s="1">
        <v>0</v>
      </c>
      <c r="J177" s="1">
        <v>1.7143100542926999</v>
      </c>
      <c r="K177" s="1">
        <v>0.951498885962209</v>
      </c>
      <c r="L177" s="1">
        <v>-3.4889999999999999</v>
      </c>
      <c r="N177" s="1">
        <f t="shared" si="9"/>
        <v>-2.5439768309799162</v>
      </c>
    </row>
    <row r="178" spans="2:14">
      <c r="B178" s="1">
        <f t="shared" si="8"/>
        <v>1983.3333333333203</v>
      </c>
      <c r="C178" s="1">
        <v>-0.3050091276203899</v>
      </c>
      <c r="D178" s="1">
        <v>0.15430836519745095</v>
      </c>
      <c r="E178" s="1">
        <v>-1.9000000000000128E-2</v>
      </c>
      <c r="G178" s="1">
        <v>0.20245213487399405</v>
      </c>
      <c r="J178" s="1">
        <v>1.40930092667231</v>
      </c>
      <c r="K178" s="1">
        <v>1.1058072511596599</v>
      </c>
      <c r="L178" s="1">
        <v>-3.508</v>
      </c>
      <c r="N178" s="1">
        <f t="shared" si="9"/>
        <v>-2.341524696105922</v>
      </c>
    </row>
    <row r="179" spans="2:14">
      <c r="B179" s="1">
        <f t="shared" si="8"/>
        <v>1983.4166666666536</v>
      </c>
      <c r="C179" s="1">
        <v>0.12558231388758001</v>
      </c>
      <c r="D179" s="1">
        <v>5.988040268377004E-2</v>
      </c>
      <c r="E179" s="1">
        <v>0</v>
      </c>
      <c r="G179" s="1">
        <v>0</v>
      </c>
      <c r="J179" s="1">
        <v>1.53488324055989</v>
      </c>
      <c r="K179" s="1">
        <v>1.16568765384343</v>
      </c>
      <c r="L179" s="1">
        <v>-3.508</v>
      </c>
      <c r="N179" s="1">
        <f t="shared" si="9"/>
        <v>-2.341524696105922</v>
      </c>
    </row>
    <row r="180" spans="2:14">
      <c r="B180" s="1">
        <f t="shared" si="8"/>
        <v>1983.4999999999868</v>
      </c>
      <c r="C180" s="1">
        <v>0.31192884516415997</v>
      </c>
      <c r="D180" s="1">
        <v>7.0097381787739943E-2</v>
      </c>
      <c r="E180" s="1">
        <v>-8.0000000000000071E-3</v>
      </c>
      <c r="G180" s="1">
        <v>0.16585775270450859</v>
      </c>
      <c r="J180" s="1">
        <v>1.84681208572405</v>
      </c>
      <c r="K180" s="1">
        <v>1.2357850356311699</v>
      </c>
      <c r="L180" s="1">
        <v>-3.516</v>
      </c>
      <c r="N180" s="1">
        <f t="shared" si="9"/>
        <v>-2.1756669434014135</v>
      </c>
    </row>
    <row r="181" spans="2:14">
      <c r="B181" s="1">
        <f t="shared" si="8"/>
        <v>1983.5833333333201</v>
      </c>
      <c r="C181" s="1">
        <v>0.21005168071914015</v>
      </c>
      <c r="D181" s="1">
        <v>-0.21291234096771983</v>
      </c>
      <c r="E181" s="1">
        <v>-0.23399999999999999</v>
      </c>
      <c r="G181" s="1">
        <v>-0.25724839499407515</v>
      </c>
      <c r="J181" s="1">
        <v>2.0568637664431901</v>
      </c>
      <c r="K181" s="1">
        <v>1.0228726946634501</v>
      </c>
      <c r="L181" s="1">
        <v>-3.75</v>
      </c>
      <c r="N181" s="1">
        <f t="shared" si="9"/>
        <v>-2.4329153383954889</v>
      </c>
    </row>
    <row r="182" spans="2:14">
      <c r="B182" s="1">
        <f t="shared" si="8"/>
        <v>1983.6666666666533</v>
      </c>
      <c r="C182" s="1">
        <v>0.14942227935869967</v>
      </c>
      <c r="D182" s="1">
        <v>-0.1836011835730581</v>
      </c>
      <c r="E182" s="1">
        <v>0</v>
      </c>
      <c r="G182" s="1">
        <v>0</v>
      </c>
      <c r="J182" s="1">
        <v>2.2062860458018898</v>
      </c>
      <c r="K182" s="1">
        <v>0.839271511090392</v>
      </c>
      <c r="L182" s="1">
        <v>-3.75</v>
      </c>
      <c r="N182" s="1">
        <f t="shared" si="9"/>
        <v>-2.4329153383954889</v>
      </c>
    </row>
    <row r="183" spans="2:14">
      <c r="B183" s="1">
        <f t="shared" si="8"/>
        <v>1983.7499999999866</v>
      </c>
      <c r="C183" s="1">
        <v>-0.12922620382777961</v>
      </c>
      <c r="D183" s="1">
        <v>0.20659611884469797</v>
      </c>
      <c r="E183" s="1">
        <v>0.28200000000000003</v>
      </c>
      <c r="G183" s="1">
        <v>-2.156784298909506E-2</v>
      </c>
      <c r="J183" s="1">
        <v>2.0770598419741102</v>
      </c>
      <c r="K183" s="1">
        <v>1.04586762993509</v>
      </c>
      <c r="L183" s="1">
        <v>-3.468</v>
      </c>
      <c r="N183" s="1">
        <f t="shared" si="9"/>
        <v>-2.454483181384584</v>
      </c>
    </row>
    <row r="184" spans="2:14">
      <c r="B184" s="1">
        <f t="shared" si="8"/>
        <v>1983.8333333333198</v>
      </c>
      <c r="C184" s="1">
        <v>-0.37808654472408021</v>
      </c>
      <c r="D184" s="1">
        <v>-0.17790156055298101</v>
      </c>
      <c r="E184" s="1">
        <v>-0.17200000000000015</v>
      </c>
      <c r="G184" s="1">
        <v>-6.4193678851007518E-2</v>
      </c>
      <c r="J184" s="1">
        <v>1.69897329725003</v>
      </c>
      <c r="K184" s="1">
        <v>0.86796606938210896</v>
      </c>
      <c r="L184" s="1">
        <v>-3.64</v>
      </c>
      <c r="N184" s="1">
        <f t="shared" si="9"/>
        <v>-2.5186768602355913</v>
      </c>
    </row>
    <row r="185" spans="2:14">
      <c r="B185" s="1">
        <f t="shared" si="8"/>
        <v>1983.9166666666531</v>
      </c>
      <c r="C185" s="1">
        <v>-0.38721557247416993</v>
      </c>
      <c r="D185" s="1">
        <v>7.7975698636405077E-2</v>
      </c>
      <c r="E185" s="1">
        <v>0.21700000000000008</v>
      </c>
      <c r="G185" s="1">
        <v>3.3445692648239433E-2</v>
      </c>
      <c r="J185" s="1">
        <v>1.3117577247758601</v>
      </c>
      <c r="K185" s="1">
        <v>0.94594176801851404</v>
      </c>
      <c r="L185" s="1">
        <v>-3.423</v>
      </c>
      <c r="N185" s="1">
        <f t="shared" si="9"/>
        <v>-2.4852311675873517</v>
      </c>
    </row>
    <row r="186" spans="2:14">
      <c r="B186" s="1">
        <f t="shared" si="8"/>
        <v>1983.9999999999864</v>
      </c>
      <c r="C186" s="1">
        <v>-0.20579803795525997</v>
      </c>
      <c r="D186" s="1">
        <v>-8.0285760041730603E-3</v>
      </c>
      <c r="E186" s="1">
        <v>0.25700000000000012</v>
      </c>
      <c r="G186" s="1">
        <v>4.0930228314742467E-2</v>
      </c>
      <c r="J186" s="1">
        <v>1.1059596868206001</v>
      </c>
      <c r="K186" s="1">
        <v>0.93791319201434098</v>
      </c>
      <c r="L186" s="1">
        <v>-3.1659999999999999</v>
      </c>
      <c r="N186" s="1">
        <f t="shared" si="9"/>
        <v>-2.4443009392726092</v>
      </c>
    </row>
    <row r="187" spans="2:14">
      <c r="B187" s="1">
        <f t="shared" si="8"/>
        <v>1984.0833333333196</v>
      </c>
      <c r="C187" s="1">
        <v>-0.27868758185101006</v>
      </c>
      <c r="D187" s="1">
        <v>0.11209426277115908</v>
      </c>
      <c r="E187" s="1">
        <v>0</v>
      </c>
      <c r="G187" s="1">
        <v>0</v>
      </c>
      <c r="J187" s="1">
        <v>0.82727210496959003</v>
      </c>
      <c r="K187" s="1">
        <v>1.0500074547855001</v>
      </c>
      <c r="L187" s="1">
        <v>-3.1659999999999999</v>
      </c>
      <c r="N187" s="1">
        <f t="shared" si="9"/>
        <v>-2.4443009392726092</v>
      </c>
    </row>
    <row r="188" spans="2:14">
      <c r="B188" s="1">
        <f t="shared" si="8"/>
        <v>1984.1666666666529</v>
      </c>
      <c r="C188" s="1">
        <v>-0.26318354340674699</v>
      </c>
      <c r="D188" s="1">
        <v>-0.1559045767376761</v>
      </c>
      <c r="E188" s="1">
        <v>-0.10099999999999998</v>
      </c>
      <c r="G188" s="1">
        <v>0.12551447732682555</v>
      </c>
      <c r="J188" s="1">
        <v>0.56408856156284304</v>
      </c>
      <c r="K188" s="1">
        <v>0.89410287804782396</v>
      </c>
      <c r="L188" s="1">
        <v>-3.2669999999999999</v>
      </c>
      <c r="N188" s="1">
        <f t="shared" si="9"/>
        <v>-2.3187864619457836</v>
      </c>
    </row>
    <row r="189" spans="2:14">
      <c r="B189" s="1">
        <f t="shared" si="8"/>
        <v>1984.2499999999861</v>
      </c>
      <c r="C189" s="1">
        <v>-0.19751957744430104</v>
      </c>
      <c r="D189" s="1">
        <v>8.6241250455366014E-2</v>
      </c>
      <c r="E189" s="1">
        <v>0</v>
      </c>
      <c r="G189" s="1">
        <v>0</v>
      </c>
      <c r="J189" s="1">
        <v>0.366568984118542</v>
      </c>
      <c r="K189" s="1">
        <v>0.98034412850318997</v>
      </c>
      <c r="L189" s="1">
        <v>-3.2669999999999999</v>
      </c>
      <c r="N189" s="1">
        <f t="shared" si="9"/>
        <v>-2.3187864619457836</v>
      </c>
    </row>
    <row r="190" spans="2:14">
      <c r="B190" s="1">
        <f t="shared" si="8"/>
        <v>1984.3333333333194</v>
      </c>
      <c r="C190" s="1">
        <v>-0.12732467868869399</v>
      </c>
      <c r="D190" s="1">
        <v>6.3725262746969991E-2</v>
      </c>
      <c r="E190" s="1">
        <v>0.17300000000000004</v>
      </c>
      <c r="G190" s="1">
        <v>-6.5998654538201834E-2</v>
      </c>
      <c r="J190" s="1">
        <v>0.23924430542984801</v>
      </c>
      <c r="K190" s="1">
        <v>1.04406939125016</v>
      </c>
      <c r="L190" s="1">
        <v>-3.0939999999999999</v>
      </c>
      <c r="N190" s="1">
        <f t="shared" si="9"/>
        <v>-2.3847851164839855</v>
      </c>
    </row>
    <row r="191" spans="2:14">
      <c r="B191" s="1">
        <f t="shared" si="8"/>
        <v>1984.4166666666526</v>
      </c>
      <c r="C191" s="1">
        <v>0.42274735691074805</v>
      </c>
      <c r="D191" s="1">
        <v>-6.1204578461695913E-2</v>
      </c>
      <c r="E191" s="1">
        <v>0</v>
      </c>
      <c r="G191" s="1">
        <v>0</v>
      </c>
      <c r="J191" s="1">
        <v>0.66199166234059603</v>
      </c>
      <c r="K191" s="1">
        <v>0.98286481278846405</v>
      </c>
      <c r="L191" s="1">
        <v>-3.0939999999999999</v>
      </c>
      <c r="N191" s="1">
        <f t="shared" si="9"/>
        <v>-2.3847851164839855</v>
      </c>
    </row>
    <row r="192" spans="2:14">
      <c r="B192" s="1">
        <f t="shared" si="8"/>
        <v>1984.4999999999859</v>
      </c>
      <c r="C192" s="1">
        <v>9.6985662984689913E-2</v>
      </c>
      <c r="D192" s="1">
        <v>0.351706935929746</v>
      </c>
      <c r="E192" s="1">
        <v>0.32699999999999996</v>
      </c>
      <c r="G192" s="1">
        <v>0.29142105930175777</v>
      </c>
      <c r="J192" s="1">
        <v>0.75897732532528595</v>
      </c>
      <c r="K192" s="1">
        <v>1.33457174871821</v>
      </c>
      <c r="L192" s="1">
        <v>-2.7669999999999999</v>
      </c>
      <c r="N192" s="1">
        <f t="shared" si="9"/>
        <v>-2.0933640571822276</v>
      </c>
    </row>
    <row r="193" spans="2:14">
      <c r="B193" s="1">
        <f t="shared" si="8"/>
        <v>1984.5833333333192</v>
      </c>
      <c r="C193" s="1">
        <v>0.757709413097574</v>
      </c>
      <c r="D193" s="1">
        <v>0.25110050989816002</v>
      </c>
      <c r="E193" s="1">
        <v>-6.0999999999999943E-2</v>
      </c>
      <c r="G193" s="1">
        <v>-7.8092721489562839E-2</v>
      </c>
      <c r="J193" s="1">
        <v>1.5166867384228599</v>
      </c>
      <c r="K193" s="1">
        <v>1.5856722586163701</v>
      </c>
      <c r="L193" s="1">
        <v>-2.8279999999999998</v>
      </c>
      <c r="N193" s="1">
        <f t="shared" si="9"/>
        <v>-2.1714567786717907</v>
      </c>
    </row>
    <row r="194" spans="2:14">
      <c r="B194" s="1">
        <f t="shared" si="8"/>
        <v>1984.6666666666524</v>
      </c>
      <c r="C194" s="1">
        <v>-0.25310606851015005</v>
      </c>
      <c r="D194" s="1">
        <v>-0.13439714838232009</v>
      </c>
      <c r="E194" s="1">
        <v>0</v>
      </c>
      <c r="G194" s="1">
        <v>0</v>
      </c>
      <c r="J194" s="1">
        <v>1.2635806699127099</v>
      </c>
      <c r="K194" s="1">
        <v>1.45127511023405</v>
      </c>
      <c r="L194" s="1">
        <v>-2.8279999999999998</v>
      </c>
      <c r="N194" s="1">
        <f t="shared" si="9"/>
        <v>-2.1714567786717907</v>
      </c>
    </row>
    <row r="195" spans="2:14">
      <c r="B195" s="1">
        <f t="shared" si="8"/>
        <v>1984.7499999999857</v>
      </c>
      <c r="C195" s="1">
        <v>-0.82784137938201585</v>
      </c>
      <c r="D195" s="1">
        <v>0.14258301993827005</v>
      </c>
      <c r="E195" s="1">
        <v>3.4999999999999698E-2</v>
      </c>
      <c r="G195" s="1">
        <v>-0.13615343708833161</v>
      </c>
      <c r="J195" s="1">
        <v>0.43573929053069399</v>
      </c>
      <c r="K195" s="1">
        <v>1.59385813017232</v>
      </c>
      <c r="L195" s="1">
        <v>-2.7930000000000001</v>
      </c>
      <c r="N195" s="1">
        <f t="shared" si="9"/>
        <v>-2.3076102157601222</v>
      </c>
    </row>
    <row r="196" spans="2:14">
      <c r="B196" s="1">
        <f t="shared" si="8"/>
        <v>1984.8333333333189</v>
      </c>
      <c r="C196" s="1">
        <v>0.41881839087940703</v>
      </c>
      <c r="D196" s="1">
        <v>-0.37304194807185009</v>
      </c>
      <c r="E196" s="1">
        <v>-0.54599999999999982</v>
      </c>
      <c r="G196" s="1">
        <v>-0.33382777583619755</v>
      </c>
      <c r="J196" s="1">
        <v>0.85455768141010102</v>
      </c>
      <c r="K196" s="1">
        <v>1.2208161821004699</v>
      </c>
      <c r="L196" s="1">
        <v>-3.339</v>
      </c>
      <c r="N196" s="1">
        <f t="shared" si="9"/>
        <v>-2.6414379915963195</v>
      </c>
    </row>
    <row r="197" spans="2:14">
      <c r="B197" s="1">
        <f t="shared" si="8"/>
        <v>1984.9166666666522</v>
      </c>
      <c r="C197" s="1">
        <v>-0.81728448135089926</v>
      </c>
      <c r="D197" s="1">
        <v>-0.10105094323571984</v>
      </c>
      <c r="E197" s="1">
        <v>-0.14400000000000013</v>
      </c>
      <c r="G197" s="1">
        <v>-0.19478007805387199</v>
      </c>
      <c r="J197" s="1">
        <v>3.7273200059201803E-2</v>
      </c>
      <c r="K197" s="1">
        <v>1.1197652388647501</v>
      </c>
      <c r="L197" s="1">
        <v>-3.4830000000000001</v>
      </c>
      <c r="N197" s="1">
        <f t="shared" si="9"/>
        <v>-2.8362180696501915</v>
      </c>
    </row>
    <row r="198" spans="2:14">
      <c r="B198" s="1">
        <f t="shared" si="8"/>
        <v>1984.9999999999854</v>
      </c>
      <c r="C198" s="1">
        <v>0.3849791852419342</v>
      </c>
      <c r="D198" s="1">
        <v>0.3109645310938598</v>
      </c>
      <c r="E198" s="1">
        <v>0</v>
      </c>
      <c r="G198" s="1">
        <v>0</v>
      </c>
      <c r="J198" s="1">
        <v>0.42225238530113601</v>
      </c>
      <c r="K198" s="1">
        <v>1.4307297699586099</v>
      </c>
      <c r="L198" s="1">
        <v>-3.4830000000000001</v>
      </c>
      <c r="N198" s="1">
        <f t="shared" si="9"/>
        <v>-2.8362180696501915</v>
      </c>
    </row>
    <row r="199" spans="2:14">
      <c r="B199" s="1">
        <f t="shared" si="8"/>
        <v>1985.0833333333187</v>
      </c>
      <c r="C199" s="1">
        <v>4.3923746896840088E-3</v>
      </c>
      <c r="D199" s="1">
        <v>-0.27104709758901979</v>
      </c>
      <c r="E199" s="1">
        <v>-0.15799999999999992</v>
      </c>
      <c r="G199" s="1">
        <v>0.14215038802060839</v>
      </c>
      <c r="J199" s="1">
        <v>0.42664475999082002</v>
      </c>
      <c r="K199" s="1">
        <v>1.1596826723695901</v>
      </c>
      <c r="L199" s="1">
        <v>-3.641</v>
      </c>
      <c r="N199" s="1">
        <f t="shared" si="9"/>
        <v>-2.694067681629583</v>
      </c>
    </row>
    <row r="200" spans="2:14">
      <c r="B200" s="1">
        <f t="shared" ref="B200:B263" si="10">B199+1/12</f>
        <v>1985.166666666652</v>
      </c>
      <c r="C200" s="1">
        <v>5.9574056239360962E-2</v>
      </c>
      <c r="D200" s="1">
        <v>0.16746883581596994</v>
      </c>
      <c r="E200" s="1">
        <v>0.20100000000000007</v>
      </c>
      <c r="G200" s="1">
        <v>0.12502420409381146</v>
      </c>
      <c r="J200" s="1">
        <v>0.48621881623018098</v>
      </c>
      <c r="K200" s="1">
        <v>1.32715150818556</v>
      </c>
      <c r="L200" s="1">
        <v>-3.44</v>
      </c>
      <c r="N200" s="1">
        <f t="shared" si="9"/>
        <v>-2.5690434775357716</v>
      </c>
    </row>
    <row r="201" spans="2:14">
      <c r="B201" s="1">
        <f t="shared" si="10"/>
        <v>1985.2499999999852</v>
      </c>
      <c r="C201" s="1">
        <v>-8.7507636106677E-2</v>
      </c>
      <c r="D201" s="1">
        <v>0.16012841970685998</v>
      </c>
      <c r="E201" s="1">
        <v>0</v>
      </c>
      <c r="G201" s="1">
        <v>0</v>
      </c>
      <c r="J201" s="1">
        <v>0.39871118012350398</v>
      </c>
      <c r="K201" s="1">
        <v>1.48727992789242</v>
      </c>
      <c r="L201" s="1">
        <v>-3.44</v>
      </c>
      <c r="N201" s="1">
        <f t="shared" si="9"/>
        <v>-2.5690434775357716</v>
      </c>
    </row>
    <row r="202" spans="2:14">
      <c r="B202" s="1">
        <f t="shared" si="10"/>
        <v>1985.3333333333185</v>
      </c>
      <c r="C202" s="1">
        <v>-6.1928106502223967E-2</v>
      </c>
      <c r="D202" s="1">
        <v>-0.10915297774349009</v>
      </c>
      <c r="E202" s="1">
        <v>-0.10400000000000009</v>
      </c>
      <c r="G202" s="1">
        <v>-0.15453577400681717</v>
      </c>
      <c r="J202" s="1">
        <v>0.33678307362128002</v>
      </c>
      <c r="K202" s="1">
        <v>1.3781269501489299</v>
      </c>
      <c r="L202" s="1">
        <v>-3.544</v>
      </c>
      <c r="N202" s="1">
        <f t="shared" ref="N202:N265" si="11">N201+G202</f>
        <v>-2.7235792515425885</v>
      </c>
    </row>
    <row r="203" spans="2:14">
      <c r="B203" s="1">
        <f t="shared" si="10"/>
        <v>1985.4166666666517</v>
      </c>
      <c r="C203" s="1">
        <v>-1.0837323092825035E-2</v>
      </c>
      <c r="D203" s="1">
        <v>0.227395982065</v>
      </c>
      <c r="E203" s="1">
        <v>0</v>
      </c>
      <c r="G203" s="1">
        <v>0</v>
      </c>
      <c r="J203" s="1">
        <v>0.32594575052845498</v>
      </c>
      <c r="K203" s="1">
        <v>1.6055229322139299</v>
      </c>
      <c r="L203" s="1">
        <v>-3.544</v>
      </c>
      <c r="N203" s="1">
        <f t="shared" si="11"/>
        <v>-2.7235792515425885</v>
      </c>
    </row>
    <row r="204" spans="2:14">
      <c r="B204" s="1">
        <f t="shared" si="10"/>
        <v>1985.499999999985</v>
      </c>
      <c r="C204" s="1">
        <v>0.61590236688308497</v>
      </c>
      <c r="D204" s="1">
        <v>0.13576666124792003</v>
      </c>
      <c r="E204" s="1">
        <v>6.0000000000000053E-2</v>
      </c>
      <c r="G204" s="1">
        <v>0.15476987036184336</v>
      </c>
      <c r="J204" s="1">
        <v>0.94184811741153995</v>
      </c>
      <c r="K204" s="1">
        <v>1.74128959346185</v>
      </c>
      <c r="L204" s="1">
        <v>-3.484</v>
      </c>
      <c r="N204" s="1">
        <f t="shared" si="11"/>
        <v>-2.5688093811807451</v>
      </c>
    </row>
    <row r="205" spans="2:14">
      <c r="B205" s="1">
        <f t="shared" si="10"/>
        <v>1985.5833333333183</v>
      </c>
      <c r="C205" s="1">
        <v>-0.26990373626574093</v>
      </c>
      <c r="D205" s="1">
        <v>1.1897624378010008E-4</v>
      </c>
      <c r="E205" s="1">
        <v>0.18599999999999994</v>
      </c>
      <c r="G205" s="1">
        <v>1.9177202337406482E-2</v>
      </c>
      <c r="J205" s="1">
        <v>0.67194438114579902</v>
      </c>
      <c r="K205" s="1">
        <v>1.7414085697056301</v>
      </c>
      <c r="L205" s="1">
        <v>-3.298</v>
      </c>
      <c r="N205" s="1">
        <f t="shared" si="11"/>
        <v>-2.5496321788433387</v>
      </c>
    </row>
    <row r="206" spans="2:14">
      <c r="B206" s="1">
        <f t="shared" si="10"/>
        <v>1985.6666666666515</v>
      </c>
      <c r="C206" s="1">
        <v>5.7363534441121966E-2</v>
      </c>
      <c r="D206" s="1">
        <v>0.23750069855729983</v>
      </c>
      <c r="E206" s="1">
        <v>0</v>
      </c>
      <c r="G206" s="1">
        <v>0</v>
      </c>
      <c r="J206" s="1">
        <v>0.72930791558692099</v>
      </c>
      <c r="K206" s="1">
        <v>1.9789092682629299</v>
      </c>
      <c r="L206" s="1">
        <v>-3.298</v>
      </c>
      <c r="N206" s="1">
        <f t="shared" si="11"/>
        <v>-2.5496321788433387</v>
      </c>
    </row>
    <row r="207" spans="2:14">
      <c r="B207" s="1">
        <f t="shared" si="10"/>
        <v>1985.7499999999848</v>
      </c>
      <c r="C207" s="1">
        <v>0.20939401812193903</v>
      </c>
      <c r="D207" s="1">
        <v>0.12170804776734023</v>
      </c>
      <c r="E207" s="1">
        <v>0.10400000000000009</v>
      </c>
      <c r="G207" s="1">
        <v>7.7806782477331971E-2</v>
      </c>
      <c r="J207" s="1">
        <v>0.93870193370886001</v>
      </c>
      <c r="K207" s="1">
        <v>2.1006173160302701</v>
      </c>
      <c r="L207" s="1">
        <v>-3.194</v>
      </c>
      <c r="N207" s="1">
        <f t="shared" si="11"/>
        <v>-2.4718253963660066</v>
      </c>
    </row>
    <row r="208" spans="2:14">
      <c r="B208" s="1">
        <f t="shared" si="10"/>
        <v>1985.833333333318</v>
      </c>
      <c r="C208" s="1">
        <v>2.0419679452043038E-2</v>
      </c>
      <c r="D208" s="1">
        <v>-6.7249722871780104E-2</v>
      </c>
      <c r="E208" s="1">
        <v>2.0999999999999908E-2</v>
      </c>
      <c r="G208" s="1">
        <v>-2.571535220136216E-2</v>
      </c>
      <c r="J208" s="1">
        <v>0.95912161316090305</v>
      </c>
      <c r="K208" s="1">
        <v>2.03336759315849</v>
      </c>
      <c r="L208" s="1">
        <v>-3.173</v>
      </c>
      <c r="N208" s="1">
        <f t="shared" si="11"/>
        <v>-2.4975407485673689</v>
      </c>
    </row>
    <row r="209" spans="2:14">
      <c r="B209" s="1">
        <f t="shared" si="10"/>
        <v>1985.9166666666513</v>
      </c>
      <c r="C209" s="1">
        <v>0.19051661638466699</v>
      </c>
      <c r="D209" s="1">
        <v>5.7526552364989936E-2</v>
      </c>
      <c r="E209" s="1">
        <v>-6.899999999999995E-2</v>
      </c>
      <c r="G209" s="1">
        <v>-0.1197382788275145</v>
      </c>
      <c r="J209" s="1">
        <v>1.14963822954557</v>
      </c>
      <c r="K209" s="1">
        <v>2.09089414552348</v>
      </c>
      <c r="L209" s="1">
        <v>-3.242</v>
      </c>
      <c r="N209" s="1">
        <f t="shared" si="11"/>
        <v>-2.6172790273948832</v>
      </c>
    </row>
    <row r="210" spans="2:14">
      <c r="B210" s="1">
        <f t="shared" si="10"/>
        <v>1985.9999999999845</v>
      </c>
      <c r="C210" s="1">
        <v>-9.1166030333960091E-2</v>
      </c>
      <c r="D210" s="1">
        <v>-7.3313302922190182E-2</v>
      </c>
      <c r="E210" s="1">
        <v>0</v>
      </c>
      <c r="G210" s="1">
        <v>0</v>
      </c>
      <c r="J210" s="1">
        <v>1.05847219921161</v>
      </c>
      <c r="K210" s="1">
        <v>2.0175808426012898</v>
      </c>
      <c r="L210" s="1">
        <v>-3.242</v>
      </c>
      <c r="N210" s="1">
        <f t="shared" si="11"/>
        <v>-2.6172790273948832</v>
      </c>
    </row>
    <row r="211" spans="2:14">
      <c r="B211" s="1">
        <f t="shared" si="10"/>
        <v>1986.0833333333178</v>
      </c>
      <c r="C211" s="1">
        <v>0.30685696232614013</v>
      </c>
      <c r="D211" s="1">
        <v>8.0152942493720403E-2</v>
      </c>
      <c r="E211" s="1">
        <v>-0.10999999999999988</v>
      </c>
      <c r="G211" s="1">
        <v>7.8098764131538712E-2</v>
      </c>
      <c r="J211" s="1">
        <v>1.3653291615377501</v>
      </c>
      <c r="K211" s="1">
        <v>2.0977337850950102</v>
      </c>
      <c r="L211" s="1">
        <v>-3.3519999999999999</v>
      </c>
      <c r="N211" s="1">
        <f t="shared" si="11"/>
        <v>-2.5391802632633445</v>
      </c>
    </row>
    <row r="212" spans="2:14">
      <c r="B212" s="1">
        <f t="shared" si="10"/>
        <v>1986.1666666666511</v>
      </c>
      <c r="C212" s="1">
        <v>0.45243625462787995</v>
      </c>
      <c r="D212" s="1">
        <v>0.21756944823004964</v>
      </c>
      <c r="E212" s="1">
        <v>0</v>
      </c>
      <c r="G212" s="1">
        <v>0</v>
      </c>
      <c r="J212" s="1">
        <v>1.81776541616563</v>
      </c>
      <c r="K212" s="1">
        <v>2.3153032333250598</v>
      </c>
      <c r="L212" s="1">
        <v>-3.3519999999999999</v>
      </c>
      <c r="N212" s="1">
        <f t="shared" si="11"/>
        <v>-2.5391802632633445</v>
      </c>
    </row>
    <row r="213" spans="2:14">
      <c r="B213" s="1">
        <f t="shared" si="10"/>
        <v>1986.2499999999843</v>
      </c>
      <c r="C213" s="1">
        <v>-0.17738596797194006</v>
      </c>
      <c r="D213" s="1">
        <v>0.18581282954943035</v>
      </c>
      <c r="E213" s="1">
        <v>0.20699999999999985</v>
      </c>
      <c r="G213" s="1">
        <v>0.16951476779929747</v>
      </c>
      <c r="J213" s="1">
        <v>1.64037944819369</v>
      </c>
      <c r="K213" s="1">
        <v>2.5011160628744902</v>
      </c>
      <c r="L213" s="1">
        <v>-3.145</v>
      </c>
      <c r="N213" s="1">
        <f t="shared" si="11"/>
        <v>-2.369665495464047</v>
      </c>
    </row>
    <row r="214" spans="2:14">
      <c r="B214" s="1">
        <f t="shared" si="10"/>
        <v>1986.3333333333176</v>
      </c>
      <c r="C214" s="1">
        <v>0.28149424888749008</v>
      </c>
      <c r="D214" s="1">
        <v>-9.7516744681200862E-3</v>
      </c>
      <c r="E214" s="1">
        <v>7.6000000000000068E-2</v>
      </c>
      <c r="G214" s="1">
        <v>0.2016117908454399</v>
      </c>
      <c r="J214" s="1">
        <v>1.9218736970811801</v>
      </c>
      <c r="K214" s="1">
        <v>2.4913643884063701</v>
      </c>
      <c r="L214" s="1">
        <v>-3.069</v>
      </c>
      <c r="N214" s="1">
        <f t="shared" si="11"/>
        <v>-2.168053704618607</v>
      </c>
    </row>
    <row r="215" spans="2:14">
      <c r="B215" s="1">
        <f t="shared" si="10"/>
        <v>1986.4166666666508</v>
      </c>
      <c r="C215" s="1">
        <v>0.56911359743076995</v>
      </c>
      <c r="D215" s="1">
        <v>-0.17181732566794006</v>
      </c>
      <c r="E215" s="1">
        <v>0</v>
      </c>
      <c r="G215" s="1">
        <v>0</v>
      </c>
      <c r="J215" s="1">
        <v>2.49098729451195</v>
      </c>
      <c r="K215" s="1">
        <v>2.31954706273843</v>
      </c>
      <c r="L215" s="1">
        <v>-3.069</v>
      </c>
      <c r="N215" s="1">
        <f t="shared" si="11"/>
        <v>-2.168053704618607</v>
      </c>
    </row>
    <row r="216" spans="2:14">
      <c r="B216" s="1">
        <f t="shared" si="10"/>
        <v>1986.4999999999841</v>
      </c>
      <c r="C216" s="1">
        <v>-0.20378173630265017</v>
      </c>
      <c r="D216" s="1">
        <v>-0.22557675094315988</v>
      </c>
      <c r="E216" s="1">
        <v>-0.16800000000000015</v>
      </c>
      <c r="G216" s="1">
        <v>-0.41735284606513096</v>
      </c>
      <c r="J216" s="1">
        <v>2.2872055582092998</v>
      </c>
      <c r="K216" s="1">
        <v>2.0939703117952702</v>
      </c>
      <c r="L216" s="1">
        <v>-3.2370000000000001</v>
      </c>
      <c r="N216" s="1">
        <f t="shared" si="11"/>
        <v>-2.585406550683738</v>
      </c>
    </row>
    <row r="217" spans="2:14">
      <c r="B217" s="1">
        <f t="shared" si="10"/>
        <v>1986.5833333333173</v>
      </c>
      <c r="C217" s="1">
        <v>-8.9649475675779744E-2</v>
      </c>
      <c r="D217" s="1">
        <v>-0.19313568975533024</v>
      </c>
      <c r="E217" s="1">
        <v>-0.23399999999999999</v>
      </c>
      <c r="G217" s="1">
        <v>-0.18151261826077586</v>
      </c>
      <c r="J217" s="1">
        <v>2.1975560825335201</v>
      </c>
      <c r="K217" s="1">
        <v>1.9008346220399399</v>
      </c>
      <c r="L217" s="1">
        <v>-3.4710000000000001</v>
      </c>
      <c r="N217" s="1">
        <f t="shared" si="11"/>
        <v>-2.7669191689445141</v>
      </c>
    </row>
    <row r="218" spans="2:14">
      <c r="B218" s="1">
        <f t="shared" si="10"/>
        <v>1986.6666666666506</v>
      </c>
      <c r="C218" s="1">
        <v>-0.14880632933365012</v>
      </c>
      <c r="D218" s="1">
        <v>-5.5947871076800215E-3</v>
      </c>
      <c r="E218" s="1">
        <v>9.9999999999988987E-4</v>
      </c>
      <c r="G218" s="1">
        <v>0.13857917212831888</v>
      </c>
      <c r="J218" s="1">
        <v>2.04874975319987</v>
      </c>
      <c r="K218" s="1">
        <v>1.8952398349322599</v>
      </c>
      <c r="L218" s="1">
        <v>-3.47</v>
      </c>
      <c r="N218" s="1">
        <f t="shared" si="11"/>
        <v>-2.6283399968161953</v>
      </c>
    </row>
    <row r="219" spans="2:14">
      <c r="B219" s="1">
        <f t="shared" si="10"/>
        <v>1986.7499999999839</v>
      </c>
      <c r="C219" s="1">
        <v>0.16959959443626005</v>
      </c>
      <c r="D219" s="1">
        <v>-7.1881937472809909E-2</v>
      </c>
      <c r="E219" s="1">
        <v>0</v>
      </c>
      <c r="G219" s="1">
        <v>0</v>
      </c>
      <c r="J219" s="1">
        <v>2.21834934763613</v>
      </c>
      <c r="K219" s="1">
        <v>1.82335789745945</v>
      </c>
      <c r="L219" s="1">
        <v>-3.47</v>
      </c>
      <c r="N219" s="1">
        <f t="shared" si="11"/>
        <v>-2.6283399968161953</v>
      </c>
    </row>
    <row r="220" spans="2:14">
      <c r="B220" s="1">
        <f t="shared" si="10"/>
        <v>1986.8333333333171</v>
      </c>
      <c r="C220" s="1">
        <v>0.2257823042994902</v>
      </c>
      <c r="D220" s="1">
        <v>2.4874614292939912E-2</v>
      </c>
      <c r="E220" s="1">
        <v>2.1000000000000352E-2</v>
      </c>
      <c r="G220" s="1">
        <v>5.613389907574734E-3</v>
      </c>
      <c r="J220" s="1">
        <v>2.4441316519356202</v>
      </c>
      <c r="K220" s="1">
        <v>1.8482325117523899</v>
      </c>
      <c r="L220" s="1">
        <v>-3.4489999999999998</v>
      </c>
      <c r="N220" s="1">
        <f t="shared" si="11"/>
        <v>-2.6227266069086208</v>
      </c>
    </row>
    <row r="221" spans="2:14">
      <c r="B221" s="1">
        <f t="shared" si="10"/>
        <v>1986.9166666666504</v>
      </c>
      <c r="C221" s="1">
        <v>0.76097444340191966</v>
      </c>
      <c r="D221" s="1">
        <v>3.8152571385100087E-2</v>
      </c>
      <c r="E221" s="1">
        <v>-8.2000000000000295E-2</v>
      </c>
      <c r="G221" s="1">
        <v>-1.2118347336371862E-2</v>
      </c>
      <c r="J221" s="1">
        <v>3.2051060953375399</v>
      </c>
      <c r="K221" s="1">
        <v>1.88638508313749</v>
      </c>
      <c r="L221" s="1">
        <v>-3.5310000000000001</v>
      </c>
      <c r="N221" s="1">
        <f t="shared" si="11"/>
        <v>-2.6348449542449925</v>
      </c>
    </row>
    <row r="222" spans="2:14">
      <c r="B222" s="1">
        <f t="shared" si="10"/>
        <v>1986.9999999999836</v>
      </c>
      <c r="C222" s="1">
        <v>-0.31044111789587969</v>
      </c>
      <c r="D222" s="1">
        <v>-0.16675486333147993</v>
      </c>
      <c r="E222" s="1">
        <v>0</v>
      </c>
      <c r="G222" s="1">
        <v>0</v>
      </c>
      <c r="J222" s="1">
        <v>2.8946649774416602</v>
      </c>
      <c r="K222" s="1">
        <v>1.7196302198060101</v>
      </c>
      <c r="L222" s="1">
        <v>-3.5310000000000001</v>
      </c>
      <c r="N222" s="1">
        <f t="shared" si="11"/>
        <v>-2.6348449542449925</v>
      </c>
    </row>
    <row r="223" spans="2:14">
      <c r="B223" s="1">
        <f t="shared" si="10"/>
        <v>1987.0833333333169</v>
      </c>
      <c r="C223" s="1">
        <v>-0.25213871117409026</v>
      </c>
      <c r="D223" s="1">
        <v>-7.4850449695400112E-2</v>
      </c>
      <c r="E223" s="1">
        <v>0.17600000000000016</v>
      </c>
      <c r="G223" s="1">
        <v>2.6663061850346712E-2</v>
      </c>
      <c r="J223" s="1">
        <v>2.6425262662675699</v>
      </c>
      <c r="K223" s="1">
        <v>1.6447797701106099</v>
      </c>
      <c r="L223" s="1">
        <v>-3.355</v>
      </c>
      <c r="N223" s="1">
        <f t="shared" si="11"/>
        <v>-2.6081818923946458</v>
      </c>
    </row>
    <row r="224" spans="2:14">
      <c r="B224" s="1">
        <f t="shared" si="10"/>
        <v>1987.1666666666501</v>
      </c>
      <c r="C224" s="1">
        <v>0.29657252949249013</v>
      </c>
      <c r="D224" s="1">
        <v>0.39758522586063028</v>
      </c>
      <c r="E224" s="1">
        <v>0.19099999999999984</v>
      </c>
      <c r="G224" s="1">
        <v>0.16607451231173659</v>
      </c>
      <c r="J224" s="1">
        <v>2.9390987957600601</v>
      </c>
      <c r="K224" s="1">
        <v>2.0423649959712402</v>
      </c>
      <c r="L224" s="1">
        <v>-3.1640000000000001</v>
      </c>
      <c r="N224" s="1">
        <f t="shared" si="11"/>
        <v>-2.4421073800829092</v>
      </c>
    </row>
    <row r="225" spans="2:14">
      <c r="B225" s="1">
        <f t="shared" si="10"/>
        <v>1987.2499999999834</v>
      </c>
      <c r="C225" s="1">
        <v>-0.10976815701721021</v>
      </c>
      <c r="D225" s="1">
        <v>-0.27226349848532028</v>
      </c>
      <c r="E225" s="1">
        <v>0</v>
      </c>
      <c r="G225" s="1">
        <v>0</v>
      </c>
      <c r="J225" s="1">
        <v>2.8293306387428498</v>
      </c>
      <c r="K225" s="1">
        <v>1.7701014974859199</v>
      </c>
      <c r="L225" s="1">
        <v>-3.1640000000000001</v>
      </c>
      <c r="N225" s="1">
        <f t="shared" si="11"/>
        <v>-2.4421073800829092</v>
      </c>
    </row>
    <row r="226" spans="2:14">
      <c r="B226" s="1">
        <f t="shared" si="10"/>
        <v>1987.3333333333167</v>
      </c>
      <c r="C226" s="1">
        <v>-0.30603851668164994</v>
      </c>
      <c r="D226" s="1">
        <v>8.9694277108960163E-2</v>
      </c>
      <c r="E226" s="1">
        <v>0.23799999999999999</v>
      </c>
      <c r="G226" s="1">
        <v>0.196012476650612</v>
      </c>
      <c r="J226" s="1">
        <v>2.5232921220611999</v>
      </c>
      <c r="K226" s="1">
        <v>1.8597957745948801</v>
      </c>
      <c r="L226" s="1">
        <v>-2.9260000000000002</v>
      </c>
      <c r="N226" s="1">
        <f t="shared" si="11"/>
        <v>-2.2460949034322972</v>
      </c>
    </row>
    <row r="227" spans="2:14">
      <c r="B227" s="1">
        <f t="shared" si="10"/>
        <v>1987.4166666666499</v>
      </c>
      <c r="C227" s="1">
        <v>-0.24498900052162975</v>
      </c>
      <c r="D227" s="1">
        <v>3.5164645850939813E-2</v>
      </c>
      <c r="E227" s="1">
        <v>0</v>
      </c>
      <c r="G227" s="1">
        <v>0</v>
      </c>
      <c r="J227" s="1">
        <v>2.2783031215395702</v>
      </c>
      <c r="K227" s="1">
        <v>1.8949604204458199</v>
      </c>
      <c r="L227" s="1">
        <v>-2.9260000000000002</v>
      </c>
      <c r="N227" s="1">
        <f t="shared" si="11"/>
        <v>-2.2460949034322972</v>
      </c>
    </row>
    <row r="228" spans="2:14">
      <c r="B228" s="1">
        <f t="shared" si="10"/>
        <v>1987.4999999999832</v>
      </c>
      <c r="C228" s="1">
        <v>-0.35267503969415026</v>
      </c>
      <c r="D228" s="1">
        <v>-0.26762481183635001</v>
      </c>
      <c r="E228" s="1">
        <v>-4.0999999999999925E-2</v>
      </c>
      <c r="G228" s="1">
        <v>-3.3676873921931902E-2</v>
      </c>
      <c r="J228" s="1">
        <v>1.9256280818454199</v>
      </c>
      <c r="K228" s="1">
        <v>1.6273356086094699</v>
      </c>
      <c r="L228" s="1">
        <v>-2.9670000000000001</v>
      </c>
      <c r="N228" s="1">
        <f t="shared" si="11"/>
        <v>-2.2797717773542292</v>
      </c>
    </row>
    <row r="229" spans="2:14">
      <c r="B229" s="1">
        <f t="shared" si="10"/>
        <v>1987.5833333333164</v>
      </c>
      <c r="C229" s="1">
        <v>-0.36743681151865992</v>
      </c>
      <c r="D229" s="1">
        <v>-0.18978181791745996</v>
      </c>
      <c r="E229" s="1">
        <v>-2.0999999999999908E-2</v>
      </c>
      <c r="G229" s="1">
        <v>2.514768412922519E-2</v>
      </c>
      <c r="J229" s="1">
        <v>1.55819127032676</v>
      </c>
      <c r="K229" s="1">
        <v>1.4375537906920099</v>
      </c>
      <c r="L229" s="1">
        <v>-2.988</v>
      </c>
      <c r="N229" s="1">
        <f t="shared" si="11"/>
        <v>-2.2546240932250039</v>
      </c>
    </row>
    <row r="230" spans="2:14">
      <c r="B230" s="1">
        <f t="shared" si="10"/>
        <v>1987.6666666666497</v>
      </c>
      <c r="C230" s="1">
        <v>-0.44475629896732993</v>
      </c>
      <c r="D230" s="1">
        <v>-0.33268265700574995</v>
      </c>
      <c r="E230" s="1">
        <v>-0.1469999999999998</v>
      </c>
      <c r="G230" s="1">
        <v>-0.12059016994703663</v>
      </c>
      <c r="J230" s="1">
        <v>1.11343497135943</v>
      </c>
      <c r="K230" s="1">
        <v>1.10487113368626</v>
      </c>
      <c r="L230" s="1">
        <v>-3.1349999999999998</v>
      </c>
      <c r="N230" s="1">
        <f t="shared" si="11"/>
        <v>-2.3752142631720403</v>
      </c>
    </row>
    <row r="231" spans="2:14">
      <c r="B231" s="1">
        <f t="shared" si="10"/>
        <v>1987.7499999999829</v>
      </c>
      <c r="C231" s="1">
        <v>-3.6792265926689938E-2</v>
      </c>
      <c r="D231" s="1">
        <v>-0.11626826224370002</v>
      </c>
      <c r="E231" s="1">
        <v>0</v>
      </c>
      <c r="G231" s="1">
        <v>0</v>
      </c>
      <c r="J231" s="1">
        <v>1.0766427054327401</v>
      </c>
      <c r="K231" s="1">
        <v>0.98860287144255998</v>
      </c>
      <c r="L231" s="1">
        <v>-3.1349999999999998</v>
      </c>
      <c r="N231" s="1">
        <f t="shared" si="11"/>
        <v>-2.3752142631720403</v>
      </c>
    </row>
    <row r="232" spans="2:14">
      <c r="B232" s="1">
        <f t="shared" si="10"/>
        <v>1987.8333333333162</v>
      </c>
      <c r="C232" s="1">
        <v>-0.6230747120084521</v>
      </c>
      <c r="D232" s="1">
        <v>-3.2681084904171986E-2</v>
      </c>
      <c r="E232" s="1">
        <v>-8.5000000000000409E-2</v>
      </c>
      <c r="G232" s="1">
        <v>-0.28357137163916363</v>
      </c>
      <c r="J232" s="1">
        <v>0.453567993424288</v>
      </c>
      <c r="K232" s="1">
        <v>0.955921786538388</v>
      </c>
      <c r="L232" s="1">
        <v>-3.22</v>
      </c>
      <c r="N232" s="1">
        <f t="shared" si="11"/>
        <v>-2.658785634811204</v>
      </c>
    </row>
    <row r="233" spans="2:14">
      <c r="B233" s="1">
        <f t="shared" si="10"/>
        <v>1987.9166666666495</v>
      </c>
      <c r="C233" s="1">
        <v>-0.27114276180484498</v>
      </c>
      <c r="D233" s="1">
        <v>-0.34261305058738201</v>
      </c>
      <c r="E233" s="1">
        <v>-0.17999999999999972</v>
      </c>
      <c r="G233" s="1">
        <v>3.3901413138519118E-2</v>
      </c>
      <c r="J233" s="1">
        <v>0.18242523161944299</v>
      </c>
      <c r="K233" s="1">
        <v>0.61330873595100599</v>
      </c>
      <c r="L233" s="1">
        <v>-3.4</v>
      </c>
      <c r="N233" s="1">
        <f t="shared" si="11"/>
        <v>-2.6248842216726849</v>
      </c>
    </row>
    <row r="234" spans="2:14">
      <c r="B234" s="1">
        <f t="shared" si="10"/>
        <v>1987.9999999999827</v>
      </c>
      <c r="C234" s="1">
        <v>-0.34448880857902198</v>
      </c>
      <c r="D234" s="1">
        <v>-4.4575214239833016E-2</v>
      </c>
      <c r="E234" s="1">
        <v>0</v>
      </c>
      <c r="G234" s="1">
        <v>0</v>
      </c>
      <c r="J234" s="1">
        <v>-0.16206357695957899</v>
      </c>
      <c r="K234" s="1">
        <v>0.56873352171117297</v>
      </c>
      <c r="L234" s="1">
        <v>-3.4</v>
      </c>
      <c r="N234" s="1">
        <f t="shared" si="11"/>
        <v>-2.6248842216726849</v>
      </c>
    </row>
    <row r="235" spans="2:14">
      <c r="B235" s="1">
        <f t="shared" si="10"/>
        <v>1988.083333333316</v>
      </c>
      <c r="C235" s="1">
        <v>-0.34565322555007505</v>
      </c>
      <c r="D235" s="1">
        <v>-0.42749632916871194</v>
      </c>
      <c r="E235" s="1">
        <v>-0.2240000000000002</v>
      </c>
      <c r="G235" s="1">
        <v>-5.2267003816980684E-2</v>
      </c>
      <c r="J235" s="1">
        <v>-0.50771680250965401</v>
      </c>
      <c r="K235" s="1">
        <v>0.141237192542461</v>
      </c>
      <c r="L235" s="1">
        <v>-3.6240000000000001</v>
      </c>
      <c r="N235" s="1">
        <f t="shared" si="11"/>
        <v>-2.6771512254896654</v>
      </c>
    </row>
    <row r="236" spans="2:14">
      <c r="B236" s="1">
        <f t="shared" si="10"/>
        <v>1988.1666666666492</v>
      </c>
      <c r="C236" s="1">
        <v>-0.241367510868991</v>
      </c>
      <c r="D236" s="1">
        <v>-0.1267113123948882</v>
      </c>
      <c r="E236" s="1">
        <v>1.8000000000000238E-2</v>
      </c>
      <c r="G236" s="1">
        <v>0.25688383618522725</v>
      </c>
      <c r="J236" s="1">
        <v>-0.74908431337864501</v>
      </c>
      <c r="K236" s="1">
        <v>1.4525880147572799E-2</v>
      </c>
      <c r="L236" s="1">
        <v>-3.6059999999999999</v>
      </c>
      <c r="N236" s="1">
        <f t="shared" si="11"/>
        <v>-2.4202673893044384</v>
      </c>
    </row>
    <row r="237" spans="2:14">
      <c r="B237" s="1">
        <f t="shared" si="10"/>
        <v>1988.2499999999825</v>
      </c>
      <c r="C237" s="1">
        <v>4.2469462092417976E-2</v>
      </c>
      <c r="D237" s="1">
        <v>-0.22852849172051481</v>
      </c>
      <c r="E237" s="1">
        <v>0</v>
      </c>
      <c r="G237" s="1">
        <v>0</v>
      </c>
      <c r="J237" s="1">
        <v>-0.70661485128622703</v>
      </c>
      <c r="K237" s="1">
        <v>-0.21400261157294201</v>
      </c>
      <c r="L237" s="1">
        <v>-3.6059999999999999</v>
      </c>
      <c r="N237" s="1">
        <f t="shared" si="11"/>
        <v>-2.4202673893044384</v>
      </c>
    </row>
    <row r="238" spans="2:14">
      <c r="B238" s="1">
        <f t="shared" si="10"/>
        <v>1988.3333333333157</v>
      </c>
      <c r="C238" s="1">
        <v>-0.44613040477029287</v>
      </c>
      <c r="D238" s="1">
        <v>7.3357488529784021E-2</v>
      </c>
      <c r="E238" s="1">
        <v>0.18799999999999972</v>
      </c>
      <c r="G238" s="1">
        <v>0.10380759088205949</v>
      </c>
      <c r="J238" s="1">
        <v>-1.1527452560565199</v>
      </c>
      <c r="K238" s="1">
        <v>-0.14064512304315799</v>
      </c>
      <c r="L238" s="1">
        <v>-3.4180000000000001</v>
      </c>
      <c r="N238" s="1">
        <f t="shared" si="11"/>
        <v>-2.3164597984223789</v>
      </c>
    </row>
    <row r="239" spans="2:14">
      <c r="B239" s="1">
        <f t="shared" si="10"/>
        <v>1988.416666666649</v>
      </c>
      <c r="C239" s="1">
        <v>0.17501185956432386</v>
      </c>
      <c r="D239" s="1">
        <v>0.10746876423403559</v>
      </c>
      <c r="E239" s="1">
        <v>0.30800000000000027</v>
      </c>
      <c r="G239" s="1">
        <v>0.13193967085389588</v>
      </c>
      <c r="J239" s="1">
        <v>-0.97773339649219604</v>
      </c>
      <c r="K239" s="1">
        <v>-3.3176358809122397E-2</v>
      </c>
      <c r="L239" s="1">
        <v>-3.11</v>
      </c>
      <c r="N239" s="1">
        <f t="shared" si="11"/>
        <v>-2.1845201275684829</v>
      </c>
    </row>
    <row r="240" spans="2:14">
      <c r="B240" s="1">
        <f t="shared" si="10"/>
        <v>1988.4999999999823</v>
      </c>
      <c r="C240" s="1">
        <v>-9.8238772864783885E-2</v>
      </c>
      <c r="D240" s="1">
        <v>-0.42048227269989258</v>
      </c>
      <c r="E240" s="1">
        <v>0</v>
      </c>
      <c r="G240" s="1">
        <v>0</v>
      </c>
      <c r="J240" s="1">
        <v>-1.0759721693569799</v>
      </c>
      <c r="K240" s="1">
        <v>-0.45365863150901498</v>
      </c>
      <c r="L240" s="1">
        <v>-3.11</v>
      </c>
      <c r="N240" s="1">
        <f t="shared" si="11"/>
        <v>-2.1845201275684829</v>
      </c>
    </row>
    <row r="241" spans="2:14">
      <c r="B241" s="1">
        <f t="shared" si="10"/>
        <v>1988.5833333333155</v>
      </c>
      <c r="C241" s="1">
        <v>0.37691944110833397</v>
      </c>
      <c r="D241" s="1">
        <v>3.0400112558852999E-2</v>
      </c>
      <c r="E241" s="1">
        <v>-0.18199999999999994</v>
      </c>
      <c r="G241" s="1">
        <v>-0.15083646919709975</v>
      </c>
      <c r="J241" s="1">
        <v>-0.69905272824864595</v>
      </c>
      <c r="K241" s="1">
        <v>-0.42325851895016198</v>
      </c>
      <c r="L241" s="1">
        <v>-3.2919999999999998</v>
      </c>
      <c r="N241" s="1">
        <f t="shared" si="11"/>
        <v>-2.3353565967655827</v>
      </c>
    </row>
    <row r="242" spans="2:14">
      <c r="B242" s="1">
        <f t="shared" si="10"/>
        <v>1988.6666666666488</v>
      </c>
      <c r="C242" s="1">
        <v>0.21562078172838894</v>
      </c>
      <c r="D242" s="1">
        <v>-0.22840704823999902</v>
      </c>
      <c r="E242" s="1">
        <v>-6.7000000000000171E-2</v>
      </c>
      <c r="G242" s="1">
        <v>-7.8363604635491579E-3</v>
      </c>
      <c r="J242" s="1">
        <v>-0.48343194652025701</v>
      </c>
      <c r="K242" s="1">
        <v>-0.651665567190161</v>
      </c>
      <c r="L242" s="1">
        <v>-3.359</v>
      </c>
      <c r="N242" s="1">
        <f t="shared" si="11"/>
        <v>-2.3431929572291317</v>
      </c>
    </row>
    <row r="243" spans="2:14">
      <c r="B243" s="1">
        <f t="shared" si="10"/>
        <v>1988.749999999982</v>
      </c>
      <c r="C243" s="1">
        <v>-0.12613020032811495</v>
      </c>
      <c r="D243" s="1">
        <v>-0.12486646423129699</v>
      </c>
      <c r="E243" s="1">
        <v>0</v>
      </c>
      <c r="G243" s="1">
        <v>0</v>
      </c>
      <c r="J243" s="1">
        <v>-0.60956214684837196</v>
      </c>
      <c r="K243" s="1">
        <v>-0.77653203142145799</v>
      </c>
      <c r="L243" s="1">
        <v>-3.359</v>
      </c>
      <c r="N243" s="1">
        <f t="shared" si="11"/>
        <v>-2.3431929572291317</v>
      </c>
    </row>
    <row r="244" spans="2:14">
      <c r="B244" s="1">
        <f t="shared" si="10"/>
        <v>1988.8333333333153</v>
      </c>
      <c r="C244" s="1">
        <v>0.29724366446392897</v>
      </c>
      <c r="D244" s="1">
        <v>1.9829920843981941E-2</v>
      </c>
      <c r="E244" s="1">
        <v>-8.999999999999897E-3</v>
      </c>
      <c r="G244" s="1">
        <v>1.839307772471023E-2</v>
      </c>
      <c r="J244" s="1">
        <v>-0.31231848238444299</v>
      </c>
      <c r="K244" s="1">
        <v>-0.75670211057747605</v>
      </c>
      <c r="L244" s="1">
        <v>-3.3679999999999999</v>
      </c>
      <c r="N244" s="1">
        <f t="shared" si="11"/>
        <v>-2.3247998795044214</v>
      </c>
    </row>
    <row r="245" spans="2:14">
      <c r="B245" s="1">
        <f t="shared" si="10"/>
        <v>1988.9166666666486</v>
      </c>
      <c r="C245" s="1">
        <v>0.45563557829558199</v>
      </c>
      <c r="D245" s="1">
        <v>0.25016972813639904</v>
      </c>
      <c r="E245" s="1">
        <v>0.44599999999999973</v>
      </c>
      <c r="G245" s="1">
        <v>0.56338822456882287</v>
      </c>
      <c r="J245" s="1">
        <v>0.143317095911139</v>
      </c>
      <c r="K245" s="1">
        <v>-0.50653238244107701</v>
      </c>
      <c r="L245" s="1">
        <v>-2.9220000000000002</v>
      </c>
      <c r="N245" s="1">
        <f t="shared" si="11"/>
        <v>-1.7614116549355985</v>
      </c>
    </row>
    <row r="246" spans="2:14">
      <c r="B246" s="1">
        <f t="shared" si="10"/>
        <v>1988.9999999999818</v>
      </c>
      <c r="C246" s="1">
        <v>0.20107042792324797</v>
      </c>
      <c r="D246" s="1">
        <v>-0.33509404723708802</v>
      </c>
      <c r="E246" s="1">
        <v>0</v>
      </c>
      <c r="G246" s="1">
        <v>0</v>
      </c>
      <c r="J246" s="1">
        <v>0.34438752383438698</v>
      </c>
      <c r="K246" s="1">
        <v>-0.84162642967816503</v>
      </c>
      <c r="L246" s="1">
        <v>-2.9220000000000002</v>
      </c>
      <c r="N246" s="1">
        <f t="shared" si="11"/>
        <v>-1.7614116549355985</v>
      </c>
    </row>
    <row r="247" spans="2:14">
      <c r="B247" s="1">
        <f t="shared" si="10"/>
        <v>1989.0833333333151</v>
      </c>
      <c r="C247" s="1">
        <v>0.30279337800705197</v>
      </c>
      <c r="D247" s="1">
        <v>0.30682731294672305</v>
      </c>
      <c r="E247" s="1">
        <v>0.29700000000000015</v>
      </c>
      <c r="G247" s="1">
        <v>1.4485966318348309E-2</v>
      </c>
      <c r="J247" s="1">
        <v>0.64718090184143895</v>
      </c>
      <c r="K247" s="1">
        <v>-0.53479911673144198</v>
      </c>
      <c r="L247" s="1">
        <v>-2.625</v>
      </c>
      <c r="N247" s="1">
        <f t="shared" si="11"/>
        <v>-1.7469256886172502</v>
      </c>
    </row>
    <row r="248" spans="2:14">
      <c r="B248" s="1">
        <f t="shared" si="10"/>
        <v>1989.1666666666483</v>
      </c>
      <c r="C248" s="1">
        <v>0.10585002754198103</v>
      </c>
      <c r="D248" s="1">
        <v>-0.22601877815156202</v>
      </c>
      <c r="E248" s="1">
        <v>6.0999999999999943E-2</v>
      </c>
      <c r="G248" s="1">
        <v>-8.3116457605852789E-2</v>
      </c>
      <c r="J248" s="1">
        <v>0.75303092938341998</v>
      </c>
      <c r="K248" s="1">
        <v>-0.760817894883004</v>
      </c>
      <c r="L248" s="1">
        <v>-2.5640000000000001</v>
      </c>
      <c r="N248" s="1">
        <f t="shared" si="11"/>
        <v>-1.8300421462231029</v>
      </c>
    </row>
    <row r="249" spans="2:14">
      <c r="B249" s="1">
        <f t="shared" si="10"/>
        <v>1989.2499999999816</v>
      </c>
      <c r="C249" s="1">
        <v>0.38995835387538003</v>
      </c>
      <c r="D249" s="1">
        <v>-0.17335963314901703</v>
      </c>
      <c r="E249" s="1">
        <v>0</v>
      </c>
      <c r="G249" s="1">
        <v>0</v>
      </c>
      <c r="J249" s="1">
        <v>1.1429892832588</v>
      </c>
      <c r="K249" s="1">
        <v>-0.93417752803202103</v>
      </c>
      <c r="L249" s="1">
        <v>-2.5640000000000001</v>
      </c>
      <c r="N249" s="1">
        <f t="shared" si="11"/>
        <v>-1.8300421462231029</v>
      </c>
    </row>
    <row r="250" spans="2:14">
      <c r="B250" s="1">
        <f t="shared" si="10"/>
        <v>1989.3333333333148</v>
      </c>
      <c r="C250" s="1">
        <v>0.25715241727889993</v>
      </c>
      <c r="D250" s="1">
        <v>0.11728417514442102</v>
      </c>
      <c r="E250" s="1">
        <v>0.15300000000000002</v>
      </c>
      <c r="G250" s="1">
        <v>3.5297977339820791E-2</v>
      </c>
      <c r="J250" s="1">
        <v>1.4001417005376999</v>
      </c>
      <c r="K250" s="1">
        <v>-0.81689335288760001</v>
      </c>
      <c r="L250" s="1">
        <v>-2.411</v>
      </c>
      <c r="N250" s="1">
        <f t="shared" si="11"/>
        <v>-1.7947441688832821</v>
      </c>
    </row>
    <row r="251" spans="2:14">
      <c r="B251" s="1">
        <f t="shared" si="10"/>
        <v>1989.4166666666481</v>
      </c>
      <c r="C251" s="1">
        <v>-4.4212885786439893E-2</v>
      </c>
      <c r="D251" s="1">
        <v>0.114800695911632</v>
      </c>
      <c r="E251" s="1">
        <v>0</v>
      </c>
      <c r="G251" s="1">
        <v>0</v>
      </c>
      <c r="J251" s="1">
        <v>1.35592881475126</v>
      </c>
      <c r="K251" s="1">
        <v>-0.70209265697596801</v>
      </c>
      <c r="L251" s="1">
        <v>-2.411</v>
      </c>
      <c r="N251" s="1">
        <f t="shared" si="11"/>
        <v>-1.7947441688832821</v>
      </c>
    </row>
    <row r="252" spans="2:14">
      <c r="B252" s="1">
        <f t="shared" si="10"/>
        <v>1989.4999999999814</v>
      </c>
      <c r="C252" s="1">
        <v>0.33781274703770992</v>
      </c>
      <c r="D252" s="1">
        <v>-3.2609365986172034E-2</v>
      </c>
      <c r="E252" s="1">
        <v>7.5000000000000178E-2</v>
      </c>
      <c r="G252" s="1">
        <v>-0.13252168123837277</v>
      </c>
      <c r="J252" s="1">
        <v>1.69374156178897</v>
      </c>
      <c r="K252" s="1">
        <v>-0.73470202296214004</v>
      </c>
      <c r="L252" s="1">
        <v>-2.3359999999999999</v>
      </c>
      <c r="N252" s="1">
        <f t="shared" si="11"/>
        <v>-1.9272658501216549</v>
      </c>
    </row>
    <row r="253" spans="2:14">
      <c r="B253" s="1">
        <f t="shared" si="10"/>
        <v>1989.5833333333146</v>
      </c>
      <c r="C253" s="1">
        <v>-0.47683468733323986</v>
      </c>
      <c r="D253" s="1">
        <v>-0.20387652174436399</v>
      </c>
      <c r="E253" s="1">
        <v>-0.13900000000000023</v>
      </c>
      <c r="G253" s="1">
        <v>0.10059278863999269</v>
      </c>
      <c r="J253" s="1">
        <v>1.2169068744557301</v>
      </c>
      <c r="K253" s="1">
        <v>-0.93857854470650404</v>
      </c>
      <c r="L253" s="1">
        <v>-2.4750000000000001</v>
      </c>
      <c r="N253" s="1">
        <f t="shared" si="11"/>
        <v>-1.8266730614816622</v>
      </c>
    </row>
    <row r="254" spans="2:14">
      <c r="B254" s="1">
        <f t="shared" si="10"/>
        <v>1989.6666666666479</v>
      </c>
      <c r="C254" s="1">
        <v>0.36231901724180982</v>
      </c>
      <c r="D254" s="1">
        <v>2.0045979536762015E-2</v>
      </c>
      <c r="E254" s="1">
        <v>0</v>
      </c>
      <c r="G254" s="1">
        <v>0</v>
      </c>
      <c r="J254" s="1">
        <v>1.5792258916975399</v>
      </c>
      <c r="K254" s="1">
        <v>-0.91853256516974202</v>
      </c>
      <c r="L254" s="1">
        <v>-2.4750000000000001</v>
      </c>
      <c r="N254" s="1">
        <f t="shared" si="11"/>
        <v>-1.8266730614816622</v>
      </c>
    </row>
    <row r="255" spans="2:14">
      <c r="B255" s="1">
        <f t="shared" si="10"/>
        <v>1989.7499999999811</v>
      </c>
      <c r="C255" s="1">
        <v>-0.28931605911088987</v>
      </c>
      <c r="D255" s="1">
        <v>-0.35685823667311789</v>
      </c>
      <c r="E255" s="1">
        <v>-8.6999999999999744E-2</v>
      </c>
      <c r="G255" s="1">
        <v>3.9284642495844124E-2</v>
      </c>
      <c r="J255" s="1">
        <v>1.28990983258665</v>
      </c>
      <c r="K255" s="1">
        <v>-1.2753908018428599</v>
      </c>
      <c r="L255" s="1">
        <v>-2.5619999999999998</v>
      </c>
      <c r="N255" s="1">
        <f t="shared" si="11"/>
        <v>-1.787388418985818</v>
      </c>
    </row>
    <row r="256" spans="2:14">
      <c r="B256" s="1">
        <f t="shared" si="10"/>
        <v>1989.8333333333144</v>
      </c>
      <c r="C256" s="1">
        <v>-0.36174836499285701</v>
      </c>
      <c r="D256" s="1">
        <v>6.3636456715299827E-2</v>
      </c>
      <c r="E256" s="1">
        <v>0.10799999999999965</v>
      </c>
      <c r="G256" s="1">
        <v>0.10657178416393337</v>
      </c>
      <c r="J256" s="1">
        <v>0.92816146759379303</v>
      </c>
      <c r="K256" s="1">
        <v>-1.2117543451275601</v>
      </c>
      <c r="L256" s="1">
        <v>-2.4540000000000002</v>
      </c>
      <c r="N256" s="1">
        <f t="shared" si="11"/>
        <v>-1.6808166348218847</v>
      </c>
    </row>
    <row r="257" spans="2:14">
      <c r="B257" s="1">
        <f t="shared" si="10"/>
        <v>1989.9166666666476</v>
      </c>
      <c r="C257" s="1">
        <v>7.471926843783705E-2</v>
      </c>
      <c r="D257" s="1">
        <v>-0.15183998967413981</v>
      </c>
      <c r="E257" s="1">
        <v>-6.6999999999999726E-2</v>
      </c>
      <c r="G257" s="1">
        <v>-0.16548037505438387</v>
      </c>
      <c r="J257" s="1">
        <v>1.0028807360316301</v>
      </c>
      <c r="K257" s="1">
        <v>-1.3635943348016999</v>
      </c>
      <c r="L257" s="1">
        <v>-2.5209999999999999</v>
      </c>
      <c r="N257" s="1">
        <f t="shared" si="11"/>
        <v>-1.8462970098762685</v>
      </c>
    </row>
    <row r="258" spans="2:14">
      <c r="B258" s="1">
        <f t="shared" si="10"/>
        <v>1989.9999999999809</v>
      </c>
      <c r="C258" s="1">
        <v>-0.29327331792116407</v>
      </c>
      <c r="D258" s="1">
        <v>-8.7175158682700093E-2</v>
      </c>
      <c r="E258" s="1">
        <v>0</v>
      </c>
      <c r="G258" s="1">
        <v>0</v>
      </c>
      <c r="J258" s="1">
        <v>0.70960741811046602</v>
      </c>
      <c r="K258" s="1">
        <v>-1.4507694934844</v>
      </c>
      <c r="L258" s="1">
        <v>-2.5209999999999999</v>
      </c>
      <c r="N258" s="1">
        <f t="shared" si="11"/>
        <v>-1.8462970098762685</v>
      </c>
    </row>
    <row r="259" spans="2:14">
      <c r="B259" s="1">
        <f t="shared" si="10"/>
        <v>1990.0833333333142</v>
      </c>
      <c r="C259" s="1">
        <v>-4.4326246042122985E-2</v>
      </c>
      <c r="D259" s="1">
        <v>0.54091997633788702</v>
      </c>
      <c r="E259" s="1">
        <v>0.31299999999999972</v>
      </c>
      <c r="G259" s="1">
        <v>0.12155911631232449</v>
      </c>
      <c r="J259" s="1">
        <v>0.66528117206834303</v>
      </c>
      <c r="K259" s="1">
        <v>-0.90984951714651296</v>
      </c>
      <c r="L259" s="1">
        <v>-2.2080000000000002</v>
      </c>
      <c r="N259" s="1">
        <f t="shared" si="11"/>
        <v>-1.7247378935639441</v>
      </c>
    </row>
    <row r="260" spans="2:14">
      <c r="B260" s="1">
        <f t="shared" si="10"/>
        <v>1990.1666666666474</v>
      </c>
      <c r="C260" s="1">
        <v>-0.35185667900146805</v>
      </c>
      <c r="D260" s="1">
        <v>-0.26607766535433697</v>
      </c>
      <c r="E260" s="1">
        <v>-9.3999999999999861E-2</v>
      </c>
      <c r="G260" s="1">
        <v>4.1341307566514718E-2</v>
      </c>
      <c r="J260" s="1">
        <v>0.31342449306687498</v>
      </c>
      <c r="K260" s="1">
        <v>-1.1759271825008499</v>
      </c>
      <c r="L260" s="1">
        <v>-2.302</v>
      </c>
      <c r="N260" s="1">
        <f t="shared" si="11"/>
        <v>-1.6833965859974294</v>
      </c>
    </row>
    <row r="261" spans="2:14">
      <c r="B261" s="1">
        <f t="shared" si="10"/>
        <v>1990.2499999999807</v>
      </c>
      <c r="C261" s="1">
        <v>-0.2831559020951252</v>
      </c>
      <c r="D261" s="1">
        <v>-7.2097667316650016E-2</v>
      </c>
      <c r="E261" s="1">
        <v>0</v>
      </c>
      <c r="G261" s="1">
        <v>0</v>
      </c>
      <c r="J261" s="1">
        <v>3.02685909717498E-2</v>
      </c>
      <c r="K261" s="1">
        <v>-1.2480248498174999</v>
      </c>
      <c r="L261" s="1">
        <v>-2.302</v>
      </c>
      <c r="N261" s="1">
        <f t="shared" si="11"/>
        <v>-1.6833965859974294</v>
      </c>
    </row>
    <row r="262" spans="2:14">
      <c r="B262" s="1">
        <f t="shared" si="10"/>
        <v>1990.3333333333139</v>
      </c>
      <c r="C262" s="1">
        <v>-0.46301105783662577</v>
      </c>
      <c r="D262" s="1">
        <v>5.3253539080100332E-3</v>
      </c>
      <c r="E262" s="1">
        <v>4.4000000000000039E-2</v>
      </c>
      <c r="G262" s="1">
        <v>2.7731911448873894E-2</v>
      </c>
      <c r="J262" s="1">
        <v>-0.432742466864876</v>
      </c>
      <c r="K262" s="1">
        <v>-1.2426994959094899</v>
      </c>
      <c r="L262" s="1">
        <v>-2.258</v>
      </c>
      <c r="N262" s="1">
        <f t="shared" si="11"/>
        <v>-1.6556646745485555</v>
      </c>
    </row>
    <row r="263" spans="2:14">
      <c r="B263" s="1">
        <f t="shared" si="10"/>
        <v>1990.4166666666472</v>
      </c>
      <c r="C263" s="1">
        <v>-0.53003963688398503</v>
      </c>
      <c r="D263" s="1">
        <v>-0.20109586146538017</v>
      </c>
      <c r="E263" s="1">
        <v>0</v>
      </c>
      <c r="G263" s="1">
        <v>0</v>
      </c>
      <c r="J263" s="1">
        <v>-0.96278210374886097</v>
      </c>
      <c r="K263" s="1">
        <v>-1.4437953573748701</v>
      </c>
      <c r="L263" s="1">
        <v>-2.258</v>
      </c>
      <c r="N263" s="1">
        <f t="shared" si="11"/>
        <v>-1.6556646745485555</v>
      </c>
    </row>
    <row r="264" spans="2:14">
      <c r="B264" s="1">
        <f t="shared" ref="B264:B327" si="12">B263+1/12</f>
        <v>1990.4999999999804</v>
      </c>
      <c r="C264" s="1">
        <v>-0.44855920966600904</v>
      </c>
      <c r="D264" s="1">
        <v>-0.15545726065224996</v>
      </c>
      <c r="E264" s="1">
        <v>-6.5999999999999837E-2</v>
      </c>
      <c r="G264" s="1">
        <v>-0.17382965785258381</v>
      </c>
      <c r="J264" s="1">
        <v>-1.41134131341487</v>
      </c>
      <c r="K264" s="1">
        <v>-1.59925261802712</v>
      </c>
      <c r="L264" s="1">
        <v>-2.3239999999999998</v>
      </c>
      <c r="N264" s="1">
        <f t="shared" si="11"/>
        <v>-1.8294943324011392</v>
      </c>
    </row>
    <row r="265" spans="2:14">
      <c r="B265" s="1">
        <f t="shared" si="12"/>
        <v>1990.5833333333137</v>
      </c>
      <c r="C265" s="1">
        <v>0.38282317303094993</v>
      </c>
      <c r="D265" s="1">
        <v>1.1738329284000093E-2</v>
      </c>
      <c r="E265" s="1">
        <v>0.14999999999999991</v>
      </c>
      <c r="G265" s="1">
        <v>8.9957071924788121E-2</v>
      </c>
      <c r="J265" s="1">
        <v>-1.0285181403839201</v>
      </c>
      <c r="K265" s="1">
        <v>-1.58751428874312</v>
      </c>
      <c r="L265" s="1">
        <v>-2.1739999999999999</v>
      </c>
      <c r="N265" s="1">
        <f t="shared" si="11"/>
        <v>-1.739537260476351</v>
      </c>
    </row>
    <row r="266" spans="2:14">
      <c r="B266" s="1">
        <f t="shared" si="12"/>
        <v>1990.666666666647</v>
      </c>
      <c r="C266" s="1">
        <v>-0.12696059164795992</v>
      </c>
      <c r="D266" s="1">
        <v>5.2967581411400566E-3</v>
      </c>
      <c r="E266" s="1">
        <v>0</v>
      </c>
      <c r="G266" s="1">
        <v>0</v>
      </c>
      <c r="J266" s="1">
        <v>-1.15547873203188</v>
      </c>
      <c r="K266" s="1">
        <v>-1.5822175306019799</v>
      </c>
      <c r="L266" s="1">
        <v>-2.1739999999999999</v>
      </c>
      <c r="N266" s="1">
        <f t="shared" ref="N266:N329" si="13">N265+G266</f>
        <v>-1.739537260476351</v>
      </c>
    </row>
    <row r="267" spans="2:14">
      <c r="B267" s="1">
        <f t="shared" si="12"/>
        <v>1990.7499999999802</v>
      </c>
      <c r="C267" s="1">
        <v>0.24913330879553897</v>
      </c>
      <c r="D267" s="1">
        <v>-7.3194386472600126E-2</v>
      </c>
      <c r="E267" s="1">
        <v>-0.11900000000000022</v>
      </c>
      <c r="G267" s="1">
        <v>-0.21877802452003367</v>
      </c>
      <c r="J267" s="1">
        <v>-0.90634542323634104</v>
      </c>
      <c r="K267" s="1">
        <v>-1.65541191707458</v>
      </c>
      <c r="L267" s="1">
        <v>-2.2930000000000001</v>
      </c>
      <c r="N267" s="1">
        <f t="shared" si="13"/>
        <v>-1.9583152849963847</v>
      </c>
    </row>
    <row r="268" spans="2:14">
      <c r="B268" s="1">
        <f t="shared" si="12"/>
        <v>1990.8333333333135</v>
      </c>
      <c r="C268" s="1">
        <v>5.3640274810570987E-2</v>
      </c>
      <c r="D268" s="1">
        <v>0.29058603691616991</v>
      </c>
      <c r="E268" s="1">
        <v>-1.7999999999999794E-2</v>
      </c>
      <c r="G268" s="1">
        <v>-7.4210338799936049E-2</v>
      </c>
      <c r="J268" s="1">
        <v>-0.85270514842577005</v>
      </c>
      <c r="K268" s="1">
        <v>-1.3648258801584101</v>
      </c>
      <c r="L268" s="1">
        <v>-2.3109999999999999</v>
      </c>
      <c r="N268" s="1">
        <f t="shared" si="13"/>
        <v>-2.032525623796321</v>
      </c>
    </row>
    <row r="269" spans="2:14">
      <c r="B269" s="1">
        <f t="shared" si="12"/>
        <v>1990.9166666666467</v>
      </c>
      <c r="C269" s="1">
        <v>0.17386038511248003</v>
      </c>
      <c r="D269" s="1">
        <v>-0.24744154817436992</v>
      </c>
      <c r="E269" s="1">
        <v>-0.15900000000000025</v>
      </c>
      <c r="G269" s="1">
        <v>6.1758818017644268E-3</v>
      </c>
      <c r="J269" s="1">
        <v>-0.67884476331329002</v>
      </c>
      <c r="K269" s="1">
        <v>-1.61226742833278</v>
      </c>
      <c r="L269" s="1">
        <v>-2.4700000000000002</v>
      </c>
      <c r="N269" s="1">
        <f t="shared" si="13"/>
        <v>-2.0263497419945566</v>
      </c>
    </row>
    <row r="270" spans="2:14">
      <c r="B270" s="1">
        <f t="shared" si="12"/>
        <v>1990.99999999998</v>
      </c>
      <c r="C270" s="1">
        <v>2.796436939044078E-3</v>
      </c>
      <c r="D270" s="1">
        <v>0.13008491650931009</v>
      </c>
      <c r="E270" s="1">
        <v>0</v>
      </c>
      <c r="G270" s="1">
        <v>0</v>
      </c>
      <c r="J270" s="1">
        <v>-0.67604832637424594</v>
      </c>
      <c r="K270" s="1">
        <v>-1.4821825118234699</v>
      </c>
      <c r="L270" s="1">
        <v>-2.4700000000000002</v>
      </c>
      <c r="N270" s="1">
        <f t="shared" si="13"/>
        <v>-2.0263497419945566</v>
      </c>
    </row>
    <row r="271" spans="2:14">
      <c r="B271" s="1">
        <f t="shared" si="12"/>
        <v>1991.0833333333132</v>
      </c>
      <c r="C271" s="1">
        <v>-0.47344906306743406</v>
      </c>
      <c r="D271" s="1">
        <v>-0.26543606999554004</v>
      </c>
      <c r="E271" s="1">
        <v>-0.25099999999999989</v>
      </c>
      <c r="G271" s="1">
        <v>-0.26794314655011153</v>
      </c>
      <c r="J271" s="1">
        <v>-1.14949738944168</v>
      </c>
      <c r="K271" s="1">
        <v>-1.74761858181901</v>
      </c>
      <c r="L271" s="1">
        <v>-2.7210000000000001</v>
      </c>
      <c r="N271" s="1">
        <f t="shared" si="13"/>
        <v>-2.2942928885446681</v>
      </c>
    </row>
    <row r="272" spans="2:14">
      <c r="B272" s="1">
        <f t="shared" si="12"/>
        <v>1991.1666666666465</v>
      </c>
      <c r="C272" s="1">
        <v>0.25351434794820404</v>
      </c>
      <c r="D272" s="1">
        <v>8.2237373234499866E-2</v>
      </c>
      <c r="E272" s="1">
        <v>0.22699999999999987</v>
      </c>
      <c r="G272" s="1">
        <v>0.28197086848926778</v>
      </c>
      <c r="J272" s="1">
        <v>-0.89598304149347596</v>
      </c>
      <c r="K272" s="1">
        <v>-1.6653812085845101</v>
      </c>
      <c r="L272" s="1">
        <v>-2.4940000000000002</v>
      </c>
      <c r="N272" s="1">
        <f t="shared" si="13"/>
        <v>-2.0123220200554002</v>
      </c>
    </row>
    <row r="273" spans="2:14">
      <c r="B273" s="1">
        <f t="shared" si="12"/>
        <v>1991.2499999999798</v>
      </c>
      <c r="C273" s="1">
        <v>-0.30208916402256403</v>
      </c>
      <c r="D273" s="1">
        <v>-0.25458886957913984</v>
      </c>
      <c r="E273" s="1">
        <v>0</v>
      </c>
      <c r="G273" s="1">
        <v>0</v>
      </c>
      <c r="J273" s="1">
        <v>-1.19807220551604</v>
      </c>
      <c r="K273" s="1">
        <v>-1.91997007816365</v>
      </c>
      <c r="L273" s="1">
        <v>-2.4940000000000002</v>
      </c>
      <c r="N273" s="1">
        <f t="shared" si="13"/>
        <v>-2.0123220200554002</v>
      </c>
    </row>
    <row r="274" spans="2:14">
      <c r="B274" s="1">
        <f t="shared" si="12"/>
        <v>1991.333333333313</v>
      </c>
      <c r="C274" s="1">
        <v>-0.21267625734873996</v>
      </c>
      <c r="D274" s="1">
        <v>0.27605085164751997</v>
      </c>
      <c r="E274" s="1">
        <v>0.26200000000000001</v>
      </c>
      <c r="G274" s="1">
        <v>0.15159697827983604</v>
      </c>
      <c r="J274" s="1">
        <v>-1.41074846286478</v>
      </c>
      <c r="K274" s="1">
        <v>-1.64391922651613</v>
      </c>
      <c r="L274" s="1">
        <v>-2.2320000000000002</v>
      </c>
      <c r="N274" s="1">
        <f t="shared" si="13"/>
        <v>-1.8607250417755641</v>
      </c>
    </row>
    <row r="275" spans="2:14">
      <c r="B275" s="1">
        <f t="shared" si="12"/>
        <v>1991.4166666666463</v>
      </c>
      <c r="C275" s="1">
        <v>0.22592271078727988</v>
      </c>
      <c r="D275" s="1">
        <v>-0.16904396852452996</v>
      </c>
      <c r="E275" s="1">
        <v>0</v>
      </c>
      <c r="G275" s="1">
        <v>0</v>
      </c>
      <c r="J275" s="1">
        <v>-1.1848257520775001</v>
      </c>
      <c r="K275" s="1">
        <v>-1.8129631950406599</v>
      </c>
      <c r="L275" s="1">
        <v>-2.2320000000000002</v>
      </c>
      <c r="N275" s="1">
        <f t="shared" si="13"/>
        <v>-1.8607250417755641</v>
      </c>
    </row>
    <row r="276" spans="2:14">
      <c r="B276" s="1">
        <f t="shared" si="12"/>
        <v>1991.4999999999795</v>
      </c>
      <c r="C276" s="1">
        <v>-0.13044115631296993</v>
      </c>
      <c r="D276" s="1">
        <v>-1.4310981638079978E-2</v>
      </c>
      <c r="E276" s="1">
        <v>-7.6999999999999957E-2</v>
      </c>
      <c r="G276" s="1">
        <v>0.10770449128200987</v>
      </c>
      <c r="J276" s="1">
        <v>-1.31526690839047</v>
      </c>
      <c r="K276" s="1">
        <v>-1.8272741766787399</v>
      </c>
      <c r="L276" s="1">
        <v>-2.3090000000000002</v>
      </c>
      <c r="N276" s="1">
        <f t="shared" si="13"/>
        <v>-1.7530205504935541</v>
      </c>
    </row>
    <row r="277" spans="2:14">
      <c r="B277" s="1">
        <f t="shared" si="12"/>
        <v>1991.5833333333128</v>
      </c>
      <c r="C277" s="1">
        <v>0.11329396003891001</v>
      </c>
      <c r="D277" s="1">
        <v>0.19357424931650002</v>
      </c>
      <c r="E277" s="1">
        <v>0.14000000000000012</v>
      </c>
      <c r="G277" s="1">
        <v>2.811086857320233E-3</v>
      </c>
      <c r="J277" s="1">
        <v>-1.20197294835156</v>
      </c>
      <c r="K277" s="1">
        <v>-1.6336999273622399</v>
      </c>
      <c r="L277" s="1">
        <v>-2.169</v>
      </c>
      <c r="N277" s="1">
        <f t="shared" si="13"/>
        <v>-1.7502094636362338</v>
      </c>
    </row>
    <row r="278" spans="2:14">
      <c r="B278" s="1">
        <f t="shared" si="12"/>
        <v>1991.6666666666461</v>
      </c>
      <c r="C278" s="1">
        <v>1.2872442784660043E-2</v>
      </c>
      <c r="D278" s="1">
        <v>6.514261851601999E-2</v>
      </c>
      <c r="E278" s="1">
        <v>0</v>
      </c>
      <c r="G278" s="1">
        <v>0</v>
      </c>
      <c r="J278" s="1">
        <v>-1.1891005055668999</v>
      </c>
      <c r="K278" s="1">
        <v>-1.5685573088462199</v>
      </c>
      <c r="L278" s="1">
        <v>-2.169</v>
      </c>
      <c r="N278" s="1">
        <f t="shared" si="13"/>
        <v>-1.7502094636362338</v>
      </c>
    </row>
    <row r="279" spans="2:14">
      <c r="B279" s="1">
        <f t="shared" si="12"/>
        <v>1991.7499999999793</v>
      </c>
      <c r="C279" s="1">
        <v>0.3288192112156989</v>
      </c>
      <c r="D279" s="1">
        <v>-5.9350770772370165E-2</v>
      </c>
      <c r="E279" s="1">
        <v>-3.5000000000000142E-2</v>
      </c>
      <c r="G279" s="1">
        <v>2.920340363810453E-2</v>
      </c>
      <c r="J279" s="1">
        <v>-0.86028129435120104</v>
      </c>
      <c r="K279" s="1">
        <v>-1.6279080796185901</v>
      </c>
      <c r="L279" s="1">
        <v>-2.2040000000000002</v>
      </c>
      <c r="N279" s="1">
        <f t="shared" si="13"/>
        <v>-1.7210060599981292</v>
      </c>
    </row>
    <row r="280" spans="2:14">
      <c r="B280" s="1">
        <f t="shared" si="12"/>
        <v>1991.8333333333126</v>
      </c>
      <c r="C280" s="1">
        <v>-0.30041467022606905</v>
      </c>
      <c r="D280" s="1">
        <v>-0.13332358280628998</v>
      </c>
      <c r="E280" s="1">
        <v>-0.121</v>
      </c>
      <c r="G280" s="1">
        <v>-0.44338699992002806</v>
      </c>
      <c r="J280" s="1">
        <v>-1.1606959645772701</v>
      </c>
      <c r="K280" s="1">
        <v>-1.7612316624248801</v>
      </c>
      <c r="L280" s="1">
        <v>-2.3250000000000002</v>
      </c>
      <c r="N280" s="1">
        <f t="shared" si="13"/>
        <v>-2.1643930599181571</v>
      </c>
    </row>
    <row r="281" spans="2:14">
      <c r="B281" s="1">
        <f t="shared" si="12"/>
        <v>1991.9166666666458</v>
      </c>
      <c r="C281" s="1">
        <v>0.13815001890368017</v>
      </c>
      <c r="D281" s="1">
        <v>0.21897982830543006</v>
      </c>
      <c r="E281" s="1">
        <v>0.11299999999999999</v>
      </c>
      <c r="G281" s="1">
        <v>-9.2107367632750514E-2</v>
      </c>
      <c r="J281" s="1">
        <v>-1.0225459456735899</v>
      </c>
      <c r="K281" s="1">
        <v>-1.54225183411945</v>
      </c>
      <c r="L281" s="1">
        <v>-2.2120000000000002</v>
      </c>
      <c r="N281" s="1">
        <f t="shared" si="13"/>
        <v>-2.2565004275509075</v>
      </c>
    </row>
    <row r="282" spans="2:14">
      <c r="B282" s="1">
        <f t="shared" si="12"/>
        <v>1991.9999999999791</v>
      </c>
      <c r="C282" s="1">
        <v>0.22001524358976288</v>
      </c>
      <c r="D282" s="1">
        <v>3.4384079336970075E-2</v>
      </c>
      <c r="E282" s="1">
        <v>0</v>
      </c>
      <c r="G282" s="1">
        <v>0</v>
      </c>
      <c r="J282" s="1">
        <v>-0.80253070208382704</v>
      </c>
      <c r="K282" s="1">
        <v>-1.5078677547824799</v>
      </c>
      <c r="L282" s="1">
        <v>-2.2120000000000002</v>
      </c>
      <c r="N282" s="1">
        <f t="shared" si="13"/>
        <v>-2.2565004275509075</v>
      </c>
    </row>
    <row r="283" spans="2:14">
      <c r="B283" s="1">
        <f t="shared" si="12"/>
        <v>1992.0833333333123</v>
      </c>
      <c r="C283" s="1">
        <v>0.20104838240487</v>
      </c>
      <c r="D283" s="1">
        <v>-0.23799085667966002</v>
      </c>
      <c r="E283" s="1">
        <v>-4.0000000000000036E-3</v>
      </c>
      <c r="G283" s="1">
        <v>0.13708585398271367</v>
      </c>
      <c r="J283" s="1">
        <v>-0.60148231967895704</v>
      </c>
      <c r="K283" s="1">
        <v>-1.7458586114621399</v>
      </c>
      <c r="L283" s="1">
        <v>-2.2160000000000002</v>
      </c>
      <c r="N283" s="1">
        <f t="shared" si="13"/>
        <v>-2.1194145735681937</v>
      </c>
    </row>
    <row r="284" spans="2:14">
      <c r="B284" s="1">
        <f t="shared" si="12"/>
        <v>1992.1666666666456</v>
      </c>
      <c r="C284" s="1">
        <v>8.3023087598127043E-2</v>
      </c>
      <c r="D284" s="1">
        <v>0.13906465507027987</v>
      </c>
      <c r="E284" s="1">
        <v>-0.12599999999999989</v>
      </c>
      <c r="G284" s="1">
        <v>3.9065821435151332E-2</v>
      </c>
      <c r="J284" s="1">
        <v>-0.51845923208083</v>
      </c>
      <c r="K284" s="1">
        <v>-1.6067939563918601</v>
      </c>
      <c r="L284" s="1">
        <v>-2.3420000000000001</v>
      </c>
      <c r="N284" s="1">
        <f t="shared" si="13"/>
        <v>-2.0803487521330424</v>
      </c>
    </row>
    <row r="285" spans="2:14">
      <c r="B285" s="1">
        <f t="shared" si="12"/>
        <v>1992.2499999999789</v>
      </c>
      <c r="C285" s="1">
        <v>-0.40095098575034904</v>
      </c>
      <c r="D285" s="1">
        <v>-6.7001665059589932E-2</v>
      </c>
      <c r="E285" s="1">
        <v>0</v>
      </c>
      <c r="G285" s="1">
        <v>0</v>
      </c>
      <c r="J285" s="1">
        <v>-0.91941021783117904</v>
      </c>
      <c r="K285" s="1">
        <v>-1.67379562145145</v>
      </c>
      <c r="L285" s="1">
        <v>-2.3420000000000001</v>
      </c>
      <c r="N285" s="1">
        <f t="shared" si="13"/>
        <v>-2.0803487521330424</v>
      </c>
    </row>
    <row r="286" spans="2:14">
      <c r="B286" s="1">
        <f t="shared" si="12"/>
        <v>1992.3333333333121</v>
      </c>
      <c r="C286" s="1">
        <v>0.53290662727201399</v>
      </c>
      <c r="D286" s="1">
        <v>0.21716439459610992</v>
      </c>
      <c r="E286" s="1">
        <v>0.14800000000000013</v>
      </c>
      <c r="G286" s="1">
        <v>3.4523023476358161E-2</v>
      </c>
      <c r="J286" s="1">
        <v>-0.386503590559165</v>
      </c>
      <c r="K286" s="1">
        <v>-1.4566312268553401</v>
      </c>
      <c r="L286" s="1">
        <v>-2.194</v>
      </c>
      <c r="N286" s="1">
        <f t="shared" si="13"/>
        <v>-2.0458257286566841</v>
      </c>
    </row>
    <row r="287" spans="2:14">
      <c r="B287" s="1">
        <f t="shared" si="12"/>
        <v>1992.4166666666454</v>
      </c>
      <c r="C287" s="1">
        <v>0.15297658230337399</v>
      </c>
      <c r="D287" s="1">
        <v>2.7200882531199788E-3</v>
      </c>
      <c r="E287" s="1">
        <v>0</v>
      </c>
      <c r="G287" s="1">
        <v>0</v>
      </c>
      <c r="J287" s="1">
        <v>-0.23352700825579101</v>
      </c>
      <c r="K287" s="1">
        <v>-1.4539111386022201</v>
      </c>
      <c r="L287" s="1">
        <v>-2.194</v>
      </c>
      <c r="N287" s="1">
        <f t="shared" si="13"/>
        <v>-2.0458257286566841</v>
      </c>
    </row>
    <row r="288" spans="2:14">
      <c r="B288" s="1">
        <f t="shared" si="12"/>
        <v>1992.4999999999786</v>
      </c>
      <c r="C288" s="1">
        <v>-0.23995141613051799</v>
      </c>
      <c r="D288" s="1">
        <v>-0.13021435393484992</v>
      </c>
      <c r="E288" s="1">
        <v>-8.8000000000000078E-2</v>
      </c>
      <c r="G288" s="1">
        <v>-0.10736680070374166</v>
      </c>
      <c r="J288" s="1">
        <v>-0.47347842438630899</v>
      </c>
      <c r="K288" s="1">
        <v>-1.58412549253707</v>
      </c>
      <c r="L288" s="1">
        <v>-2.282</v>
      </c>
      <c r="N288" s="1">
        <f t="shared" si="13"/>
        <v>-2.1531925293604259</v>
      </c>
    </row>
    <row r="289" spans="2:14">
      <c r="B289" s="1">
        <f t="shared" si="12"/>
        <v>1992.5833333333119</v>
      </c>
      <c r="C289" s="1">
        <v>0.4567885027161287</v>
      </c>
      <c r="D289" s="1">
        <v>0.20935966020313002</v>
      </c>
      <c r="E289" s="1">
        <v>-3.0000000000001137E-3</v>
      </c>
      <c r="G289" s="1">
        <v>-6.38057103576401E-2</v>
      </c>
      <c r="J289" s="1">
        <v>-1.66899216701803E-2</v>
      </c>
      <c r="K289" s="1">
        <v>-1.37476583233394</v>
      </c>
      <c r="L289" s="1">
        <v>-2.2850000000000001</v>
      </c>
      <c r="N289" s="1">
        <f t="shared" si="13"/>
        <v>-2.2169982397180661</v>
      </c>
    </row>
    <row r="290" spans="2:14">
      <c r="B290" s="1">
        <f t="shared" si="12"/>
        <v>1992.6666666666451</v>
      </c>
      <c r="C290" s="1">
        <v>0.29287968349765731</v>
      </c>
      <c r="D290" s="1">
        <v>-1.811420602382996E-2</v>
      </c>
      <c r="E290" s="1">
        <v>0</v>
      </c>
      <c r="G290" s="1">
        <v>0</v>
      </c>
      <c r="J290" s="1">
        <v>0.27618976182747701</v>
      </c>
      <c r="K290" s="1">
        <v>-1.39288003835777</v>
      </c>
      <c r="L290" s="1">
        <v>-2.2850000000000001</v>
      </c>
      <c r="N290" s="1">
        <f t="shared" si="13"/>
        <v>-2.2169982397180661</v>
      </c>
    </row>
    <row r="291" spans="2:14">
      <c r="B291" s="1">
        <f t="shared" si="12"/>
        <v>1992.7499999999784</v>
      </c>
      <c r="C291" s="1">
        <v>-7.2011401323163998E-2</v>
      </c>
      <c r="D291" s="1">
        <v>-0.18341880834300994</v>
      </c>
      <c r="E291" s="1">
        <v>-0.17499999999999982</v>
      </c>
      <c r="G291" s="1">
        <v>-0.2060284865887469</v>
      </c>
      <c r="J291" s="1">
        <v>0.20417836050431301</v>
      </c>
      <c r="K291" s="1">
        <v>-1.5762988467007799</v>
      </c>
      <c r="L291" s="1">
        <v>-2.46</v>
      </c>
      <c r="N291" s="1">
        <f t="shared" si="13"/>
        <v>-2.423026726306813</v>
      </c>
    </row>
    <row r="292" spans="2:14">
      <c r="B292" s="1">
        <f t="shared" si="12"/>
        <v>1992.8333333333117</v>
      </c>
      <c r="C292" s="1">
        <v>-0.18021855426911132</v>
      </c>
      <c r="D292" s="1">
        <v>5.5250998739619916E-2</v>
      </c>
      <c r="E292" s="1">
        <v>-2.8999999999999915E-2</v>
      </c>
      <c r="G292" s="1">
        <v>1.7686027448608754E-3</v>
      </c>
      <c r="J292" s="1">
        <v>2.3959806235201699E-2</v>
      </c>
      <c r="K292" s="1">
        <v>-1.52104784796116</v>
      </c>
      <c r="L292" s="1">
        <v>-2.4889999999999999</v>
      </c>
      <c r="N292" s="1">
        <f t="shared" si="13"/>
        <v>-2.4212581235619521</v>
      </c>
    </row>
    <row r="293" spans="2:14">
      <c r="B293" s="1">
        <f t="shared" si="12"/>
        <v>1992.9166666666449</v>
      </c>
      <c r="C293" s="1">
        <v>8.3043166605949292E-2</v>
      </c>
      <c r="D293" s="1">
        <v>-0.30694629727568001</v>
      </c>
      <c r="E293" s="1">
        <v>-0.2370000000000001</v>
      </c>
      <c r="G293" s="1">
        <v>-7.371319194404416E-2</v>
      </c>
      <c r="J293" s="1">
        <v>0.107002972841151</v>
      </c>
      <c r="K293" s="1">
        <v>-1.82799414523684</v>
      </c>
      <c r="L293" s="1">
        <v>-2.726</v>
      </c>
      <c r="N293" s="1">
        <f t="shared" si="13"/>
        <v>-2.4949713155059965</v>
      </c>
    </row>
    <row r="294" spans="2:14">
      <c r="B294" s="1">
        <f t="shared" si="12"/>
        <v>1992.9999999999782</v>
      </c>
      <c r="C294" s="1">
        <v>0.213287299543581</v>
      </c>
      <c r="D294" s="1">
        <v>2.6901614256519935E-2</v>
      </c>
      <c r="E294" s="1">
        <v>0</v>
      </c>
      <c r="G294" s="1">
        <v>0</v>
      </c>
      <c r="J294" s="1">
        <v>0.32029027238473201</v>
      </c>
      <c r="K294" s="1">
        <v>-1.8010925309803201</v>
      </c>
      <c r="L294" s="1">
        <v>-2.726</v>
      </c>
      <c r="N294" s="1">
        <f t="shared" si="13"/>
        <v>-2.4949713155059965</v>
      </c>
    </row>
    <row r="295" spans="2:14">
      <c r="B295" s="1">
        <f t="shared" si="12"/>
        <v>1993.0833333333114</v>
      </c>
      <c r="C295" s="1">
        <v>-0.20588326926940301</v>
      </c>
      <c r="D295" s="1">
        <v>0.28603856299207009</v>
      </c>
      <c r="E295" s="1">
        <v>9.3999999999999861E-2</v>
      </c>
      <c r="G295" s="1">
        <v>-2.7428187011261762E-2</v>
      </c>
      <c r="J295" s="1">
        <v>0.114407003115329</v>
      </c>
      <c r="K295" s="1">
        <v>-1.51505396798825</v>
      </c>
      <c r="L295" s="1">
        <v>-2.6320000000000001</v>
      </c>
      <c r="N295" s="1">
        <f t="shared" si="13"/>
        <v>-2.5223995025172581</v>
      </c>
    </row>
    <row r="296" spans="2:14">
      <c r="B296" s="1">
        <f t="shared" si="12"/>
        <v>1993.1666666666447</v>
      </c>
      <c r="C296" s="1">
        <v>0.22369612053064999</v>
      </c>
      <c r="D296" s="1">
        <v>-0.15636189042045001</v>
      </c>
      <c r="E296" s="1">
        <v>-6.2999999999999723E-2</v>
      </c>
      <c r="G296" s="1">
        <v>-6.164375781809675E-2</v>
      </c>
      <c r="J296" s="1">
        <v>0.338103123645979</v>
      </c>
      <c r="K296" s="1">
        <v>-1.6714158584087</v>
      </c>
      <c r="L296" s="1">
        <v>-2.6949999999999998</v>
      </c>
      <c r="N296" s="1">
        <f t="shared" si="13"/>
        <v>-2.5840432603353549</v>
      </c>
    </row>
    <row r="297" spans="2:14">
      <c r="B297" s="1">
        <f t="shared" si="12"/>
        <v>1993.2499999999779</v>
      </c>
      <c r="C297" s="1">
        <v>0.13435245239650401</v>
      </c>
      <c r="D297" s="1">
        <v>-7.6012778056699926E-2</v>
      </c>
      <c r="E297" s="1">
        <v>0</v>
      </c>
      <c r="G297" s="1">
        <v>0</v>
      </c>
      <c r="J297" s="1">
        <v>0.47245557604248301</v>
      </c>
      <c r="K297" s="1">
        <v>-1.7474286364653999</v>
      </c>
      <c r="L297" s="1">
        <v>-2.6949999999999998</v>
      </c>
      <c r="N297" s="1">
        <f t="shared" si="13"/>
        <v>-2.5840432603353549</v>
      </c>
    </row>
    <row r="298" spans="2:14">
      <c r="B298" s="1">
        <f t="shared" si="12"/>
        <v>1993.3333333333112</v>
      </c>
      <c r="C298" s="1">
        <v>0.18306350351471001</v>
      </c>
      <c r="D298" s="1">
        <v>0.49758496472752989</v>
      </c>
      <c r="E298" s="1">
        <v>0.33499999999999996</v>
      </c>
      <c r="G298" s="1">
        <v>0.10727703845357842</v>
      </c>
      <c r="J298" s="1">
        <v>0.65551907955719302</v>
      </c>
      <c r="K298" s="1">
        <v>-1.24984367173787</v>
      </c>
      <c r="L298" s="1">
        <v>-2.36</v>
      </c>
      <c r="N298" s="1">
        <f t="shared" si="13"/>
        <v>-2.4767662218817765</v>
      </c>
    </row>
    <row r="299" spans="2:14">
      <c r="B299" s="1">
        <f t="shared" si="12"/>
        <v>1993.4166666666445</v>
      </c>
      <c r="C299" s="1">
        <v>-0.10957987700573202</v>
      </c>
      <c r="D299" s="1">
        <v>-0.10582018300179996</v>
      </c>
      <c r="E299" s="1">
        <v>0</v>
      </c>
      <c r="G299" s="1">
        <v>0</v>
      </c>
      <c r="J299" s="1">
        <v>0.545939202551461</v>
      </c>
      <c r="K299" s="1">
        <v>-1.35566385473967</v>
      </c>
      <c r="L299" s="1">
        <v>-2.36</v>
      </c>
      <c r="N299" s="1">
        <f t="shared" si="13"/>
        <v>-2.4767662218817765</v>
      </c>
    </row>
    <row r="300" spans="2:14">
      <c r="B300" s="1">
        <f t="shared" si="12"/>
        <v>1993.4999999999777</v>
      </c>
      <c r="C300" s="1">
        <v>-7.0414184310035988E-2</v>
      </c>
      <c r="D300" s="1">
        <v>3.2561485536869883E-2</v>
      </c>
      <c r="E300" s="1">
        <v>8.999999999999897E-3</v>
      </c>
      <c r="G300" s="1">
        <v>-5.4335259024214877E-2</v>
      </c>
      <c r="J300" s="1">
        <v>0.47552501824142501</v>
      </c>
      <c r="K300" s="1">
        <v>-1.3231023692028001</v>
      </c>
      <c r="L300" s="1">
        <v>-2.351</v>
      </c>
      <c r="N300" s="1">
        <f t="shared" si="13"/>
        <v>-2.5311014809059915</v>
      </c>
    </row>
    <row r="301" spans="2:14">
      <c r="B301" s="1">
        <f t="shared" si="12"/>
        <v>1993.583333333311</v>
      </c>
      <c r="C301" s="1">
        <v>0.14190228094143698</v>
      </c>
      <c r="D301" s="1">
        <v>8.3073045582210181E-2</v>
      </c>
      <c r="E301" s="1">
        <v>4.4000000000000039E-2</v>
      </c>
      <c r="G301" s="1">
        <v>-6.3347761474665976E-2</v>
      </c>
      <c r="J301" s="1">
        <v>0.61742729918286199</v>
      </c>
      <c r="K301" s="1">
        <v>-1.2400293236205899</v>
      </c>
      <c r="L301" s="1">
        <v>-2.3069999999999999</v>
      </c>
      <c r="N301" s="1">
        <f t="shared" si="13"/>
        <v>-2.5944492423806573</v>
      </c>
    </row>
    <row r="302" spans="2:14">
      <c r="B302" s="1">
        <f t="shared" si="12"/>
        <v>1993.6666666666442</v>
      </c>
      <c r="C302" s="1">
        <v>-3.4065267338043936E-2</v>
      </c>
      <c r="D302" s="1">
        <v>0.17121093029841994</v>
      </c>
      <c r="E302" s="1">
        <v>0.15899999999999981</v>
      </c>
      <c r="G302" s="1">
        <v>-1.1009251337657511E-3</v>
      </c>
      <c r="J302" s="1">
        <v>0.58336203184481805</v>
      </c>
      <c r="K302" s="1">
        <v>-1.06881839332217</v>
      </c>
      <c r="L302" s="1">
        <v>-2.1480000000000001</v>
      </c>
      <c r="N302" s="1">
        <f t="shared" si="13"/>
        <v>-2.595550167514423</v>
      </c>
    </row>
    <row r="303" spans="2:14">
      <c r="B303" s="1">
        <f t="shared" si="12"/>
        <v>1993.7499999999775</v>
      </c>
      <c r="C303" s="1">
        <v>-9.4561014050224046E-2</v>
      </c>
      <c r="D303" s="1">
        <v>4.3531711742109902E-2</v>
      </c>
      <c r="E303" s="1">
        <v>0</v>
      </c>
      <c r="G303" s="1">
        <v>0</v>
      </c>
      <c r="J303" s="1">
        <v>0.48880101779459401</v>
      </c>
      <c r="K303" s="1">
        <v>-1.0252866815800601</v>
      </c>
      <c r="L303" s="1">
        <v>-2.1480000000000001</v>
      </c>
      <c r="N303" s="1">
        <f t="shared" si="13"/>
        <v>-2.595550167514423</v>
      </c>
    </row>
    <row r="304" spans="2:14">
      <c r="B304" s="1">
        <f t="shared" si="12"/>
        <v>1993.8333333333107</v>
      </c>
      <c r="C304" s="1">
        <v>-5.0456059355305005E-2</v>
      </c>
      <c r="D304" s="1">
        <v>-0.16588181983679995</v>
      </c>
      <c r="E304" s="1">
        <v>-8.6999999999999744E-2</v>
      </c>
      <c r="G304" s="1">
        <v>-0.13264412579623724</v>
      </c>
      <c r="J304" s="1">
        <v>0.438344958439289</v>
      </c>
      <c r="K304" s="1">
        <v>-1.19116850141686</v>
      </c>
      <c r="L304" s="1">
        <v>-2.2349999999999999</v>
      </c>
      <c r="N304" s="1">
        <f t="shared" si="13"/>
        <v>-2.7281942933106604</v>
      </c>
    </row>
    <row r="305" spans="2:14">
      <c r="B305" s="1">
        <f t="shared" si="12"/>
        <v>1993.916666666644</v>
      </c>
      <c r="C305" s="1">
        <v>-0.28967131368550803</v>
      </c>
      <c r="D305" s="1">
        <v>-0.20476780557134</v>
      </c>
      <c r="E305" s="1">
        <v>-0.16300000000000026</v>
      </c>
      <c r="G305" s="1">
        <v>-0.19017946395077279</v>
      </c>
      <c r="J305" s="1">
        <v>0.148673644753781</v>
      </c>
      <c r="K305" s="1">
        <v>-1.3959363069882</v>
      </c>
      <c r="L305" s="1">
        <v>-2.3980000000000001</v>
      </c>
      <c r="N305" s="1">
        <f t="shared" si="13"/>
        <v>-2.918373757261433</v>
      </c>
    </row>
    <row r="306" spans="2:14">
      <c r="B306" s="1">
        <f t="shared" si="12"/>
        <v>1993.9999999999773</v>
      </c>
      <c r="C306" s="1">
        <v>0.14760332579159299</v>
      </c>
      <c r="D306" s="1">
        <v>7.977672099714006E-2</v>
      </c>
      <c r="E306" s="1">
        <v>0</v>
      </c>
      <c r="G306" s="1">
        <v>0</v>
      </c>
      <c r="J306" s="1">
        <v>0.296276970545374</v>
      </c>
      <c r="K306" s="1">
        <v>-1.31615958599106</v>
      </c>
      <c r="L306" s="1">
        <v>-2.3980000000000001</v>
      </c>
      <c r="N306" s="1">
        <f t="shared" si="13"/>
        <v>-2.918373757261433</v>
      </c>
    </row>
    <row r="307" spans="2:14">
      <c r="B307" s="1">
        <f t="shared" si="12"/>
        <v>1994.0833333333105</v>
      </c>
      <c r="C307" s="1">
        <v>0.34630257789466495</v>
      </c>
      <c r="D307" s="1">
        <v>0.19243633074261002</v>
      </c>
      <c r="E307" s="1">
        <v>0.2240000000000002</v>
      </c>
      <c r="G307" s="1">
        <v>0.1331241582528718</v>
      </c>
      <c r="J307" s="1">
        <v>0.64257954844003895</v>
      </c>
      <c r="K307" s="1">
        <v>-1.12372325524845</v>
      </c>
      <c r="L307" s="1">
        <v>-2.1739999999999999</v>
      </c>
      <c r="N307" s="1">
        <f t="shared" si="13"/>
        <v>-2.7852495990085613</v>
      </c>
    </row>
    <row r="308" spans="2:14">
      <c r="B308" s="1">
        <f t="shared" si="12"/>
        <v>1994.1666666666438</v>
      </c>
      <c r="C308" s="1">
        <v>-0.21480149905829793</v>
      </c>
      <c r="D308" s="1">
        <v>0.10033016378267989</v>
      </c>
      <c r="E308" s="1">
        <v>0.31299999999999994</v>
      </c>
      <c r="G308" s="1">
        <v>0.11905744570849214</v>
      </c>
      <c r="J308" s="1">
        <v>0.42777804938174102</v>
      </c>
      <c r="K308" s="1">
        <v>-1.0233930914657701</v>
      </c>
      <c r="L308" s="1">
        <v>-1.861</v>
      </c>
      <c r="N308" s="1">
        <f t="shared" si="13"/>
        <v>-2.6661921533000692</v>
      </c>
    </row>
    <row r="309" spans="2:14">
      <c r="B309" s="1">
        <f t="shared" si="12"/>
        <v>1994.249999999977</v>
      </c>
      <c r="C309" s="1">
        <v>9.4639972681494933E-2</v>
      </c>
      <c r="D309" s="1">
        <v>3.2450020317253081E-2</v>
      </c>
      <c r="E309" s="1">
        <v>0</v>
      </c>
      <c r="G309" s="1">
        <v>0</v>
      </c>
      <c r="J309" s="1">
        <v>0.52241802206323595</v>
      </c>
      <c r="K309" s="1">
        <v>-0.99094307114851699</v>
      </c>
      <c r="L309" s="1">
        <v>-1.861</v>
      </c>
      <c r="N309" s="1">
        <f t="shared" si="13"/>
        <v>-2.6661921533000692</v>
      </c>
    </row>
    <row r="310" spans="2:14">
      <c r="B310" s="1">
        <f t="shared" si="12"/>
        <v>1994.3333333333103</v>
      </c>
      <c r="C310" s="1">
        <v>0.18310399929120402</v>
      </c>
      <c r="D310" s="1">
        <v>3.9726752340835003E-2</v>
      </c>
      <c r="E310" s="1">
        <v>0.28699999999999992</v>
      </c>
      <c r="G310" s="1">
        <v>0.32888218317818413</v>
      </c>
      <c r="J310" s="1">
        <v>0.70552202135443998</v>
      </c>
      <c r="K310" s="1">
        <v>-0.95121631880768198</v>
      </c>
      <c r="L310" s="1">
        <v>-1.5740000000000001</v>
      </c>
      <c r="N310" s="1">
        <f t="shared" si="13"/>
        <v>-2.3373099701218849</v>
      </c>
    </row>
    <row r="311" spans="2:14">
      <c r="B311" s="1">
        <f t="shared" si="12"/>
        <v>1994.4166666666436</v>
      </c>
      <c r="C311" s="1">
        <v>1.2193712147011038E-2</v>
      </c>
      <c r="D311" s="1">
        <v>-2.5041603302744964E-2</v>
      </c>
      <c r="E311" s="1">
        <v>0</v>
      </c>
      <c r="G311" s="1">
        <v>0</v>
      </c>
      <c r="J311" s="1">
        <v>0.71771573350145101</v>
      </c>
      <c r="K311" s="1">
        <v>-0.97625792211042695</v>
      </c>
      <c r="L311" s="1">
        <v>-1.5740000000000001</v>
      </c>
      <c r="N311" s="1">
        <f t="shared" si="13"/>
        <v>-2.3373099701218849</v>
      </c>
    </row>
    <row r="312" spans="2:14">
      <c r="B312" s="1">
        <f t="shared" si="12"/>
        <v>1994.4999999999768</v>
      </c>
      <c r="C312" s="1">
        <v>4.5101742852636018E-2</v>
      </c>
      <c r="D312" s="1">
        <v>0.1825489078906769</v>
      </c>
      <c r="E312" s="1">
        <v>7.0000000000000062E-2</v>
      </c>
      <c r="G312" s="1">
        <v>-0.12932403661888622</v>
      </c>
      <c r="J312" s="1">
        <v>0.76281747635408703</v>
      </c>
      <c r="K312" s="1">
        <v>-0.79370901421975004</v>
      </c>
      <c r="L312" s="1">
        <v>-1.504</v>
      </c>
      <c r="N312" s="1">
        <f t="shared" si="13"/>
        <v>-2.466634006740771</v>
      </c>
    </row>
    <row r="313" spans="2:14">
      <c r="B313" s="1">
        <f t="shared" si="12"/>
        <v>1994.5833333333101</v>
      </c>
      <c r="C313" s="1">
        <v>0.16338746937945692</v>
      </c>
      <c r="D313" s="1">
        <v>0.23533328894615302</v>
      </c>
      <c r="E313" s="1">
        <v>0.41700000000000004</v>
      </c>
      <c r="G313" s="1">
        <v>0.42883766703646892</v>
      </c>
      <c r="J313" s="1">
        <v>0.92620494573354395</v>
      </c>
      <c r="K313" s="1">
        <v>-0.55837572527359702</v>
      </c>
      <c r="L313" s="1">
        <v>-1.087</v>
      </c>
      <c r="N313" s="1">
        <f t="shared" si="13"/>
        <v>-2.0377963397043022</v>
      </c>
    </row>
    <row r="314" spans="2:14">
      <c r="B314" s="1">
        <f t="shared" si="12"/>
        <v>1994.6666666666433</v>
      </c>
      <c r="C314" s="1">
        <v>0.19408232092627609</v>
      </c>
      <c r="D314" s="1">
        <v>-7.9374126714892856E-4</v>
      </c>
      <c r="E314" s="1">
        <v>4.0999999999999925E-2</v>
      </c>
      <c r="G314" s="1">
        <v>-8.7529802568381276E-4</v>
      </c>
      <c r="J314" s="1">
        <v>1.12028726665982</v>
      </c>
      <c r="K314" s="1">
        <v>-0.55916946654074595</v>
      </c>
      <c r="L314" s="1">
        <v>-1.046</v>
      </c>
      <c r="N314" s="1">
        <f t="shared" si="13"/>
        <v>-2.0386716377299861</v>
      </c>
    </row>
    <row r="315" spans="2:14">
      <c r="B315" s="1">
        <f t="shared" si="12"/>
        <v>1994.7499999999766</v>
      </c>
      <c r="C315" s="1">
        <v>-0.174799306333843</v>
      </c>
      <c r="D315" s="1">
        <v>0.12824087733795198</v>
      </c>
      <c r="E315" s="1">
        <v>0</v>
      </c>
      <c r="G315" s="1">
        <v>0</v>
      </c>
      <c r="J315" s="1">
        <v>0.94548796032597704</v>
      </c>
      <c r="K315" s="1">
        <v>-0.43092858920279398</v>
      </c>
      <c r="L315" s="1">
        <v>-1.046</v>
      </c>
      <c r="N315" s="1">
        <f t="shared" si="13"/>
        <v>-2.0386716377299861</v>
      </c>
    </row>
    <row r="316" spans="2:14">
      <c r="B316" s="1">
        <f t="shared" si="12"/>
        <v>1994.8333333333098</v>
      </c>
      <c r="C316" s="1">
        <v>0.41284245925302299</v>
      </c>
      <c r="D316" s="1">
        <v>0.45125752502198668</v>
      </c>
      <c r="E316" s="1">
        <v>0.54899999999999705</v>
      </c>
      <c r="G316" s="1">
        <v>0.60608120624740014</v>
      </c>
      <c r="J316" s="1">
        <v>1.358330419579</v>
      </c>
      <c r="K316" s="1">
        <v>2.0328935819192699E-2</v>
      </c>
      <c r="L316" s="1">
        <v>-0.49700000000000299</v>
      </c>
      <c r="N316" s="1">
        <f t="shared" si="13"/>
        <v>-1.4325904314825859</v>
      </c>
    </row>
    <row r="317" spans="2:14">
      <c r="B317" s="1">
        <f t="shared" si="12"/>
        <v>1994.9166666666431</v>
      </c>
      <c r="C317" s="1">
        <v>-0.33810717635679999</v>
      </c>
      <c r="D317" s="1">
        <v>-0.46805670891528472</v>
      </c>
      <c r="E317" s="1">
        <v>-0.248</v>
      </c>
      <c r="G317" s="1">
        <v>-0.21631647948144744</v>
      </c>
      <c r="J317" s="1">
        <v>1.0202232432222</v>
      </c>
      <c r="K317" s="1">
        <v>-0.44772777309609202</v>
      </c>
      <c r="L317" s="1">
        <v>-0.74500000000000299</v>
      </c>
      <c r="N317" s="1">
        <f t="shared" si="13"/>
        <v>-1.6489069109640333</v>
      </c>
    </row>
    <row r="318" spans="2:14">
      <c r="B318" s="1">
        <f t="shared" si="12"/>
        <v>1994.9999999999764</v>
      </c>
      <c r="C318" s="1">
        <v>-2.3081306912819066E-2</v>
      </c>
      <c r="D318" s="1">
        <v>-7.7369351443493994E-2</v>
      </c>
      <c r="E318" s="1">
        <v>0</v>
      </c>
      <c r="G318" s="1">
        <v>0</v>
      </c>
      <c r="J318" s="1">
        <v>0.99714193630938097</v>
      </c>
      <c r="K318" s="1">
        <v>-0.52509712453958601</v>
      </c>
      <c r="L318" s="1">
        <v>-0.74500000000000299</v>
      </c>
      <c r="N318" s="1">
        <f t="shared" si="13"/>
        <v>-1.6489069109640333</v>
      </c>
    </row>
    <row r="319" spans="2:14">
      <c r="B319" s="1">
        <f t="shared" si="12"/>
        <v>1995.0833333333096</v>
      </c>
      <c r="C319" s="1">
        <v>0.29419989892016907</v>
      </c>
      <c r="D319" s="1">
        <v>0.4951224715808249</v>
      </c>
      <c r="E319" s="1">
        <v>0.501</v>
      </c>
      <c r="G319" s="1">
        <v>0.44209368826514445</v>
      </c>
      <c r="J319" s="1">
        <v>1.29134183522955</v>
      </c>
      <c r="K319" s="1">
        <v>-2.9974652958761099E-2</v>
      </c>
      <c r="L319" s="1">
        <v>-0.24400000000000299</v>
      </c>
      <c r="N319" s="1">
        <f t="shared" si="13"/>
        <v>-1.2068132226988888</v>
      </c>
    </row>
    <row r="320" spans="2:14">
      <c r="B320" s="1">
        <f t="shared" si="12"/>
        <v>1995.1666666666429</v>
      </c>
      <c r="C320" s="1">
        <v>-4.2181964216720047E-2</v>
      </c>
      <c r="D320" s="1">
        <v>0.1450162514342011</v>
      </c>
      <c r="E320" s="1">
        <v>0.24100000000000033</v>
      </c>
      <c r="G320" s="1">
        <v>-3.916657359948833E-2</v>
      </c>
      <c r="J320" s="1">
        <v>1.24915987101283</v>
      </c>
      <c r="K320" s="1">
        <v>0.11504159847544</v>
      </c>
      <c r="L320" s="1">
        <v>-3.0000000000026698E-3</v>
      </c>
      <c r="N320" s="1">
        <f t="shared" si="13"/>
        <v>-1.2459797962983772</v>
      </c>
    </row>
    <row r="321" spans="2:14">
      <c r="B321" s="1">
        <f t="shared" si="12"/>
        <v>1995.2499999999761</v>
      </c>
      <c r="C321" s="1">
        <v>0.55438452115456993</v>
      </c>
      <c r="D321" s="1">
        <v>0.172230834885574</v>
      </c>
      <c r="E321" s="1">
        <v>0</v>
      </c>
      <c r="G321" s="1">
        <v>0</v>
      </c>
      <c r="J321" s="1">
        <v>1.8035443921673999</v>
      </c>
      <c r="K321" s="1">
        <v>0.28727243336101399</v>
      </c>
      <c r="L321" s="1">
        <v>-3.0000000000026698E-3</v>
      </c>
      <c r="N321" s="1">
        <f t="shared" si="13"/>
        <v>-1.2459797962983772</v>
      </c>
    </row>
    <row r="322" spans="2:14">
      <c r="B322" s="1">
        <f t="shared" si="12"/>
        <v>1995.3333333333094</v>
      </c>
      <c r="C322" s="1">
        <v>0.24018239798246999</v>
      </c>
      <c r="D322" s="1">
        <v>0.163162129264533</v>
      </c>
      <c r="E322" s="1">
        <v>0.20899999999999966</v>
      </c>
      <c r="G322" s="1">
        <v>7.4505550418545174E-2</v>
      </c>
      <c r="J322" s="1">
        <v>2.0437267901498699</v>
      </c>
      <c r="K322" s="1">
        <v>0.45043456262554699</v>
      </c>
      <c r="L322" s="1">
        <v>0.20599999999999699</v>
      </c>
      <c r="N322" s="1">
        <f t="shared" si="13"/>
        <v>-1.171474245879832</v>
      </c>
    </row>
    <row r="323" spans="2:14">
      <c r="B323" s="1">
        <f t="shared" si="12"/>
        <v>1995.4166666666426</v>
      </c>
      <c r="C323" s="1">
        <v>1.6672416622490083E-2</v>
      </c>
      <c r="D323" s="1">
        <v>-3.0621130878434988E-2</v>
      </c>
      <c r="E323" s="1">
        <v>0</v>
      </c>
      <c r="G323" s="1">
        <v>0</v>
      </c>
      <c r="J323" s="1">
        <v>2.06039920677236</v>
      </c>
      <c r="K323" s="1">
        <v>0.419813431747112</v>
      </c>
      <c r="L323" s="1">
        <v>0.20599999999999699</v>
      </c>
      <c r="N323" s="1">
        <f t="shared" si="13"/>
        <v>-1.171474245879832</v>
      </c>
    </row>
    <row r="324" spans="2:14">
      <c r="B324" s="1">
        <f t="shared" si="12"/>
        <v>1995.4999999999759</v>
      </c>
      <c r="C324" s="1">
        <v>3.7086291384389902E-2</v>
      </c>
      <c r="D324" s="1">
        <v>-7.9243104857151025E-2</v>
      </c>
      <c r="E324" s="1">
        <v>-5.9999999999999776E-3</v>
      </c>
      <c r="G324" s="1">
        <v>-0.11254482993074905</v>
      </c>
      <c r="J324" s="1">
        <v>2.0974854981567499</v>
      </c>
      <c r="K324" s="1">
        <v>0.34057032688996097</v>
      </c>
      <c r="L324" s="1">
        <v>0.19999999999999701</v>
      </c>
      <c r="N324" s="1">
        <f t="shared" si="13"/>
        <v>-1.2840190758105809</v>
      </c>
    </row>
    <row r="325" spans="2:14">
      <c r="B325" s="1">
        <f t="shared" si="12"/>
        <v>1995.5833333333092</v>
      </c>
      <c r="C325" s="1">
        <v>-0.10825001605380979</v>
      </c>
      <c r="D325" s="1">
        <v>2.2702066004842036E-2</v>
      </c>
      <c r="E325" s="1">
        <v>-9.1000000000000011E-2</v>
      </c>
      <c r="G325" s="1">
        <v>4.7108876501180341E-2</v>
      </c>
      <c r="J325" s="1">
        <v>1.9892354821029401</v>
      </c>
      <c r="K325" s="1">
        <v>0.36327239289480301</v>
      </c>
      <c r="L325" s="1">
        <v>0.108999999999997</v>
      </c>
      <c r="N325" s="1">
        <f t="shared" si="13"/>
        <v>-1.2369101993094005</v>
      </c>
    </row>
    <row r="326" spans="2:14">
      <c r="B326" s="1">
        <f t="shared" si="12"/>
        <v>1995.6666666666424</v>
      </c>
      <c r="C326" s="1">
        <v>0.12247719800949985</v>
      </c>
      <c r="D326" s="1">
        <v>-2.8377593718308003E-2</v>
      </c>
      <c r="E326" s="1">
        <v>2.5000000000000008E-2</v>
      </c>
      <c r="G326" s="1">
        <v>5.114420091660965E-3</v>
      </c>
      <c r="J326" s="1">
        <v>2.11171268011244</v>
      </c>
      <c r="K326" s="1">
        <v>0.33489479917649501</v>
      </c>
      <c r="L326" s="1">
        <v>0.13399999999999701</v>
      </c>
      <c r="N326" s="1">
        <f t="shared" si="13"/>
        <v>-1.2317957792177396</v>
      </c>
    </row>
    <row r="327" spans="2:14">
      <c r="B327" s="1">
        <f t="shared" si="12"/>
        <v>1995.7499999999757</v>
      </c>
      <c r="C327" s="1">
        <v>-0.14258174759686004</v>
      </c>
      <c r="D327" s="1">
        <v>-8.4332542253344023E-2</v>
      </c>
      <c r="E327" s="1">
        <v>0</v>
      </c>
      <c r="G327" s="1">
        <v>0</v>
      </c>
      <c r="J327" s="1">
        <v>1.9691309325155799</v>
      </c>
      <c r="K327" s="1">
        <v>0.25056225692315098</v>
      </c>
      <c r="L327" s="1">
        <v>0.13399999999999701</v>
      </c>
      <c r="N327" s="1">
        <f t="shared" si="13"/>
        <v>-1.2317957792177396</v>
      </c>
    </row>
    <row r="328" spans="2:14">
      <c r="B328" s="1">
        <f t="shared" ref="B328:B391" si="14">B327+1/12</f>
        <v>1995.8333333333089</v>
      </c>
      <c r="C328" s="1">
        <v>3.7914926004529947E-2</v>
      </c>
      <c r="D328" s="1">
        <v>7.4365459318875005E-2</v>
      </c>
      <c r="E328" s="1">
        <v>5.1999999999999991E-2</v>
      </c>
      <c r="G328" s="1">
        <v>5.707092684542503E-3</v>
      </c>
      <c r="J328" s="1">
        <v>2.0070458585201099</v>
      </c>
      <c r="K328" s="1">
        <v>0.32492771624202599</v>
      </c>
      <c r="L328" s="1">
        <v>0.185999999999997</v>
      </c>
      <c r="N328" s="1">
        <f t="shared" si="13"/>
        <v>-1.2260886865331972</v>
      </c>
    </row>
    <row r="329" spans="2:14">
      <c r="B329" s="1">
        <f t="shared" si="14"/>
        <v>1995.9166666666422</v>
      </c>
      <c r="C329" s="1">
        <v>0.22193741939146028</v>
      </c>
      <c r="D329" s="1">
        <v>-6.4123849421059975E-2</v>
      </c>
      <c r="E329" s="1">
        <v>-0.17099999999999971</v>
      </c>
      <c r="G329" s="1">
        <v>-0.21543154825223576</v>
      </c>
      <c r="J329" s="1">
        <v>2.2289832779115701</v>
      </c>
      <c r="K329" s="1">
        <v>0.26080386682096601</v>
      </c>
      <c r="L329" s="1">
        <v>1.49999999999973E-2</v>
      </c>
      <c r="N329" s="1">
        <f t="shared" si="13"/>
        <v>-1.441520234785433</v>
      </c>
    </row>
    <row r="330" spans="2:14">
      <c r="B330" s="1">
        <f t="shared" si="14"/>
        <v>1995.9999999999754</v>
      </c>
      <c r="C330" s="1">
        <v>0.15392316897422997</v>
      </c>
      <c r="D330" s="1">
        <v>3.5040979355099866E-3</v>
      </c>
      <c r="E330" s="1">
        <v>7.3000000000000009E-2</v>
      </c>
      <c r="G330" s="1">
        <v>-0.16297063406323187</v>
      </c>
      <c r="J330" s="1">
        <v>2.3829064468858001</v>
      </c>
      <c r="K330" s="1">
        <v>0.264307964756476</v>
      </c>
      <c r="L330" s="1">
        <v>8.7999999999997303E-2</v>
      </c>
      <c r="N330" s="1">
        <f t="shared" ref="N330:N341" si="15">N329+G330</f>
        <v>-1.6044908688486648</v>
      </c>
    </row>
    <row r="331" spans="2:14">
      <c r="B331" s="1">
        <f t="shared" si="14"/>
        <v>1996.0833333333087</v>
      </c>
      <c r="C331" s="1">
        <v>-0.43815056610343017</v>
      </c>
      <c r="D331" s="1">
        <v>0.11193332686068902</v>
      </c>
      <c r="E331" s="1">
        <v>0</v>
      </c>
      <c r="G331" s="1">
        <v>0</v>
      </c>
      <c r="J331" s="1">
        <v>1.9447558807823699</v>
      </c>
      <c r="K331" s="1">
        <v>0.37624129161716502</v>
      </c>
      <c r="L331" s="1">
        <v>8.7999999999997303E-2</v>
      </c>
      <c r="N331" s="1">
        <f t="shared" si="15"/>
        <v>-1.6044908688486648</v>
      </c>
    </row>
    <row r="332" spans="2:14">
      <c r="B332" s="1">
        <f t="shared" si="14"/>
        <v>1996.166666666642</v>
      </c>
      <c r="C332" s="1">
        <v>0.18939486879571987</v>
      </c>
      <c r="D332" s="1">
        <v>-2.4686427644985021E-2</v>
      </c>
      <c r="E332" s="1">
        <v>5.5999999999999689E-2</v>
      </c>
      <c r="G332" s="1">
        <v>4.9199188782461434E-2</v>
      </c>
      <c r="J332" s="1">
        <v>2.1341507495780898</v>
      </c>
      <c r="K332" s="1">
        <v>0.35155486397218</v>
      </c>
      <c r="L332" s="1">
        <v>0.14399999999999699</v>
      </c>
      <c r="N332" s="1">
        <f t="shared" si="15"/>
        <v>-1.5552916800662033</v>
      </c>
    </row>
    <row r="333" spans="2:14">
      <c r="B333" s="1">
        <f t="shared" si="14"/>
        <v>1996.2499999999752</v>
      </c>
      <c r="C333" s="1">
        <v>-0.35317797367597992</v>
      </c>
      <c r="D333" s="1">
        <v>-9.10086906723101E-3</v>
      </c>
      <c r="E333" s="1">
        <v>0</v>
      </c>
      <c r="G333" s="1">
        <v>0</v>
      </c>
      <c r="J333" s="1">
        <v>1.7809727759021099</v>
      </c>
      <c r="K333" s="1">
        <v>0.34245399490494899</v>
      </c>
      <c r="L333" s="1">
        <v>0.14399999999999699</v>
      </c>
      <c r="N333" s="1">
        <f t="shared" si="15"/>
        <v>-1.5552916800662033</v>
      </c>
    </row>
    <row r="334" spans="2:14">
      <c r="B334" s="1">
        <f t="shared" si="14"/>
        <v>1996.3333333333085</v>
      </c>
      <c r="C334" s="1">
        <v>-6.9263427677410006E-2</v>
      </c>
      <c r="D334" s="1">
        <v>-0.12109169738386599</v>
      </c>
      <c r="E334" s="1">
        <v>-2.6999999999999996E-2</v>
      </c>
      <c r="G334" s="1">
        <v>-7.0213903580415793E-2</v>
      </c>
      <c r="J334" s="1">
        <v>1.7117093482246999</v>
      </c>
      <c r="K334" s="1">
        <v>0.221362297521083</v>
      </c>
      <c r="L334" s="1">
        <v>0.116999999999997</v>
      </c>
      <c r="N334" s="1">
        <f t="shared" si="15"/>
        <v>-1.625505583646619</v>
      </c>
    </row>
    <row r="335" spans="2:14">
      <c r="B335" s="1">
        <f t="shared" si="14"/>
        <v>1996.4166666666417</v>
      </c>
      <c r="C335" s="1">
        <v>-0.50967949063286988</v>
      </c>
      <c r="D335" s="1">
        <v>-8.7684164378171003E-2</v>
      </c>
      <c r="E335" s="1">
        <v>0</v>
      </c>
      <c r="G335" s="1">
        <v>0</v>
      </c>
      <c r="J335" s="1">
        <v>1.20202985759183</v>
      </c>
      <c r="K335" s="1">
        <v>0.13367813314291199</v>
      </c>
      <c r="L335" s="1">
        <v>0.116999999999997</v>
      </c>
      <c r="N335" s="1">
        <f t="shared" si="15"/>
        <v>-1.625505583646619</v>
      </c>
    </row>
    <row r="336" spans="2:14">
      <c r="B336" s="1">
        <f t="shared" si="14"/>
        <v>1996.499999999975</v>
      </c>
      <c r="C336" s="1">
        <v>-0.28220599277212</v>
      </c>
      <c r="D336" s="1">
        <v>4.9254451588427006E-2</v>
      </c>
      <c r="E336" s="1">
        <v>-3.9999999999999689E-2</v>
      </c>
      <c r="G336" s="1">
        <v>-6.4777547986359596E-2</v>
      </c>
      <c r="J336" s="1">
        <v>0.91982386481971001</v>
      </c>
      <c r="K336" s="1">
        <v>0.182932584731339</v>
      </c>
      <c r="L336" s="1">
        <v>7.6999999999997307E-2</v>
      </c>
      <c r="N336" s="1">
        <f t="shared" si="15"/>
        <v>-1.6902831316329787</v>
      </c>
    </row>
    <row r="337" spans="2:14">
      <c r="B337" s="1">
        <f t="shared" si="14"/>
        <v>1996.5833333333082</v>
      </c>
      <c r="C337" s="1">
        <v>-0.23913443840289106</v>
      </c>
      <c r="D337" s="1">
        <v>-0.21177053086005701</v>
      </c>
      <c r="E337" s="1">
        <v>-6.5000000000000002E-2</v>
      </c>
      <c r="G337" s="1">
        <v>-4.5025052971629814E-2</v>
      </c>
      <c r="J337" s="1">
        <v>0.68068942641681895</v>
      </c>
      <c r="K337" s="1">
        <v>-2.8837946128718001E-2</v>
      </c>
      <c r="L337" s="1">
        <v>1.1999999999997299E-2</v>
      </c>
      <c r="N337" s="1">
        <f t="shared" si="15"/>
        <v>-1.7353081846046086</v>
      </c>
    </row>
    <row r="338" spans="2:14">
      <c r="B338" s="1">
        <f t="shared" si="14"/>
        <v>1996.6666666666415</v>
      </c>
      <c r="C338" s="1">
        <v>-0.69116453274022471</v>
      </c>
      <c r="D338" s="1">
        <v>-0.22425249960029001</v>
      </c>
      <c r="E338" s="1">
        <v>-4.2000000000000003E-2</v>
      </c>
      <c r="G338" s="1">
        <v>-2.9474177872332141E-2</v>
      </c>
      <c r="J338" s="1">
        <v>-1.04751063234058E-2</v>
      </c>
      <c r="K338" s="1">
        <v>-0.25309044572900802</v>
      </c>
      <c r="L338" s="1">
        <v>-3.0000000000002702E-2</v>
      </c>
      <c r="N338" s="1">
        <f t="shared" si="15"/>
        <v>-1.7647823624769408</v>
      </c>
    </row>
    <row r="339" spans="2:14">
      <c r="B339" s="1">
        <f t="shared" si="14"/>
        <v>1996.7499999999748</v>
      </c>
      <c r="C339" s="1">
        <v>0.19768996575132081</v>
      </c>
      <c r="D339" s="1">
        <v>0.18549741139903803</v>
      </c>
      <c r="E339" s="1">
        <v>0</v>
      </c>
      <c r="G339" s="1">
        <v>0</v>
      </c>
      <c r="J339" s="1">
        <v>0.18721485942791499</v>
      </c>
      <c r="K339" s="1">
        <v>-6.7593034329970006E-2</v>
      </c>
      <c r="L339" s="1">
        <v>-3.0000000000002702E-2</v>
      </c>
      <c r="N339" s="1">
        <f t="shared" si="15"/>
        <v>-1.7647823624769408</v>
      </c>
    </row>
    <row r="340" spans="2:14">
      <c r="B340" s="1">
        <f t="shared" si="14"/>
        <v>1996.833333333308</v>
      </c>
      <c r="C340" s="1">
        <v>-8.1838499319258989E-2</v>
      </c>
      <c r="D340" s="1">
        <v>1.8501083664960206E-2</v>
      </c>
      <c r="E340" s="1">
        <v>4.8000000000000001E-2</v>
      </c>
      <c r="G340" s="1">
        <v>-5.9284415741074348E-3</v>
      </c>
      <c r="J340" s="1">
        <v>0.105376360108656</v>
      </c>
      <c r="K340" s="1">
        <v>-4.9091950665009799E-2</v>
      </c>
      <c r="L340" s="1">
        <v>1.7999999999997299E-2</v>
      </c>
      <c r="N340" s="1">
        <f t="shared" si="15"/>
        <v>-1.7707108040510482</v>
      </c>
    </row>
    <row r="341" spans="2:14">
      <c r="B341" s="1">
        <f t="shared" si="14"/>
        <v>1996.9166666666413</v>
      </c>
      <c r="C341" s="1">
        <v>-0.10514135873593913</v>
      </c>
      <c r="D341" s="1">
        <v>4.9147319171237908E-2</v>
      </c>
      <c r="E341" s="1">
        <v>-2.8999999999999998E-2</v>
      </c>
      <c r="G341" s="1">
        <v>-2.7978028558018619E-2</v>
      </c>
      <c r="J341" s="1">
        <v>2.3500137271686999E-4</v>
      </c>
      <c r="K341" s="26">
        <v>5.53685062281081E-5</v>
      </c>
      <c r="L341" s="1">
        <v>-1.10000000000027E-2</v>
      </c>
      <c r="N341" s="1">
        <f t="shared" si="15"/>
        <v>-1.7986888326090669</v>
      </c>
    </row>
    <row r="342" spans="2:14">
      <c r="B342" s="1">
        <f t="shared" si="14"/>
        <v>1996.9999999999745</v>
      </c>
      <c r="G342" s="1">
        <v>7.8784629089583808E-2</v>
      </c>
    </row>
    <row r="343" spans="2:14">
      <c r="B343" s="1">
        <f t="shared" si="14"/>
        <v>1997.0833333333078</v>
      </c>
      <c r="G343" s="1">
        <v>0</v>
      </c>
    </row>
    <row r="344" spans="2:14">
      <c r="B344" s="1">
        <f t="shared" si="14"/>
        <v>1997.166666666641</v>
      </c>
      <c r="G344" s="1">
        <v>0.15737503385349313</v>
      </c>
    </row>
    <row r="345" spans="2:14">
      <c r="B345" s="1">
        <f t="shared" si="14"/>
        <v>1997.2499999999743</v>
      </c>
      <c r="G345" s="1">
        <v>0</v>
      </c>
    </row>
    <row r="346" spans="2:14">
      <c r="B346" s="1">
        <f t="shared" si="14"/>
        <v>1997.3333333333076</v>
      </c>
      <c r="G346" s="1">
        <v>4.9227326093418955E-2</v>
      </c>
    </row>
    <row r="347" spans="2:14">
      <c r="B347" s="1">
        <f t="shared" si="14"/>
        <v>1997.4166666666408</v>
      </c>
      <c r="G347" s="1">
        <v>9.5796327950863347E-2</v>
      </c>
    </row>
    <row r="348" spans="2:14">
      <c r="B348" s="1">
        <f t="shared" si="14"/>
        <v>1997.4999999999741</v>
      </c>
      <c r="G348" s="1">
        <v>0</v>
      </c>
    </row>
    <row r="349" spans="2:14">
      <c r="B349" s="1">
        <f t="shared" si="14"/>
        <v>1997.5833333333073</v>
      </c>
      <c r="G349" s="1">
        <v>3.7102632859378509E-2</v>
      </c>
    </row>
    <row r="350" spans="2:14">
      <c r="B350" s="1">
        <f t="shared" si="14"/>
        <v>1997.6666666666406</v>
      </c>
      <c r="G350" s="1">
        <v>-3.0371182297953603E-2</v>
      </c>
    </row>
    <row r="351" spans="2:14">
      <c r="B351" s="1">
        <f t="shared" si="14"/>
        <v>1997.7499999999739</v>
      </c>
      <c r="G351" s="1">
        <v>0</v>
      </c>
    </row>
    <row r="352" spans="2:14">
      <c r="B352" s="1">
        <f t="shared" si="14"/>
        <v>1997.8333333333071</v>
      </c>
      <c r="G352" s="1">
        <v>-8.7807587555262107E-2</v>
      </c>
    </row>
    <row r="353" spans="2:7">
      <c r="B353" s="1">
        <f t="shared" si="14"/>
        <v>1997.9166666666404</v>
      </c>
      <c r="G353" s="1">
        <v>-9.2603194891571428E-2</v>
      </c>
    </row>
    <row r="354" spans="2:7">
      <c r="B354" s="1">
        <f t="shared" si="14"/>
        <v>1997.9999999999736</v>
      </c>
      <c r="G354" s="1">
        <v>8.237272889504782E-2</v>
      </c>
    </row>
    <row r="355" spans="2:7">
      <c r="B355" s="1">
        <f t="shared" si="14"/>
        <v>1998.0833333333069</v>
      </c>
      <c r="G355" s="1">
        <v>0</v>
      </c>
    </row>
    <row r="356" spans="2:7">
      <c r="B356" s="1">
        <f t="shared" si="14"/>
        <v>1998.1666666666401</v>
      </c>
      <c r="G356" s="1">
        <v>3.2313906021154276E-2</v>
      </c>
    </row>
    <row r="357" spans="2:7">
      <c r="B357" s="1">
        <f t="shared" si="14"/>
        <v>1998.2499999999734</v>
      </c>
      <c r="G357" s="1">
        <v>0</v>
      </c>
    </row>
    <row r="358" spans="2:7">
      <c r="B358" s="1">
        <f t="shared" si="14"/>
        <v>1998.3333333333067</v>
      </c>
      <c r="G358" s="1">
        <v>8.1341024021429897E-2</v>
      </c>
    </row>
    <row r="359" spans="2:7">
      <c r="B359" s="1">
        <f t="shared" si="14"/>
        <v>1998.4166666666399</v>
      </c>
      <c r="G359" s="1">
        <v>0.14242252134005173</v>
      </c>
    </row>
    <row r="360" spans="2:7">
      <c r="B360" s="1">
        <f t="shared" si="14"/>
        <v>1998.4999999999732</v>
      </c>
      <c r="G360" s="1">
        <v>0</v>
      </c>
    </row>
    <row r="361" spans="2:7">
      <c r="B361" s="1">
        <f t="shared" si="14"/>
        <v>1998.5833333333064</v>
      </c>
      <c r="G361" s="1">
        <v>0.15641233686044156</v>
      </c>
    </row>
    <row r="362" spans="2:7">
      <c r="B362" s="1">
        <f t="shared" si="14"/>
        <v>1998.6666666666397</v>
      </c>
      <c r="G362" s="1">
        <v>-0.1091706339438909</v>
      </c>
    </row>
    <row r="363" spans="2:7">
      <c r="B363" s="1">
        <f t="shared" si="14"/>
        <v>1998.7499999999729</v>
      </c>
      <c r="G363" s="1">
        <v>0</v>
      </c>
    </row>
    <row r="364" spans="2:7">
      <c r="B364" s="1">
        <f t="shared" si="14"/>
        <v>1998.8333333333062</v>
      </c>
      <c r="G364" s="1">
        <v>-0.3315274298283411</v>
      </c>
    </row>
    <row r="365" spans="2:7">
      <c r="B365" s="1">
        <f t="shared" si="14"/>
        <v>1998.9166666666395</v>
      </c>
      <c r="G365" s="1">
        <v>2.2269342370197176E-2</v>
      </c>
    </row>
    <row r="366" spans="2:7">
      <c r="B366" s="1">
        <f t="shared" si="14"/>
        <v>1998.9999999999727</v>
      </c>
      <c r="G366" s="1">
        <v>2.3399549256637842E-2</v>
      </c>
    </row>
    <row r="367" spans="2:7">
      <c r="B367" s="1">
        <f t="shared" si="14"/>
        <v>1999.083333333306</v>
      </c>
      <c r="G367" s="1">
        <v>0</v>
      </c>
    </row>
    <row r="368" spans="2:7">
      <c r="B368" s="1">
        <f t="shared" si="14"/>
        <v>1999.1666666666392</v>
      </c>
      <c r="G368" s="1">
        <v>-3.9053706260212762E-2</v>
      </c>
    </row>
    <row r="369" spans="2:7">
      <c r="B369" s="1">
        <f t="shared" si="14"/>
        <v>1999.2499999999725</v>
      </c>
      <c r="G369" s="1">
        <v>0</v>
      </c>
    </row>
    <row r="370" spans="2:7">
      <c r="B370" s="1">
        <f t="shared" si="14"/>
        <v>1999.3333333333057</v>
      </c>
      <c r="G370" s="1">
        <v>-4.9201403783792064E-2</v>
      </c>
    </row>
    <row r="371" spans="2:7">
      <c r="B371" s="1">
        <f t="shared" si="14"/>
        <v>1999.416666666639</v>
      </c>
      <c r="G371" s="1">
        <v>0.25630365330268268</v>
      </c>
    </row>
    <row r="372" spans="2:7">
      <c r="B372" s="1">
        <f t="shared" si="14"/>
        <v>1999.4999999999723</v>
      </c>
      <c r="G372" s="1">
        <v>0</v>
      </c>
    </row>
    <row r="373" spans="2:7">
      <c r="B373" s="1">
        <f t="shared" si="14"/>
        <v>1999.5833333333055</v>
      </c>
      <c r="G373" s="1">
        <v>0.12178858326158776</v>
      </c>
    </row>
    <row r="374" spans="2:7">
      <c r="B374" s="1">
        <f t="shared" si="14"/>
        <v>1999.6666666666388</v>
      </c>
      <c r="G374" s="1">
        <v>0</v>
      </c>
    </row>
    <row r="375" spans="2:7">
      <c r="B375" s="1">
        <f t="shared" si="14"/>
        <v>1999.749999999972</v>
      </c>
      <c r="G375" s="1">
        <v>-0.18272204125849756</v>
      </c>
    </row>
    <row r="376" spans="2:7">
      <c r="B376" s="1">
        <f t="shared" si="14"/>
        <v>1999.8333333333053</v>
      </c>
      <c r="G376" s="1">
        <v>0.11456136067293327</v>
      </c>
    </row>
    <row r="377" spans="2:7">
      <c r="B377" s="1">
        <f t="shared" si="14"/>
        <v>1999.9166666666385</v>
      </c>
      <c r="G377" s="1">
        <v>-0.17424494220408748</v>
      </c>
    </row>
    <row r="378" spans="2:7">
      <c r="B378" s="1">
        <f t="shared" si="14"/>
        <v>1999.9999999999718</v>
      </c>
      <c r="G378" s="1">
        <v>0</v>
      </c>
    </row>
    <row r="379" spans="2:7">
      <c r="B379" s="1">
        <f t="shared" si="14"/>
        <v>2000.0833333333051</v>
      </c>
      <c r="G379" s="1">
        <v>0.16956687770562029</v>
      </c>
    </row>
    <row r="380" spans="2:7">
      <c r="B380" s="1">
        <f t="shared" si="14"/>
        <v>2000.1666666666383</v>
      </c>
      <c r="G380" s="1">
        <v>7.0250519331794881E-2</v>
      </c>
    </row>
    <row r="381" spans="2:7">
      <c r="B381" s="1">
        <f t="shared" si="14"/>
        <v>2000.2499999999716</v>
      </c>
      <c r="G381" s="1">
        <v>0</v>
      </c>
    </row>
    <row r="382" spans="2:7">
      <c r="B382" s="1">
        <f t="shared" si="14"/>
        <v>2000.3333333333048</v>
      </c>
      <c r="G382" s="1">
        <v>0.28937940337030399</v>
      </c>
    </row>
    <row r="383" spans="2:7">
      <c r="B383" s="1">
        <f t="shared" si="14"/>
        <v>2000.4166666666381</v>
      </c>
      <c r="G383" s="1">
        <v>-0.10505206253392424</v>
      </c>
    </row>
    <row r="384" spans="2:7">
      <c r="B384" s="1">
        <f t="shared" si="14"/>
        <v>2000.4999999999714</v>
      </c>
      <c r="G384" s="1">
        <v>0</v>
      </c>
    </row>
    <row r="385" spans="2:7">
      <c r="B385" s="1">
        <f t="shared" si="14"/>
        <v>2000.5833333333046</v>
      </c>
      <c r="G385" s="1">
        <v>8.9840303758781603E-2</v>
      </c>
    </row>
    <row r="386" spans="2:7">
      <c r="B386" s="1">
        <f t="shared" si="14"/>
        <v>2000.6666666666379</v>
      </c>
      <c r="G386" s="1">
        <v>0</v>
      </c>
    </row>
    <row r="387" spans="2:7">
      <c r="B387" s="1">
        <f t="shared" si="14"/>
        <v>2000.7499999999711</v>
      </c>
      <c r="G387" s="1">
        <v>7.632951513921854E-2</v>
      </c>
    </row>
    <row r="388" spans="2:7">
      <c r="B388" s="1">
        <f t="shared" si="14"/>
        <v>2000.8333333333044</v>
      </c>
      <c r="G388" s="1">
        <v>6.0710493528204457E-2</v>
      </c>
    </row>
    <row r="389" spans="2:7">
      <c r="B389" s="1">
        <f t="shared" si="14"/>
        <v>2000.9166666666376</v>
      </c>
      <c r="G389" s="1">
        <v>0.13996333170941533</v>
      </c>
    </row>
    <row r="390" spans="2:7">
      <c r="B390" s="1">
        <f t="shared" si="14"/>
        <v>2000.9999999999709</v>
      </c>
      <c r="G390" s="1">
        <v>8.3156577507196461E-2</v>
      </c>
    </row>
    <row r="391" spans="2:7">
      <c r="B391" s="1">
        <f t="shared" si="14"/>
        <v>2001.0833333333042</v>
      </c>
      <c r="G391" s="1">
        <v>0</v>
      </c>
    </row>
    <row r="392" spans="2:7">
      <c r="B392" s="1">
        <f t="shared" ref="B392:B415" si="16">B391+1/12</f>
        <v>2001.1666666666374</v>
      </c>
      <c r="G392" s="1">
        <v>-0.46769296787103326</v>
      </c>
    </row>
    <row r="393" spans="2:7">
      <c r="B393" s="1">
        <f t="shared" si="16"/>
        <v>2001.2499999999707</v>
      </c>
      <c r="G393" s="1">
        <v>0</v>
      </c>
    </row>
    <row r="394" spans="2:7">
      <c r="B394" s="1">
        <f t="shared" si="16"/>
        <v>2001.3333333333039</v>
      </c>
      <c r="G394" s="1">
        <v>-0.45151297647481659</v>
      </c>
    </row>
    <row r="395" spans="2:7">
      <c r="B395" s="1">
        <f t="shared" si="16"/>
        <v>2001.4166666666372</v>
      </c>
      <c r="G395" s="1">
        <v>0.2152928013877648</v>
      </c>
    </row>
    <row r="396" spans="2:7">
      <c r="B396" s="1">
        <f t="shared" si="16"/>
        <v>2001.4999999999704</v>
      </c>
      <c r="G396" s="1">
        <v>0</v>
      </c>
    </row>
    <row r="397" spans="2:7">
      <c r="B397" s="1">
        <f t="shared" si="16"/>
        <v>2001.5833333333037</v>
      </c>
      <c r="G397" s="1">
        <v>-6.1528364213828624E-2</v>
      </c>
    </row>
    <row r="398" spans="2:7">
      <c r="B398" s="1">
        <f t="shared" si="16"/>
        <v>2001.666666666637</v>
      </c>
      <c r="G398" s="1">
        <v>-0.44689299739623783</v>
      </c>
    </row>
    <row r="399" spans="2:7">
      <c r="B399" s="1">
        <f t="shared" si="16"/>
        <v>2001.7499999999702</v>
      </c>
      <c r="G399" s="1">
        <v>5.9118177497118174E-2</v>
      </c>
    </row>
    <row r="400" spans="2:7">
      <c r="B400" s="1">
        <f t="shared" si="16"/>
        <v>2001.8333333333035</v>
      </c>
      <c r="G400" s="1">
        <v>0</v>
      </c>
    </row>
    <row r="401" spans="2:7">
      <c r="B401" s="1">
        <f t="shared" si="16"/>
        <v>2001.9166666666367</v>
      </c>
      <c r="G401" s="1">
        <v>0.20778928571173721</v>
      </c>
    </row>
    <row r="402" spans="2:7">
      <c r="B402" s="1">
        <f t="shared" si="16"/>
        <v>2001.99999999997</v>
      </c>
      <c r="G402" s="1">
        <v>0.12021807861186595</v>
      </c>
    </row>
    <row r="403" spans="2:7">
      <c r="B403" s="1">
        <f t="shared" si="16"/>
        <v>2002.0833333333032</v>
      </c>
      <c r="G403" s="1">
        <v>0</v>
      </c>
    </row>
    <row r="404" spans="2:7">
      <c r="B404" s="1">
        <f t="shared" si="16"/>
        <v>2002.1666666666365</v>
      </c>
      <c r="G404" s="1">
        <v>-0.21135733748625002</v>
      </c>
    </row>
    <row r="405" spans="2:7">
      <c r="B405" s="1">
        <f t="shared" si="16"/>
        <v>2002.2499999999698</v>
      </c>
      <c r="G405" s="1">
        <v>0</v>
      </c>
    </row>
    <row r="406" spans="2:7">
      <c r="B406" s="1">
        <f t="shared" si="16"/>
        <v>2002.333333333303</v>
      </c>
      <c r="G406" s="1">
        <v>8.129910666805884E-2</v>
      </c>
    </row>
    <row r="407" spans="2:7">
      <c r="B407" s="1">
        <f t="shared" si="16"/>
        <v>2002.4166666666363</v>
      </c>
      <c r="G407" s="1">
        <v>0.14905124261191652</v>
      </c>
    </row>
    <row r="408" spans="2:7">
      <c r="B408" s="1">
        <f t="shared" si="16"/>
        <v>2002.4999999999695</v>
      </c>
      <c r="G408" s="1">
        <v>0</v>
      </c>
    </row>
    <row r="409" spans="2:7">
      <c r="B409" s="1">
        <f t="shared" si="16"/>
        <v>2002.5833333333028</v>
      </c>
      <c r="G409" s="1">
        <v>-1.2094804203019449E-2</v>
      </c>
    </row>
    <row r="410" spans="2:7">
      <c r="B410" s="1">
        <f t="shared" si="16"/>
        <v>2002.666666666636</v>
      </c>
      <c r="G410" s="1">
        <v>-7.5569812005287507E-2</v>
      </c>
    </row>
    <row r="411" spans="2:7">
      <c r="B411" s="1">
        <f t="shared" si="16"/>
        <v>2002.7499999999693</v>
      </c>
      <c r="G411" s="1">
        <v>-0.32052709122244188</v>
      </c>
    </row>
    <row r="412" spans="2:7">
      <c r="B412" s="1">
        <f t="shared" si="16"/>
        <v>2002.8333333333026</v>
      </c>
      <c r="G412" s="1">
        <v>0</v>
      </c>
    </row>
    <row r="413" spans="2:7">
      <c r="B413" s="1">
        <f t="shared" si="16"/>
        <v>2002.9166666666358</v>
      </c>
      <c r="G413" s="1">
        <v>0.17108212570089001</v>
      </c>
    </row>
    <row r="414" spans="2:7">
      <c r="B414" s="1">
        <f t="shared" si="16"/>
        <v>2002.9999999999691</v>
      </c>
    </row>
    <row r="415" spans="2:7">
      <c r="B415" s="1">
        <f t="shared" si="16"/>
        <v>2003.0833333333023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72"/>
  <sheetViews>
    <sheetView workbookViewId="0">
      <selection activeCell="A8" sqref="A8"/>
    </sheetView>
  </sheetViews>
  <sheetFormatPr defaultRowHeight="15"/>
  <cols>
    <col min="1" max="2" width="9.140625" style="1"/>
    <col min="3" max="3" width="13.85546875" style="1" customWidth="1"/>
    <col min="4" max="16384" width="9.140625" style="1"/>
  </cols>
  <sheetData>
    <row r="1" spans="1:29">
      <c r="A1" s="21" t="s">
        <v>90</v>
      </c>
    </row>
    <row r="2" spans="1:29">
      <c r="B2" s="1" t="s">
        <v>87</v>
      </c>
      <c r="C2" s="1">
        <f>AVERAGE(C26:C137)</f>
        <v>0.18901737101772639</v>
      </c>
      <c r="D2" s="1">
        <f>AVERAGE(D26:D137)</f>
        <v>3.7567480357143003E-2</v>
      </c>
      <c r="E2" s="1">
        <f>AVERAGE(E26:E137)</f>
        <v>-9.8214285714301792E-5</v>
      </c>
    </row>
    <row r="3" spans="1:29">
      <c r="B3" s="1" t="s">
        <v>83</v>
      </c>
      <c r="C3" s="1">
        <f>STDEV(C26:C137)</f>
        <v>1.0971509289138504</v>
      </c>
      <c r="D3" s="1">
        <f>STDEV(D26:D137)</f>
        <v>0.77437719622344903</v>
      </c>
      <c r="E3" s="1">
        <f>STDEV(E26:E137)</f>
        <v>0.65025610976373815</v>
      </c>
      <c r="G3" s="1">
        <f>C3/E3</f>
        <v>1.6872597003548115</v>
      </c>
    </row>
    <row r="4" spans="1:29">
      <c r="B4" s="1" t="s">
        <v>84</v>
      </c>
      <c r="C4" s="1">
        <f>MAX(C26:C137)</f>
        <v>5.0136591652668798</v>
      </c>
      <c r="D4" s="1">
        <f>MAX(D26:D137)</f>
        <v>3.0906981250000003</v>
      </c>
      <c r="E4" s="1">
        <f>MAX(E26:E137)</f>
        <v>2.4550000000000001</v>
      </c>
    </row>
    <row r="5" spans="1:29">
      <c r="B5" s="1" t="s">
        <v>85</v>
      </c>
      <c r="C5" s="1">
        <f>MIN(C26:C137)</f>
        <v>-3.0339356315422799</v>
      </c>
      <c r="D5" s="1">
        <f>MIN(D26:D137)</f>
        <v>-3.7547142500000001</v>
      </c>
      <c r="E5" s="1">
        <f>MIN(E26:E137)</f>
        <v>-3.9850000000000003</v>
      </c>
      <c r="AC5" s="1" t="s">
        <v>24</v>
      </c>
    </row>
    <row r="6" spans="1:29">
      <c r="B6" s="1" t="s">
        <v>86</v>
      </c>
      <c r="D6" s="1">
        <f>CORREL(C26:C137,D26:D137)</f>
        <v>0.35831000833073118</v>
      </c>
      <c r="E6" s="1">
        <f>CORREL(C26:C137,E26:E137)</f>
        <v>0.40052393187147461</v>
      </c>
      <c r="G6" s="1" t="s">
        <v>79</v>
      </c>
    </row>
    <row r="7" spans="1:29">
      <c r="G7" s="1" t="s">
        <v>75</v>
      </c>
      <c r="H7" s="1" t="s">
        <v>77</v>
      </c>
      <c r="I7" s="1" t="s">
        <v>26</v>
      </c>
      <c r="W7" s="1" t="s">
        <v>5</v>
      </c>
      <c r="X7" s="1" t="s">
        <v>2</v>
      </c>
      <c r="Y7" s="1" t="s">
        <v>80</v>
      </c>
      <c r="Z7" s="1" t="s">
        <v>81</v>
      </c>
      <c r="AA7" s="1" t="s">
        <v>82</v>
      </c>
      <c r="AB7" s="1" t="s">
        <v>89</v>
      </c>
    </row>
    <row r="8" spans="1:29">
      <c r="C8" s="1" t="s">
        <v>75</v>
      </c>
      <c r="D8" s="1" t="s">
        <v>77</v>
      </c>
      <c r="E8" s="1" t="s">
        <v>26</v>
      </c>
      <c r="G8" s="1" t="s">
        <v>76</v>
      </c>
      <c r="H8" s="1" t="s">
        <v>78</v>
      </c>
      <c r="I8" s="1" t="s">
        <v>88</v>
      </c>
      <c r="V8" s="1">
        <f>V9-0.25</f>
        <v>1965</v>
      </c>
      <c r="W8" s="1">
        <v>3.5303053172253702</v>
      </c>
      <c r="X8" s="1">
        <v>4.8999999999999995</v>
      </c>
      <c r="Y8" s="1">
        <v>3.4432984555641784</v>
      </c>
      <c r="Z8" s="1">
        <v>3.1114912799616E-2</v>
      </c>
      <c r="AA8" s="1">
        <v>0</v>
      </c>
      <c r="AB8" s="1">
        <v>0</v>
      </c>
    </row>
    <row r="9" spans="1:29">
      <c r="C9" s="1" t="s">
        <v>76</v>
      </c>
      <c r="D9" s="1" t="s">
        <v>78</v>
      </c>
      <c r="E9" s="1" t="s">
        <v>23</v>
      </c>
      <c r="V9" s="1">
        <v>1965.25</v>
      </c>
      <c r="W9" s="1">
        <v>3.5532401748859002</v>
      </c>
      <c r="X9" s="1">
        <v>4.6666666666666661</v>
      </c>
      <c r="Y9" s="1">
        <v>3.4496655656938717</v>
      </c>
      <c r="Z9" s="1">
        <v>-8.2475890399268406E-2</v>
      </c>
      <c r="AA9" s="1">
        <v>0</v>
      </c>
      <c r="AB9" s="1">
        <v>0</v>
      </c>
    </row>
    <row r="10" spans="1:29">
      <c r="B10" s="1">
        <v>1965</v>
      </c>
      <c r="C10" s="1">
        <v>3.1114912799616E-2</v>
      </c>
      <c r="V10" s="1">
        <v>1965.5</v>
      </c>
      <c r="W10" s="1">
        <v>3.5739808748518147</v>
      </c>
      <c r="X10" s="1">
        <v>4.3666666666666671</v>
      </c>
      <c r="Y10" s="1">
        <v>3.4526291431986813</v>
      </c>
      <c r="Z10" s="1">
        <v>-0.69858527024308403</v>
      </c>
      <c r="AA10" s="1">
        <v>0</v>
      </c>
      <c r="AB10" s="1">
        <v>0</v>
      </c>
    </row>
    <row r="11" spans="1:29">
      <c r="B11" s="1">
        <v>1965.25</v>
      </c>
      <c r="C11" s="1">
        <v>-8.2475890399268406E-2</v>
      </c>
      <c r="D11" s="1">
        <v>0</v>
      </c>
      <c r="E11" s="1">
        <v>0</v>
      </c>
      <c r="V11" s="1">
        <v>1965.75</v>
      </c>
      <c r="W11" s="1">
        <v>3.5939890809693686</v>
      </c>
      <c r="X11" s="1">
        <v>4.1000000000000005</v>
      </c>
      <c r="Y11" s="1">
        <v>3.4578894186490197</v>
      </c>
      <c r="Z11" s="1">
        <v>-0.89675913262560003</v>
      </c>
      <c r="AA11" s="1">
        <v>0</v>
      </c>
      <c r="AB11" s="1">
        <v>0</v>
      </c>
    </row>
    <row r="12" spans="1:29">
      <c r="B12" s="1">
        <v>1965.5</v>
      </c>
      <c r="C12" s="1">
        <v>-0.69858527024308403</v>
      </c>
      <c r="D12" s="1">
        <v>0</v>
      </c>
      <c r="E12" s="1">
        <v>0</v>
      </c>
      <c r="V12" s="1">
        <v>1966</v>
      </c>
      <c r="W12" s="1">
        <v>3.6222175512705737</v>
      </c>
      <c r="X12" s="1">
        <v>3.8666666666666667</v>
      </c>
      <c r="Y12" s="1">
        <v>3.4671855928281885</v>
      </c>
      <c r="Z12" s="1">
        <v>-5.0885378814401999E-2</v>
      </c>
      <c r="AA12" s="1">
        <v>0</v>
      </c>
      <c r="AB12" s="1">
        <v>0</v>
      </c>
    </row>
    <row r="13" spans="1:29">
      <c r="B13" s="1">
        <v>1965.75</v>
      </c>
      <c r="C13" s="1">
        <v>-0.89675913262560003</v>
      </c>
      <c r="D13" s="1">
        <v>0</v>
      </c>
      <c r="E13" s="1">
        <v>0</v>
      </c>
      <c r="F13" s="1" t="s">
        <v>24</v>
      </c>
      <c r="V13" s="1">
        <v>1966.25</v>
      </c>
      <c r="W13" s="1">
        <v>3.6429036695828199</v>
      </c>
      <c r="X13" s="1">
        <v>3.8333333333333335</v>
      </c>
      <c r="Y13" s="1">
        <v>3.4762009375327154</v>
      </c>
      <c r="Z13" s="1">
        <v>0.47394095249673202</v>
      </c>
      <c r="AA13" s="1">
        <v>0</v>
      </c>
      <c r="AB13" s="1">
        <v>0</v>
      </c>
    </row>
    <row r="14" spans="1:29">
      <c r="B14" s="1">
        <v>1966</v>
      </c>
      <c r="C14" s="1">
        <v>-5.0885378814401999E-2</v>
      </c>
      <c r="D14" s="1">
        <v>0</v>
      </c>
      <c r="E14" s="1">
        <v>0</v>
      </c>
      <c r="V14" s="1">
        <v>1966.5</v>
      </c>
      <c r="W14" s="1">
        <v>3.6582654545052633</v>
      </c>
      <c r="X14" s="1">
        <v>3.7666666666666671</v>
      </c>
      <c r="Y14" s="1">
        <v>3.4848160869845999</v>
      </c>
      <c r="Z14" s="1">
        <v>-7.5492798007288406E-2</v>
      </c>
      <c r="AA14" s="1">
        <v>0</v>
      </c>
      <c r="AB14" s="1">
        <v>0</v>
      </c>
    </row>
    <row r="15" spans="1:29">
      <c r="B15" s="1">
        <v>1966.25</v>
      </c>
      <c r="C15" s="1">
        <v>0.47394095249673202</v>
      </c>
      <c r="D15" s="1">
        <v>0</v>
      </c>
      <c r="E15" s="1">
        <v>0</v>
      </c>
      <c r="V15" s="1">
        <v>1966.75</v>
      </c>
      <c r="W15" s="1">
        <v>3.6677827760334729</v>
      </c>
      <c r="X15" s="1">
        <v>3.7000000000000006</v>
      </c>
      <c r="Y15" s="1">
        <v>3.492965563642489</v>
      </c>
      <c r="Z15" s="1">
        <v>0.36430080060943282</v>
      </c>
      <c r="AA15" s="1">
        <v>0</v>
      </c>
      <c r="AB15" s="1">
        <v>0</v>
      </c>
    </row>
    <row r="16" spans="1:29">
      <c r="B16" s="1">
        <v>1966.5</v>
      </c>
      <c r="C16" s="1">
        <v>-7.5492798007288406E-2</v>
      </c>
      <c r="D16" s="1">
        <v>0</v>
      </c>
      <c r="E16" s="1">
        <v>0</v>
      </c>
      <c r="F16" s="1" t="s">
        <v>24</v>
      </c>
      <c r="V16" s="1">
        <v>1967</v>
      </c>
      <c r="W16" s="1">
        <v>3.6622364599132471</v>
      </c>
      <c r="X16" s="1">
        <v>3.8333333333333335</v>
      </c>
      <c r="Y16" s="1">
        <v>3.4954959269014285</v>
      </c>
      <c r="Z16" s="1">
        <v>0.54275792210297202</v>
      </c>
      <c r="AA16" s="1">
        <v>0</v>
      </c>
      <c r="AB16" s="1">
        <v>0</v>
      </c>
    </row>
    <row r="17" spans="1:28">
      <c r="B17" s="1">
        <v>1966.75</v>
      </c>
      <c r="C17" s="1">
        <v>0.36430080060943282</v>
      </c>
      <c r="D17" s="1">
        <v>0</v>
      </c>
      <c r="E17" s="1">
        <v>0</v>
      </c>
      <c r="V17" s="1">
        <v>1967.25</v>
      </c>
      <c r="W17" s="1">
        <v>3.6581684282208928</v>
      </c>
      <c r="X17" s="1">
        <v>3.8333333333333335</v>
      </c>
      <c r="Y17" s="1">
        <v>3.5015413205841441</v>
      </c>
      <c r="Z17" s="1">
        <v>-0.63145457252886805</v>
      </c>
      <c r="AA17" s="1">
        <v>0</v>
      </c>
      <c r="AB17" s="1">
        <v>0</v>
      </c>
    </row>
    <row r="18" spans="1:28">
      <c r="B18" s="1">
        <v>1967</v>
      </c>
      <c r="C18" s="1">
        <v>0.54275792210297202</v>
      </c>
      <c r="D18" s="1">
        <v>0</v>
      </c>
      <c r="E18" s="1">
        <v>0</v>
      </c>
      <c r="V18" s="1">
        <v>1967.5</v>
      </c>
      <c r="W18" s="1">
        <v>3.6649955568196191</v>
      </c>
      <c r="X18" s="1">
        <v>3.7999999999999994</v>
      </c>
      <c r="Y18" s="1">
        <v>3.511542468594278</v>
      </c>
      <c r="Z18" s="1">
        <v>-0.29722427830174841</v>
      </c>
      <c r="AA18" s="1">
        <v>0</v>
      </c>
      <c r="AB18" s="1">
        <v>0</v>
      </c>
    </row>
    <row r="19" spans="1:28">
      <c r="B19" s="1">
        <v>1967.25</v>
      </c>
      <c r="C19" s="1">
        <v>-0.63145457252886805</v>
      </c>
      <c r="D19" s="1">
        <v>0</v>
      </c>
      <c r="E19" s="1">
        <v>0</v>
      </c>
      <c r="V19" s="1">
        <v>1967.75</v>
      </c>
      <c r="W19" s="1">
        <v>3.6913874755884506</v>
      </c>
      <c r="X19" s="1">
        <v>3.9</v>
      </c>
      <c r="Y19" s="1">
        <v>3.5224244587869609</v>
      </c>
      <c r="Z19" s="1">
        <v>-0.12715046671540359</v>
      </c>
      <c r="AA19" s="1">
        <v>0</v>
      </c>
      <c r="AB19" s="1">
        <v>0</v>
      </c>
    </row>
    <row r="20" spans="1:28">
      <c r="B20" s="1">
        <v>1967.5</v>
      </c>
      <c r="C20" s="1">
        <v>-0.29722427830174841</v>
      </c>
      <c r="D20" s="1">
        <v>0</v>
      </c>
      <c r="E20" s="1">
        <v>0</v>
      </c>
      <c r="V20" s="1">
        <v>1968</v>
      </c>
      <c r="W20" s="1">
        <v>3.7056090953418539</v>
      </c>
      <c r="X20" s="1">
        <v>3.7333333333333329</v>
      </c>
      <c r="Y20" s="1">
        <v>3.5322227941766418</v>
      </c>
      <c r="Z20" s="1">
        <v>-0.26450231310987998</v>
      </c>
      <c r="AA20" s="1">
        <v>0</v>
      </c>
      <c r="AB20" s="1">
        <v>0</v>
      </c>
    </row>
    <row r="21" spans="1:28">
      <c r="B21" s="1">
        <v>1967.75</v>
      </c>
      <c r="C21" s="1">
        <v>-0.12715046671540359</v>
      </c>
      <c r="D21" s="1">
        <v>0</v>
      </c>
      <c r="E21" s="1">
        <v>0</v>
      </c>
      <c r="V21" s="1">
        <v>1968.25</v>
      </c>
      <c r="W21" s="1">
        <v>3.7189837902821652</v>
      </c>
      <c r="X21" s="1">
        <v>3.5666666666666664</v>
      </c>
      <c r="Y21" s="1">
        <v>3.54191852512316</v>
      </c>
      <c r="Z21" s="1">
        <v>0.425863370468892</v>
      </c>
      <c r="AA21" s="1">
        <v>0</v>
      </c>
      <c r="AB21" s="1">
        <v>0</v>
      </c>
    </row>
    <row r="22" spans="1:28">
      <c r="B22" s="1">
        <v>1968</v>
      </c>
      <c r="C22" s="1">
        <v>-0.26450231310987998</v>
      </c>
      <c r="D22" s="1">
        <v>0</v>
      </c>
      <c r="E22" s="1">
        <v>0</v>
      </c>
      <c r="V22" s="1">
        <v>1968.5</v>
      </c>
      <c r="W22" s="1">
        <v>3.7267302268056972</v>
      </c>
      <c r="X22" s="1">
        <v>3.5333333333333332</v>
      </c>
      <c r="Y22" s="1">
        <v>3.5553453403898718</v>
      </c>
      <c r="Z22" s="1">
        <v>-0.69876841428240399</v>
      </c>
      <c r="AA22" s="1">
        <v>0</v>
      </c>
      <c r="AB22" s="1">
        <v>0</v>
      </c>
    </row>
    <row r="23" spans="1:28">
      <c r="B23" s="1">
        <v>1968.25</v>
      </c>
      <c r="C23" s="1">
        <v>0.425863370468892</v>
      </c>
      <c r="D23" s="1">
        <v>0</v>
      </c>
      <c r="E23" s="1">
        <v>0</v>
      </c>
      <c r="V23" s="1">
        <v>1968.75</v>
      </c>
      <c r="W23" s="1">
        <v>3.7417807806853003</v>
      </c>
      <c r="X23" s="1">
        <v>3.4</v>
      </c>
      <c r="Y23" s="1">
        <v>3.5676468073123218</v>
      </c>
      <c r="Z23" s="1">
        <v>5.2995786742301203E-2</v>
      </c>
      <c r="AA23" s="1">
        <v>0</v>
      </c>
      <c r="AB23" s="1">
        <v>0</v>
      </c>
    </row>
    <row r="24" spans="1:28">
      <c r="B24" s="1">
        <v>1968.5</v>
      </c>
      <c r="C24" s="1">
        <v>-0.69876841428240399</v>
      </c>
      <c r="D24" s="1">
        <v>0</v>
      </c>
      <c r="E24" s="1">
        <v>0</v>
      </c>
      <c r="V24" s="1">
        <v>1969</v>
      </c>
      <c r="W24" s="1">
        <v>3.7610561316159519</v>
      </c>
      <c r="X24" s="1">
        <v>3.4</v>
      </c>
      <c r="Y24" s="1">
        <v>3.5797971491770277</v>
      </c>
      <c r="Z24" s="1">
        <v>0.39042490873819841</v>
      </c>
      <c r="AA24" s="1">
        <v>-0.26198304999999994</v>
      </c>
      <c r="AB24">
        <v>-0.245</v>
      </c>
    </row>
    <row r="25" spans="1:28">
      <c r="B25" s="1">
        <v>1968.75</v>
      </c>
      <c r="C25" s="1">
        <v>5.2995786742301203E-2</v>
      </c>
      <c r="D25" s="1">
        <v>0</v>
      </c>
      <c r="E25" s="1">
        <v>0</v>
      </c>
      <c r="V25" s="1">
        <v>1969.25</v>
      </c>
      <c r="W25" s="1">
        <v>3.765419592584371</v>
      </c>
      <c r="X25" s="1">
        <v>3.4333333333333336</v>
      </c>
      <c r="Y25" s="1">
        <v>3.5954782521069402</v>
      </c>
      <c r="Z25" s="1">
        <v>1.3931096735454001</v>
      </c>
      <c r="AA25" s="1">
        <v>0.30119561250000038</v>
      </c>
      <c r="AB25">
        <v>0.58899999999999997</v>
      </c>
    </row>
    <row r="26" spans="1:28">
      <c r="A26" s="1">
        <v>1</v>
      </c>
      <c r="B26" s="1">
        <v>1969</v>
      </c>
      <c r="C26" s="1">
        <v>0.39042490873819841</v>
      </c>
      <c r="D26" s="1">
        <v>-0.26198304999999994</v>
      </c>
      <c r="E26">
        <v>-0.245</v>
      </c>
      <c r="G26" s="1">
        <f>C26</f>
        <v>0.39042490873819841</v>
      </c>
      <c r="H26" s="1">
        <f>D26</f>
        <v>-0.26198304999999994</v>
      </c>
      <c r="I26" s="1">
        <f>E26</f>
        <v>-0.245</v>
      </c>
      <c r="V26" s="1">
        <v>1969.5</v>
      </c>
      <c r="W26" s="1">
        <v>3.7773590097228129</v>
      </c>
      <c r="X26" s="1">
        <v>3.5666666666666664</v>
      </c>
      <c r="Y26" s="1">
        <v>3.6091087886115854</v>
      </c>
      <c r="Z26" s="1">
        <v>0.44558739641562001</v>
      </c>
      <c r="AA26" s="1">
        <v>0.13647090000000009</v>
      </c>
      <c r="AB26">
        <v>0.51900000000000002</v>
      </c>
    </row>
    <row r="27" spans="1:28">
      <c r="A27" s="1">
        <f>A26+1</f>
        <v>2</v>
      </c>
      <c r="B27" s="1">
        <v>1969.25</v>
      </c>
      <c r="C27" s="1">
        <v>1.3931096735454001</v>
      </c>
      <c r="D27" s="1">
        <v>0.30119561250000038</v>
      </c>
      <c r="E27">
        <v>0.58899999999999997</v>
      </c>
      <c r="G27" s="1">
        <f>G26+C27</f>
        <v>1.7835345822835984</v>
      </c>
      <c r="H27" s="1">
        <f>H26+D27</f>
        <v>3.9212562500000436E-2</v>
      </c>
      <c r="I27" s="1">
        <f>I26+E27</f>
        <v>0.34399999999999997</v>
      </c>
      <c r="V27" s="1">
        <v>1969.75</v>
      </c>
      <c r="W27" s="1">
        <v>3.7710577782488648</v>
      </c>
      <c r="X27" s="1">
        <v>3.5666666666666664</v>
      </c>
      <c r="Y27" s="1">
        <v>3.6243314513600331</v>
      </c>
      <c r="Z27" s="1">
        <v>-5.9407888498072797E-2</v>
      </c>
      <c r="AA27" s="1">
        <v>-0.20339367499999991</v>
      </c>
      <c r="AB27">
        <v>0.14799999999999991</v>
      </c>
    </row>
    <row r="28" spans="1:28">
      <c r="A28" s="1">
        <f t="shared" ref="A28:A91" si="0">A27+1</f>
        <v>3</v>
      </c>
      <c r="B28" s="1">
        <v>1969.5</v>
      </c>
      <c r="C28" s="1">
        <v>0.44558739641562001</v>
      </c>
      <c r="D28" s="1">
        <v>0.13647090000000009</v>
      </c>
      <c r="E28">
        <v>0.51900000000000002</v>
      </c>
      <c r="G28" s="1">
        <f t="shared" ref="G28:G59" si="1">G27+C28</f>
        <v>2.2291219786992182</v>
      </c>
      <c r="H28" s="1">
        <f t="shared" ref="H28:H59" si="2">H27+D28</f>
        <v>0.17568346250000053</v>
      </c>
      <c r="I28" s="1">
        <f t="shared" ref="I28:I91" si="3">I27+E28</f>
        <v>0.86299999999999999</v>
      </c>
      <c r="V28" s="1">
        <v>1970</v>
      </c>
      <c r="W28" s="1">
        <v>3.7465448617154018</v>
      </c>
      <c r="X28" s="1">
        <v>4.166666666666667</v>
      </c>
      <c r="Y28" s="1">
        <v>3.640205096802545</v>
      </c>
      <c r="Z28" s="1">
        <v>-4.2386926766823603E-2</v>
      </c>
      <c r="AA28" s="1">
        <v>-0.7202206874999999</v>
      </c>
      <c r="AB28">
        <v>-0.65999999999999992</v>
      </c>
    </row>
    <row r="29" spans="1:28">
      <c r="A29" s="1">
        <f t="shared" si="0"/>
        <v>4</v>
      </c>
      <c r="B29" s="1">
        <v>1969.75</v>
      </c>
      <c r="C29" s="1">
        <v>-5.9407888498072797E-2</v>
      </c>
      <c r="D29" s="1">
        <v>-0.20339367499999991</v>
      </c>
      <c r="E29">
        <v>0.14799999999999991</v>
      </c>
      <c r="G29" s="1">
        <f t="shared" si="1"/>
        <v>2.1697140902011456</v>
      </c>
      <c r="H29" s="1">
        <f t="shared" si="2"/>
        <v>-2.7710212499999387E-2</v>
      </c>
      <c r="I29" s="1">
        <f t="shared" si="3"/>
        <v>1.0109999999999999</v>
      </c>
      <c r="V29" s="1">
        <v>1970.25</v>
      </c>
      <c r="W29" s="1">
        <v>3.7410273119757727</v>
      </c>
      <c r="X29" s="1">
        <v>4.7666666666666666</v>
      </c>
      <c r="Y29" s="1">
        <v>3.6541102547979172</v>
      </c>
      <c r="Z29" s="1">
        <v>0.58062017035170399</v>
      </c>
      <c r="AA29" s="1">
        <v>-0.50528837499999968</v>
      </c>
      <c r="AB29">
        <v>-2.4999999999999939E-2</v>
      </c>
    </row>
    <row r="30" spans="1:28">
      <c r="A30" s="1">
        <f t="shared" si="0"/>
        <v>5</v>
      </c>
      <c r="B30" s="1">
        <v>1970</v>
      </c>
      <c r="C30" s="1">
        <v>-4.2386926766823603E-2</v>
      </c>
      <c r="D30" s="1">
        <v>-0.7202206874999999</v>
      </c>
      <c r="E30">
        <v>-0.65999999999999992</v>
      </c>
      <c r="G30" s="1">
        <f t="shared" si="1"/>
        <v>2.1273271634343218</v>
      </c>
      <c r="H30" s="1">
        <f t="shared" si="2"/>
        <v>-0.74793089999999929</v>
      </c>
      <c r="I30" s="1">
        <f t="shared" si="3"/>
        <v>0.35099999999999998</v>
      </c>
      <c r="V30" s="1">
        <v>1970.5</v>
      </c>
      <c r="W30" s="1">
        <v>3.7374355704165865</v>
      </c>
      <c r="X30" s="1">
        <v>5.166666666666667</v>
      </c>
      <c r="Y30" s="1">
        <v>3.6644108811834877</v>
      </c>
      <c r="Z30" s="1">
        <v>0.18082826828358359</v>
      </c>
      <c r="AA30" s="1">
        <v>-1.1929756874999999</v>
      </c>
      <c r="AB30">
        <v>-0.998</v>
      </c>
    </row>
    <row r="31" spans="1:28">
      <c r="A31" s="1">
        <f t="shared" si="0"/>
        <v>6</v>
      </c>
      <c r="B31" s="1">
        <v>1970.25</v>
      </c>
      <c r="C31" s="1">
        <v>0.58062017035170399</v>
      </c>
      <c r="D31" s="1">
        <v>-0.50528837499999968</v>
      </c>
      <c r="E31">
        <v>-2.4999999999999939E-2</v>
      </c>
      <c r="G31" s="1">
        <f t="shared" si="1"/>
        <v>2.7079473337860258</v>
      </c>
      <c r="H31" s="1">
        <f t="shared" si="2"/>
        <v>-1.2532192749999989</v>
      </c>
      <c r="I31" s="1">
        <f t="shared" si="3"/>
        <v>0.32600000000000007</v>
      </c>
      <c r="V31" s="1">
        <v>1970.75</v>
      </c>
      <c r="W31" s="1">
        <v>3.7155409798826717</v>
      </c>
      <c r="X31" s="1">
        <v>5.833333333333333</v>
      </c>
      <c r="Y31" s="1">
        <v>3.6788206156182377</v>
      </c>
      <c r="Z31" s="1">
        <v>-7.0896447741014806E-2</v>
      </c>
      <c r="AA31" s="1">
        <v>-1.0859777249999996</v>
      </c>
      <c r="AB31">
        <v>-0.58399999999999996</v>
      </c>
    </row>
    <row r="32" spans="1:28">
      <c r="A32" s="1">
        <f t="shared" si="0"/>
        <v>7</v>
      </c>
      <c r="B32" s="1">
        <v>1970.5</v>
      </c>
      <c r="C32" s="1">
        <v>0.18082826828358359</v>
      </c>
      <c r="D32" s="1">
        <v>-1.1929756874999999</v>
      </c>
      <c r="E32">
        <v>-0.998</v>
      </c>
      <c r="G32" s="1">
        <f t="shared" si="1"/>
        <v>2.8887756020696096</v>
      </c>
      <c r="H32" s="1">
        <f t="shared" si="2"/>
        <v>-2.446194962499999</v>
      </c>
      <c r="I32" s="1">
        <f t="shared" si="3"/>
        <v>-0.67199999999999993</v>
      </c>
      <c r="V32" s="1">
        <v>1971</v>
      </c>
      <c r="W32" s="1">
        <v>3.7346826529866939</v>
      </c>
      <c r="X32" s="1">
        <v>5.9333333333333336</v>
      </c>
      <c r="Y32" s="1">
        <v>3.6872107006351906</v>
      </c>
      <c r="Z32" s="1">
        <v>-1.852315504916088</v>
      </c>
      <c r="AA32" s="1">
        <v>-1.0187426500000001</v>
      </c>
      <c r="AB32">
        <v>-0.77200000000000002</v>
      </c>
    </row>
    <row r="33" spans="1:28">
      <c r="A33" s="1">
        <f t="shared" si="0"/>
        <v>8</v>
      </c>
      <c r="B33" s="1">
        <v>1970.75</v>
      </c>
      <c r="C33" s="1">
        <v>-7.0896447741014806E-2</v>
      </c>
      <c r="D33" s="1">
        <v>-1.0859777249999996</v>
      </c>
      <c r="E33">
        <v>-0.58399999999999996</v>
      </c>
      <c r="G33" s="1">
        <f t="shared" si="1"/>
        <v>2.8178791543285948</v>
      </c>
      <c r="H33" s="1">
        <f t="shared" si="2"/>
        <v>-3.5321726874999984</v>
      </c>
      <c r="I33" s="1">
        <f t="shared" si="3"/>
        <v>-1.2559999999999998</v>
      </c>
      <c r="V33" s="1">
        <v>1971.25</v>
      </c>
      <c r="W33" s="1">
        <v>3.7436934545250433</v>
      </c>
      <c r="X33" s="1">
        <v>5.9000000000000012</v>
      </c>
      <c r="Y33" s="1">
        <v>3.6963432591258845</v>
      </c>
      <c r="Z33" s="1">
        <v>0.93287849284172397</v>
      </c>
      <c r="AA33" s="1">
        <v>0.75896422500000038</v>
      </c>
      <c r="AB33">
        <v>0.80699999999999994</v>
      </c>
    </row>
    <row r="34" spans="1:28">
      <c r="A34" s="1">
        <f t="shared" si="0"/>
        <v>9</v>
      </c>
      <c r="B34" s="1">
        <v>1971</v>
      </c>
      <c r="C34" s="1">
        <v>-1.852315504916088</v>
      </c>
      <c r="D34" s="1">
        <v>-1.0187426500000001</v>
      </c>
      <c r="E34">
        <v>-0.77200000000000002</v>
      </c>
      <c r="G34" s="1">
        <f t="shared" si="1"/>
        <v>0.96556364941250683</v>
      </c>
      <c r="H34" s="1">
        <f t="shared" si="2"/>
        <v>-4.5509153374999984</v>
      </c>
      <c r="I34" s="1">
        <f t="shared" si="3"/>
        <v>-2.0279999999999996</v>
      </c>
      <c r="V34" s="1">
        <v>1971.5</v>
      </c>
      <c r="W34" s="1">
        <v>3.7467581379814692</v>
      </c>
      <c r="X34" s="1">
        <v>6.0333333333333341</v>
      </c>
      <c r="Y34" s="1">
        <v>3.7062260801554507</v>
      </c>
      <c r="Z34" s="1">
        <v>1.203952809463128</v>
      </c>
      <c r="AA34" s="1">
        <v>4.6211999999999365E-3</v>
      </c>
      <c r="AB34">
        <v>-0.11699999999999999</v>
      </c>
    </row>
    <row r="35" spans="1:28">
      <c r="A35" s="1">
        <f t="shared" si="0"/>
        <v>10</v>
      </c>
      <c r="B35" s="1">
        <v>1971.25</v>
      </c>
      <c r="C35" s="1">
        <v>0.93287849284172397</v>
      </c>
      <c r="D35" s="1">
        <v>0.75896422500000038</v>
      </c>
      <c r="E35">
        <v>0.80699999999999994</v>
      </c>
      <c r="G35" s="1">
        <f t="shared" si="1"/>
        <v>1.8984421422542308</v>
      </c>
      <c r="H35" s="1">
        <f t="shared" si="2"/>
        <v>-3.7919511124999978</v>
      </c>
      <c r="I35" s="1">
        <f t="shared" si="3"/>
        <v>-1.2209999999999996</v>
      </c>
      <c r="V35" s="1">
        <v>1971.75</v>
      </c>
      <c r="W35" s="1">
        <v>3.7696721122174566</v>
      </c>
      <c r="X35" s="1">
        <v>5.9333333333333336</v>
      </c>
      <c r="Y35" s="1">
        <v>3.7135700837517511</v>
      </c>
      <c r="Z35" s="1">
        <v>-1.169196322313252</v>
      </c>
      <c r="AA35" s="1">
        <v>-1.9956535624999998</v>
      </c>
      <c r="AB35">
        <v>-1.5840000000000001</v>
      </c>
    </row>
    <row r="36" spans="1:28">
      <c r="A36" s="1">
        <f t="shared" si="0"/>
        <v>11</v>
      </c>
      <c r="B36" s="1">
        <v>1971.5</v>
      </c>
      <c r="C36" s="1">
        <v>1.203952809463128</v>
      </c>
      <c r="D36" s="1">
        <v>4.6211999999999365E-3</v>
      </c>
      <c r="E36">
        <v>-0.11699999999999999</v>
      </c>
      <c r="G36" s="1">
        <f t="shared" si="1"/>
        <v>3.1023949517173586</v>
      </c>
      <c r="H36" s="1">
        <f t="shared" si="2"/>
        <v>-3.787329912499998</v>
      </c>
      <c r="I36" s="1">
        <f t="shared" si="3"/>
        <v>-1.3379999999999996</v>
      </c>
      <c r="V36" s="1">
        <v>1972</v>
      </c>
      <c r="W36" s="1">
        <v>3.8110297708115879</v>
      </c>
      <c r="X36" s="1">
        <v>5.7666666666666666</v>
      </c>
      <c r="Y36" s="1">
        <v>3.7216666726726726</v>
      </c>
      <c r="Z36" s="1">
        <v>-1.88936000455372</v>
      </c>
      <c r="AA36" s="1">
        <v>-0.55516726249999993</v>
      </c>
      <c r="AB36">
        <v>-6.800000000000006E-2</v>
      </c>
    </row>
    <row r="37" spans="1:28">
      <c r="A37" s="1">
        <f t="shared" si="0"/>
        <v>12</v>
      </c>
      <c r="B37" s="1">
        <v>1971.75</v>
      </c>
      <c r="C37" s="1">
        <v>-1.169196322313252</v>
      </c>
      <c r="D37" s="1">
        <v>-1.9956535624999998</v>
      </c>
      <c r="E37">
        <v>-1.5840000000000001</v>
      </c>
      <c r="G37" s="1">
        <f t="shared" si="1"/>
        <v>1.9331986294041066</v>
      </c>
      <c r="H37" s="1">
        <f t="shared" si="2"/>
        <v>-5.7829834749999982</v>
      </c>
      <c r="I37" s="1">
        <f t="shared" si="3"/>
        <v>-2.9219999999999997</v>
      </c>
      <c r="V37" s="1">
        <v>1972.25</v>
      </c>
      <c r="W37" s="1">
        <v>3.8301551474347058</v>
      </c>
      <c r="X37" s="1">
        <v>5.7</v>
      </c>
      <c r="Y37" s="1">
        <v>3.7280982411028756</v>
      </c>
      <c r="Z37" s="1">
        <v>0.68492689011187602</v>
      </c>
      <c r="AA37" s="1">
        <v>-0.62530448749999978</v>
      </c>
      <c r="AB37">
        <v>-0.26899999999999968</v>
      </c>
    </row>
    <row r="38" spans="1:28">
      <c r="A38" s="1">
        <f t="shared" si="0"/>
        <v>13</v>
      </c>
      <c r="B38" s="1">
        <v>1972</v>
      </c>
      <c r="C38" s="1">
        <v>-1.88936000455372</v>
      </c>
      <c r="D38" s="1">
        <v>-0.55516726249999993</v>
      </c>
      <c r="E38">
        <v>-6.800000000000006E-2</v>
      </c>
      <c r="G38" s="1">
        <f t="shared" si="1"/>
        <v>4.3838624850386587E-2</v>
      </c>
      <c r="H38" s="1">
        <f t="shared" si="2"/>
        <v>-6.3381507374999977</v>
      </c>
      <c r="I38" s="1">
        <f t="shared" si="3"/>
        <v>-2.9899999999999998</v>
      </c>
      <c r="V38" s="1">
        <v>1972.5</v>
      </c>
      <c r="W38" s="1">
        <v>3.8431709993841339</v>
      </c>
      <c r="X38" s="1">
        <v>5.5666666666666664</v>
      </c>
      <c r="Y38" s="1">
        <v>3.7360766357157131</v>
      </c>
      <c r="Z38" s="1">
        <v>-4.1845013469342003E-2</v>
      </c>
      <c r="AA38" s="1">
        <v>0</v>
      </c>
      <c r="AB38">
        <v>0</v>
      </c>
    </row>
    <row r="39" spans="1:28">
      <c r="A39" s="1">
        <f t="shared" si="0"/>
        <v>14</v>
      </c>
      <c r="B39" s="1">
        <v>1972.25</v>
      </c>
      <c r="C39" s="1">
        <v>0.68492689011187602</v>
      </c>
      <c r="D39" s="1">
        <v>-0.62530448749999978</v>
      </c>
      <c r="E39">
        <v>-0.26899999999999968</v>
      </c>
      <c r="G39" s="1">
        <f t="shared" si="1"/>
        <v>0.72876551496226261</v>
      </c>
      <c r="H39" s="1">
        <f t="shared" si="2"/>
        <v>-6.963455224999997</v>
      </c>
      <c r="I39" s="1">
        <f t="shared" si="3"/>
        <v>-3.2589999999999995</v>
      </c>
      <c r="V39" s="1">
        <v>1972.75</v>
      </c>
      <c r="W39" s="1">
        <v>3.8768592666798694</v>
      </c>
      <c r="X39" s="1">
        <v>5.3666666666666663</v>
      </c>
      <c r="Y39" s="1">
        <v>3.7463575530700832</v>
      </c>
      <c r="Z39" s="1">
        <v>-0.54652341363268797</v>
      </c>
      <c r="AA39" s="1">
        <v>-0.1062878874999999</v>
      </c>
      <c r="AB39">
        <v>8.999999999999897E-3</v>
      </c>
    </row>
    <row r="40" spans="1:28">
      <c r="A40" s="1">
        <f t="shared" si="0"/>
        <v>15</v>
      </c>
      <c r="B40" s="1">
        <v>1972.5</v>
      </c>
      <c r="C40" s="1">
        <v>-4.1845013469342003E-2</v>
      </c>
      <c r="D40" s="1">
        <v>0</v>
      </c>
      <c r="E40">
        <v>0</v>
      </c>
      <c r="G40" s="1">
        <f t="shared" si="1"/>
        <v>0.68692050149292061</v>
      </c>
      <c r="H40" s="1">
        <f t="shared" si="2"/>
        <v>-6.963455224999997</v>
      </c>
      <c r="I40" s="1">
        <f t="shared" si="3"/>
        <v>-3.2589999999999995</v>
      </c>
      <c r="V40" s="1">
        <v>1973</v>
      </c>
      <c r="W40" s="1">
        <v>3.90530463084098</v>
      </c>
      <c r="X40" s="1">
        <v>4.9333333333333336</v>
      </c>
      <c r="Y40" s="1">
        <v>3.7619528256781667</v>
      </c>
      <c r="Z40" s="1">
        <v>0.65481193351270395</v>
      </c>
      <c r="AA40" s="1">
        <v>0.21914787500000016</v>
      </c>
      <c r="AB40">
        <v>0.56800000000000006</v>
      </c>
    </row>
    <row r="41" spans="1:28">
      <c r="A41" s="1">
        <f t="shared" si="0"/>
        <v>16</v>
      </c>
      <c r="B41" s="1">
        <v>1972.75</v>
      </c>
      <c r="C41" s="1">
        <v>-0.54652341363268797</v>
      </c>
      <c r="D41" s="1">
        <v>-0.1062878874999999</v>
      </c>
      <c r="E41">
        <v>8.999999999999897E-3</v>
      </c>
      <c r="G41" s="1">
        <f t="shared" si="1"/>
        <v>0.14039708786023264</v>
      </c>
      <c r="H41" s="1">
        <f t="shared" si="2"/>
        <v>-7.0697431124999968</v>
      </c>
      <c r="I41" s="1">
        <f t="shared" si="3"/>
        <v>-3.2499999999999996</v>
      </c>
      <c r="V41" s="1">
        <v>1973.25</v>
      </c>
      <c r="W41" s="1">
        <v>3.9130710814005369</v>
      </c>
      <c r="X41" s="1">
        <v>4.9333333333333336</v>
      </c>
      <c r="Y41" s="1">
        <v>3.7826624037554404</v>
      </c>
      <c r="Z41" s="1">
        <v>0.87620361797183199</v>
      </c>
      <c r="AA41" s="1">
        <v>0.47393210000000013</v>
      </c>
      <c r="AB41">
        <v>0.66299999999999981</v>
      </c>
    </row>
    <row r="42" spans="1:28">
      <c r="A42" s="1">
        <f t="shared" si="0"/>
        <v>17</v>
      </c>
      <c r="B42" s="1">
        <v>1973</v>
      </c>
      <c r="C42" s="1">
        <v>0.65481193351270395</v>
      </c>
      <c r="D42" s="1">
        <v>0.21914787500000016</v>
      </c>
      <c r="E42">
        <v>0.56800000000000006</v>
      </c>
      <c r="G42" s="1">
        <f t="shared" si="1"/>
        <v>0.79520902137293659</v>
      </c>
      <c r="H42" s="1">
        <f t="shared" si="2"/>
        <v>-6.8505952374999968</v>
      </c>
      <c r="I42" s="1">
        <f t="shared" si="3"/>
        <v>-2.6819999999999995</v>
      </c>
      <c r="V42" s="1">
        <v>1973.5</v>
      </c>
      <c r="W42" s="1">
        <v>3.9219776188646924</v>
      </c>
      <c r="X42" s="1">
        <v>4.8</v>
      </c>
      <c r="Y42" s="1">
        <v>3.8021614552307192</v>
      </c>
      <c r="Z42" s="1">
        <v>1.7600319105464239</v>
      </c>
      <c r="AA42" s="1">
        <v>-9.8858999999999531E-2</v>
      </c>
      <c r="AB42">
        <v>-0.1379999999999999</v>
      </c>
    </row>
    <row r="43" spans="1:28">
      <c r="A43" s="1">
        <f t="shared" si="0"/>
        <v>18</v>
      </c>
      <c r="B43" s="1">
        <v>1973.25</v>
      </c>
      <c r="C43" s="1">
        <v>0.87620361797183199</v>
      </c>
      <c r="D43" s="1">
        <v>0.47393210000000013</v>
      </c>
      <c r="E43">
        <v>0.66299999999999981</v>
      </c>
      <c r="G43" s="1">
        <f t="shared" si="1"/>
        <v>1.6714126393447686</v>
      </c>
      <c r="H43" s="1">
        <f t="shared" si="2"/>
        <v>-6.3766631374999969</v>
      </c>
      <c r="I43" s="1">
        <f t="shared" si="3"/>
        <v>-2.0189999999999997</v>
      </c>
      <c r="V43" s="1">
        <v>1973.75</v>
      </c>
      <c r="W43" s="1">
        <v>3.9367271009287474</v>
      </c>
      <c r="X43" s="1">
        <v>4.7666666666666666</v>
      </c>
      <c r="Y43" s="1">
        <v>3.827171598226343</v>
      </c>
      <c r="Z43" s="1">
        <v>-0.85533312049629595</v>
      </c>
      <c r="AA43" s="1">
        <v>-1.5004395749999997</v>
      </c>
      <c r="AB43">
        <v>-1.1080000000000001</v>
      </c>
    </row>
    <row r="44" spans="1:28">
      <c r="A44" s="1">
        <f t="shared" si="0"/>
        <v>19</v>
      </c>
      <c r="B44" s="1">
        <v>1973.5</v>
      </c>
      <c r="C44" s="1">
        <v>1.7600319105464239</v>
      </c>
      <c r="D44" s="1">
        <v>-9.8858999999999531E-2</v>
      </c>
      <c r="E44">
        <v>-0.1379999999999999</v>
      </c>
      <c r="G44" s="1">
        <f t="shared" si="1"/>
        <v>3.4314445498911925</v>
      </c>
      <c r="H44" s="1">
        <f t="shared" si="2"/>
        <v>-6.4755221374999961</v>
      </c>
      <c r="I44" s="1">
        <f t="shared" si="3"/>
        <v>-2.1569999999999996</v>
      </c>
      <c r="V44" s="1">
        <v>1974</v>
      </c>
      <c r="W44" s="1">
        <v>3.92759913239124</v>
      </c>
      <c r="X44" s="1">
        <v>5.1333333333333337</v>
      </c>
      <c r="Y44" s="1">
        <v>3.8564730459729657</v>
      </c>
      <c r="Z44" s="1">
        <v>-0.72553949715270005</v>
      </c>
      <c r="AA44" s="1">
        <v>0.62617071250000023</v>
      </c>
      <c r="AB44">
        <v>0.7280000000000002</v>
      </c>
    </row>
    <row r="45" spans="1:28">
      <c r="A45" s="1">
        <f t="shared" si="0"/>
        <v>20</v>
      </c>
      <c r="B45" s="1">
        <v>1973.75</v>
      </c>
      <c r="C45" s="1">
        <v>-0.85533312049629595</v>
      </c>
      <c r="D45" s="1">
        <v>-1.5004395749999997</v>
      </c>
      <c r="E45">
        <v>-1.1080000000000001</v>
      </c>
      <c r="G45" s="1">
        <f t="shared" si="1"/>
        <v>2.5761114293948966</v>
      </c>
      <c r="H45" s="1">
        <f t="shared" si="2"/>
        <v>-7.9759617124999957</v>
      </c>
      <c r="I45" s="1">
        <f t="shared" si="3"/>
        <v>-3.2649999999999997</v>
      </c>
      <c r="V45" s="1">
        <v>1974.25</v>
      </c>
      <c r="W45" s="1">
        <v>3.9285890484586012</v>
      </c>
      <c r="X45" s="1">
        <v>5.2</v>
      </c>
      <c r="Y45" s="1">
        <v>3.8829086687095966</v>
      </c>
      <c r="Z45" s="1">
        <v>1.1867536854340119</v>
      </c>
      <c r="AA45" s="1">
        <v>0.98945170000000027</v>
      </c>
      <c r="AB45">
        <v>1.0589999999999999</v>
      </c>
    </row>
    <row r="46" spans="1:28">
      <c r="A46" s="1">
        <f t="shared" si="0"/>
        <v>21</v>
      </c>
      <c r="B46" s="1">
        <v>1974</v>
      </c>
      <c r="C46" s="1">
        <v>-0.72553949715270005</v>
      </c>
      <c r="D46" s="1">
        <v>0.62617071250000023</v>
      </c>
      <c r="E46">
        <v>0.7280000000000002</v>
      </c>
      <c r="G46" s="1">
        <f t="shared" si="1"/>
        <v>1.8505719322421965</v>
      </c>
      <c r="H46" s="1">
        <f t="shared" si="2"/>
        <v>-7.3497909999999953</v>
      </c>
      <c r="I46" s="1">
        <f t="shared" si="3"/>
        <v>-2.5369999999999995</v>
      </c>
      <c r="V46" s="1">
        <v>1974.5</v>
      </c>
      <c r="W46" s="1">
        <v>3.9243576833183291</v>
      </c>
      <c r="X46" s="1">
        <v>5.6333333333333329</v>
      </c>
      <c r="Y46" s="1">
        <v>3.9106322200331789</v>
      </c>
      <c r="Z46" s="1">
        <v>-0.32286696419205801</v>
      </c>
      <c r="AA46" s="1">
        <v>-0.91338045000000001</v>
      </c>
      <c r="AB46">
        <v>-0.54299999999999993</v>
      </c>
    </row>
    <row r="47" spans="1:28">
      <c r="A47" s="1">
        <f t="shared" si="0"/>
        <v>22</v>
      </c>
      <c r="B47" s="1">
        <v>1974.25</v>
      </c>
      <c r="C47" s="1">
        <v>1.1867536854340119</v>
      </c>
      <c r="D47" s="1">
        <v>0.98945170000000027</v>
      </c>
      <c r="E47">
        <v>1.0589999999999999</v>
      </c>
      <c r="G47" s="1">
        <f t="shared" si="1"/>
        <v>3.0373256176762085</v>
      </c>
      <c r="H47" s="1">
        <f t="shared" si="2"/>
        <v>-6.3603392999999953</v>
      </c>
      <c r="I47" s="1">
        <f t="shared" si="3"/>
        <v>-1.4779999999999995</v>
      </c>
      <c r="V47" s="1">
        <v>1974.75</v>
      </c>
      <c r="W47" s="1">
        <v>3.8841383873661024</v>
      </c>
      <c r="X47" s="1">
        <v>6.6000000000000005</v>
      </c>
      <c r="Y47" s="1">
        <v>3.9409087435219532</v>
      </c>
      <c r="Z47" s="1">
        <v>-1.6353205827408519</v>
      </c>
      <c r="AA47" s="1">
        <v>-0.37592216249999999</v>
      </c>
      <c r="AB47">
        <v>-0.17700000000000005</v>
      </c>
    </row>
    <row r="48" spans="1:28">
      <c r="A48" s="1">
        <f t="shared" si="0"/>
        <v>23</v>
      </c>
      <c r="B48" s="1">
        <v>1974.5</v>
      </c>
      <c r="C48" s="1">
        <v>-0.32286696419205801</v>
      </c>
      <c r="D48" s="1">
        <v>-0.91338045000000001</v>
      </c>
      <c r="E48">
        <v>-0.54299999999999993</v>
      </c>
      <c r="G48" s="1">
        <f t="shared" si="1"/>
        <v>2.7144586534841504</v>
      </c>
      <c r="H48" s="1">
        <f t="shared" si="2"/>
        <v>-7.2737197499999953</v>
      </c>
      <c r="I48" s="1">
        <f t="shared" si="3"/>
        <v>-2.0209999999999995</v>
      </c>
      <c r="V48" s="1">
        <v>1975</v>
      </c>
      <c r="W48" s="1">
        <v>3.816212906350831</v>
      </c>
      <c r="X48" s="1">
        <v>8.2666666666666657</v>
      </c>
      <c r="Y48" s="1">
        <v>3.9620745605089192</v>
      </c>
      <c r="Z48" s="1">
        <v>-1.837866518563388</v>
      </c>
      <c r="AA48" s="1">
        <v>2.2017500000000023E-3</v>
      </c>
      <c r="AB48">
        <v>-0.60999999999999988</v>
      </c>
    </row>
    <row r="49" spans="1:28">
      <c r="A49" s="1">
        <f t="shared" si="0"/>
        <v>24</v>
      </c>
      <c r="B49" s="1">
        <v>1974.75</v>
      </c>
      <c r="C49" s="1">
        <v>-1.6353205827408519</v>
      </c>
      <c r="D49" s="1">
        <v>-0.37592216249999999</v>
      </c>
      <c r="E49">
        <v>-0.17700000000000005</v>
      </c>
      <c r="G49" s="1">
        <f t="shared" si="1"/>
        <v>1.0791380707432985</v>
      </c>
      <c r="H49" s="1">
        <f t="shared" si="2"/>
        <v>-7.6496419124999955</v>
      </c>
      <c r="I49" s="1">
        <f t="shared" si="3"/>
        <v>-2.1979999999999995</v>
      </c>
      <c r="V49" s="1">
        <v>1975.25</v>
      </c>
      <c r="W49" s="1">
        <v>3.8027388337220933</v>
      </c>
      <c r="X49" s="1">
        <v>8.8666666666666671</v>
      </c>
      <c r="Y49" s="1">
        <v>3.9740501652339919</v>
      </c>
      <c r="Z49" s="1">
        <v>-7.2513222611363198E-2</v>
      </c>
      <c r="AA49" s="1">
        <v>0.21447802500000013</v>
      </c>
      <c r="AB49">
        <v>-0.33099999999999996</v>
      </c>
    </row>
    <row r="50" spans="1:28">
      <c r="A50" s="1">
        <f t="shared" si="0"/>
        <v>25</v>
      </c>
      <c r="B50" s="1">
        <v>1975</v>
      </c>
      <c r="C50" s="1">
        <v>-1.837866518563388</v>
      </c>
      <c r="D50" s="1">
        <v>2.2017500000000023E-3</v>
      </c>
      <c r="E50">
        <v>-0.60999999999999988</v>
      </c>
      <c r="G50" s="1">
        <f t="shared" si="1"/>
        <v>-0.75872844782008952</v>
      </c>
      <c r="H50" s="1">
        <f t="shared" si="2"/>
        <v>-7.6474401624999953</v>
      </c>
      <c r="I50" s="1">
        <f t="shared" si="3"/>
        <v>-2.8079999999999994</v>
      </c>
      <c r="V50" s="1">
        <v>1975.5</v>
      </c>
      <c r="W50" s="1">
        <v>3.8273828353840424</v>
      </c>
      <c r="X50" s="1">
        <v>8.4666666666666668</v>
      </c>
      <c r="Y50" s="1">
        <v>3.9938996125869117</v>
      </c>
      <c r="Z50" s="1">
        <v>0.16088717466463839</v>
      </c>
      <c r="AA50" s="1">
        <v>2.4967837500000201E-2</v>
      </c>
      <c r="AB50">
        <v>-0.18000000000000016</v>
      </c>
    </row>
    <row r="51" spans="1:28">
      <c r="A51" s="1">
        <f t="shared" si="0"/>
        <v>26</v>
      </c>
      <c r="B51" s="1">
        <v>1975.25</v>
      </c>
      <c r="C51" s="1">
        <v>-7.2513222611363198E-2</v>
      </c>
      <c r="D51" s="1">
        <v>0.21447802500000013</v>
      </c>
      <c r="E51">
        <v>-0.33099999999999996</v>
      </c>
      <c r="G51" s="1">
        <f t="shared" si="1"/>
        <v>-0.83124167043145269</v>
      </c>
      <c r="H51" s="1">
        <f t="shared" si="2"/>
        <v>-7.4329621374999952</v>
      </c>
      <c r="I51" s="1">
        <f t="shared" si="3"/>
        <v>-3.1389999999999993</v>
      </c>
      <c r="V51" s="1">
        <v>1975.75</v>
      </c>
      <c r="W51" s="1">
        <v>3.8489499315251146</v>
      </c>
      <c r="X51" s="1">
        <v>8.3000000000000007</v>
      </c>
      <c r="Y51" s="1">
        <v>4.0121564861001033</v>
      </c>
      <c r="Z51" s="1">
        <v>-1.286405680251764</v>
      </c>
      <c r="AA51" s="1">
        <v>-0.23930304999999991</v>
      </c>
      <c r="AB51">
        <v>-0.20100000000000007</v>
      </c>
    </row>
    <row r="52" spans="1:28">
      <c r="A52" s="1">
        <f t="shared" si="0"/>
        <v>27</v>
      </c>
      <c r="B52" s="1">
        <v>1975.5</v>
      </c>
      <c r="C52" s="1">
        <v>0.16088717466463839</v>
      </c>
      <c r="D52" s="1">
        <v>2.4967837500000201E-2</v>
      </c>
      <c r="E52">
        <v>-0.18000000000000016</v>
      </c>
      <c r="G52" s="1">
        <f t="shared" si="1"/>
        <v>-0.67035449576681427</v>
      </c>
      <c r="H52" s="1">
        <f t="shared" si="2"/>
        <v>-7.407994299999995</v>
      </c>
      <c r="I52" s="1">
        <f t="shared" si="3"/>
        <v>-3.3189999999999995</v>
      </c>
      <c r="V52" s="1">
        <v>1976</v>
      </c>
      <c r="W52" s="1">
        <v>3.8793455221282169</v>
      </c>
      <c r="X52" s="1">
        <v>7.7333333333333343</v>
      </c>
      <c r="Y52" s="1">
        <v>4.0235633134278226</v>
      </c>
      <c r="Z52" s="1">
        <v>-1.4218563004031519</v>
      </c>
      <c r="AA52" s="1">
        <v>-0.26830864999999998</v>
      </c>
      <c r="AB52">
        <v>-0.79899999999999993</v>
      </c>
    </row>
    <row r="53" spans="1:28">
      <c r="A53" s="1">
        <f t="shared" si="0"/>
        <v>28</v>
      </c>
      <c r="B53" s="1">
        <v>1975.75</v>
      </c>
      <c r="C53" s="1">
        <v>-1.286405680251764</v>
      </c>
      <c r="D53" s="1">
        <v>-0.23930304999999991</v>
      </c>
      <c r="E53">
        <v>-0.20100000000000007</v>
      </c>
      <c r="G53" s="1">
        <f t="shared" si="1"/>
        <v>-1.9567601760185784</v>
      </c>
      <c r="H53" s="1">
        <f t="shared" si="2"/>
        <v>-7.6472973499999952</v>
      </c>
      <c r="I53" s="1">
        <f t="shared" si="3"/>
        <v>-3.5199999999999996</v>
      </c>
      <c r="V53" s="1">
        <v>1976.25</v>
      </c>
      <c r="W53" s="1">
        <v>3.8919068193659321</v>
      </c>
      <c r="X53" s="1">
        <v>7.5666666666666673</v>
      </c>
      <c r="Y53" s="1">
        <v>4.032459727255457</v>
      </c>
      <c r="Z53" s="1">
        <v>0.64240230508155205</v>
      </c>
      <c r="AA53" s="1">
        <v>0.31800822499999992</v>
      </c>
      <c r="AB53">
        <v>-0.19700000000000006</v>
      </c>
    </row>
    <row r="54" spans="1:28">
      <c r="A54" s="1">
        <f t="shared" si="0"/>
        <v>29</v>
      </c>
      <c r="B54" s="1">
        <v>1976</v>
      </c>
      <c r="C54" s="1">
        <v>-1.4218563004031519</v>
      </c>
      <c r="D54" s="1">
        <v>-0.26830864999999998</v>
      </c>
      <c r="E54">
        <v>-0.79899999999999993</v>
      </c>
      <c r="G54" s="1">
        <f t="shared" si="1"/>
        <v>-3.3786164764217306</v>
      </c>
      <c r="H54" s="1">
        <f t="shared" si="2"/>
        <v>-7.915605999999995</v>
      </c>
      <c r="I54" s="1">
        <f t="shared" si="3"/>
        <v>-4.3189999999999991</v>
      </c>
      <c r="V54" s="1">
        <v>1976.5</v>
      </c>
      <c r="W54" s="1">
        <v>3.9043503356937932</v>
      </c>
      <c r="X54" s="1">
        <v>7.7333333333333334</v>
      </c>
      <c r="Y54" s="1">
        <v>4.0482914864190302</v>
      </c>
      <c r="Z54" s="1">
        <v>-0.58079645883322395</v>
      </c>
      <c r="AA54" s="1">
        <v>4.5763449999999872E-2</v>
      </c>
      <c r="AB54">
        <v>-0.1639999999999997</v>
      </c>
    </row>
    <row r="55" spans="1:28">
      <c r="A55" s="1">
        <f t="shared" si="0"/>
        <v>30</v>
      </c>
      <c r="B55" s="1">
        <v>1976.25</v>
      </c>
      <c r="C55" s="1">
        <v>0.64240230508155205</v>
      </c>
      <c r="D55" s="1">
        <v>0.31800822499999992</v>
      </c>
      <c r="E55">
        <v>-0.19700000000000006</v>
      </c>
      <c r="G55" s="1">
        <f t="shared" si="1"/>
        <v>-2.7362141713401784</v>
      </c>
      <c r="H55" s="1">
        <f t="shared" si="2"/>
        <v>-7.5975977749999952</v>
      </c>
      <c r="I55" s="1">
        <f t="shared" si="3"/>
        <v>-4.5159999999999991</v>
      </c>
      <c r="V55" s="1">
        <v>1976.75</v>
      </c>
      <c r="W55" s="1">
        <v>3.9221814975545435</v>
      </c>
      <c r="X55" s="1">
        <v>7.7666666666666666</v>
      </c>
      <c r="Y55" s="1">
        <v>4.0627329794236653</v>
      </c>
      <c r="Z55" s="1">
        <v>-1.3763181780273079</v>
      </c>
      <c r="AA55" s="1">
        <v>-0.2163931375</v>
      </c>
      <c r="AB55">
        <v>-0.14200000000000035</v>
      </c>
    </row>
    <row r="56" spans="1:28">
      <c r="A56" s="1">
        <f t="shared" si="0"/>
        <v>31</v>
      </c>
      <c r="B56" s="1">
        <v>1976.5</v>
      </c>
      <c r="C56" s="1">
        <v>-0.58079645883322395</v>
      </c>
      <c r="D56" s="1">
        <v>4.5763449999999872E-2</v>
      </c>
      <c r="E56">
        <v>-0.1639999999999997</v>
      </c>
      <c r="G56" s="1">
        <f t="shared" si="1"/>
        <v>-3.3170106301734021</v>
      </c>
      <c r="H56" s="1">
        <f t="shared" si="2"/>
        <v>-7.5518343249999953</v>
      </c>
      <c r="I56" s="1">
        <f t="shared" si="3"/>
        <v>-4.6799999999999988</v>
      </c>
      <c r="V56" s="1">
        <v>1977</v>
      </c>
      <c r="W56" s="1">
        <v>3.9428654767820528</v>
      </c>
      <c r="X56" s="1">
        <v>7.5</v>
      </c>
      <c r="Y56" s="1">
        <v>4.0809015356363449</v>
      </c>
      <c r="Z56" s="1">
        <v>-1.1278215875559521</v>
      </c>
      <c r="AA56" s="1">
        <v>-0.25795959999999968</v>
      </c>
      <c r="AB56">
        <v>-0.41000000000000014</v>
      </c>
    </row>
    <row r="57" spans="1:28">
      <c r="A57" s="1">
        <f t="shared" si="0"/>
        <v>32</v>
      </c>
      <c r="B57" s="1">
        <v>1976.75</v>
      </c>
      <c r="C57" s="1">
        <v>-1.3763181780273079</v>
      </c>
      <c r="D57" s="1">
        <v>-0.2163931375</v>
      </c>
      <c r="E57">
        <v>-0.14200000000000035</v>
      </c>
      <c r="G57" s="1">
        <f t="shared" si="1"/>
        <v>-4.6933288082007101</v>
      </c>
      <c r="H57" s="1">
        <f t="shared" si="2"/>
        <v>-7.7682274624999952</v>
      </c>
      <c r="I57" s="1">
        <f t="shared" si="3"/>
        <v>-4.8219999999999992</v>
      </c>
      <c r="V57" s="1">
        <v>1977.25</v>
      </c>
      <c r="W57" s="1">
        <v>3.9727897574138673</v>
      </c>
      <c r="X57" s="1">
        <v>7.1333333333333329</v>
      </c>
      <c r="Y57" s="1">
        <v>4.098220093191224</v>
      </c>
      <c r="Z57" s="1">
        <v>-0.43949630735002398</v>
      </c>
      <c r="AA57" s="1">
        <v>-7.9296562499999834E-2</v>
      </c>
      <c r="AB57">
        <v>-0.24599999999999955</v>
      </c>
    </row>
    <row r="58" spans="1:28">
      <c r="A58" s="1">
        <f t="shared" si="0"/>
        <v>33</v>
      </c>
      <c r="B58" s="1">
        <v>1977</v>
      </c>
      <c r="C58" s="1">
        <v>-1.1278215875559521</v>
      </c>
      <c r="D58" s="1">
        <v>-0.25795959999999968</v>
      </c>
      <c r="E58">
        <v>-0.41000000000000014</v>
      </c>
      <c r="G58" s="1">
        <f t="shared" si="1"/>
        <v>-5.8211503957566624</v>
      </c>
      <c r="H58" s="1">
        <f t="shared" si="2"/>
        <v>-8.0261870624999947</v>
      </c>
      <c r="I58" s="1">
        <f t="shared" si="3"/>
        <v>-5.2319999999999993</v>
      </c>
      <c r="V58" s="1">
        <v>1977.5</v>
      </c>
      <c r="W58" s="1">
        <v>3.9843354122905161</v>
      </c>
      <c r="X58" s="1">
        <v>6.8999999999999995</v>
      </c>
      <c r="Y58" s="1">
        <v>4.1119604993639456</v>
      </c>
      <c r="Z58" s="1">
        <v>0.26676253834106961</v>
      </c>
      <c r="AA58" s="1">
        <v>5.2564625000000365E-2</v>
      </c>
      <c r="AB58">
        <v>-0.13700000000000045</v>
      </c>
    </row>
    <row r="59" spans="1:28">
      <c r="A59" s="1">
        <f t="shared" si="0"/>
        <v>34</v>
      </c>
      <c r="B59" s="1">
        <v>1977.25</v>
      </c>
      <c r="C59" s="1">
        <v>-0.43949630735002398</v>
      </c>
      <c r="D59" s="1">
        <v>-7.9296562499999834E-2</v>
      </c>
      <c r="E59">
        <v>-0.24599999999999955</v>
      </c>
      <c r="G59" s="1">
        <f t="shared" si="1"/>
        <v>-6.2606467031066861</v>
      </c>
      <c r="H59" s="1">
        <f t="shared" si="2"/>
        <v>-8.1054836249999944</v>
      </c>
      <c r="I59" s="1">
        <f t="shared" si="3"/>
        <v>-5.4779999999999989</v>
      </c>
      <c r="V59" s="1">
        <v>1977.75</v>
      </c>
      <c r="W59" s="1">
        <v>3.9908734231059548</v>
      </c>
      <c r="X59" s="1">
        <v>6.666666666666667</v>
      </c>
      <c r="Y59" s="1">
        <v>4.1265858937926581</v>
      </c>
      <c r="Z59" s="1">
        <v>-1.2577398507659721</v>
      </c>
      <c r="AA59" s="1">
        <v>-7.1364699999999781E-2</v>
      </c>
      <c r="AB59">
        <v>-0.19599999999999973</v>
      </c>
    </row>
    <row r="60" spans="1:28">
      <c r="A60" s="1">
        <f t="shared" si="0"/>
        <v>35</v>
      </c>
      <c r="B60" s="1">
        <v>1977.5</v>
      </c>
      <c r="C60" s="1">
        <v>0.26676253834106961</v>
      </c>
      <c r="D60" s="1">
        <v>5.2564625000000365E-2</v>
      </c>
      <c r="E60">
        <v>-0.13700000000000045</v>
      </c>
      <c r="G60" s="1">
        <f t="shared" ref="G60:G91" si="4">G59+C60</f>
        <v>-5.9938841647656167</v>
      </c>
      <c r="H60" s="1">
        <f t="shared" ref="H60:H91" si="5">H59+D60</f>
        <v>-8.0529189999999939</v>
      </c>
      <c r="I60" s="1">
        <f t="shared" si="3"/>
        <v>-5.6149999999999993</v>
      </c>
      <c r="V60" s="1">
        <v>1978</v>
      </c>
      <c r="W60" s="1">
        <v>3.9875603637897332</v>
      </c>
      <c r="X60" s="1">
        <v>6.333333333333333</v>
      </c>
      <c r="Y60" s="1">
        <v>4.1436533451578628</v>
      </c>
      <c r="Z60" s="1">
        <v>-0.25968524109684959</v>
      </c>
      <c r="AA60" s="1">
        <v>-9.5829550000000041E-2</v>
      </c>
      <c r="AB60">
        <v>-5.7000000000000384E-2</v>
      </c>
    </row>
    <row r="61" spans="1:28">
      <c r="A61" s="1">
        <f t="shared" si="0"/>
        <v>36</v>
      </c>
      <c r="B61" s="1">
        <v>1977.75</v>
      </c>
      <c r="C61" s="1">
        <v>-1.2577398507659721</v>
      </c>
      <c r="D61" s="1">
        <v>-7.1364699999999781E-2</v>
      </c>
      <c r="E61">
        <v>-0.19599999999999973</v>
      </c>
      <c r="G61" s="1">
        <f t="shared" si="4"/>
        <v>-7.251624015531589</v>
      </c>
      <c r="H61" s="1">
        <f t="shared" si="5"/>
        <v>-8.1242836999999941</v>
      </c>
      <c r="I61" s="1">
        <f t="shared" si="3"/>
        <v>-5.8109999999999991</v>
      </c>
      <c r="V61" s="1">
        <v>1978.25</v>
      </c>
      <c r="W61" s="1">
        <v>4.0263944233701485</v>
      </c>
      <c r="X61" s="1">
        <v>6</v>
      </c>
      <c r="Y61" s="1">
        <v>4.166123951693617</v>
      </c>
      <c r="Z61" s="1">
        <v>-1.8348718743524439</v>
      </c>
      <c r="AA61" s="1">
        <v>7.0998587499999932E-2</v>
      </c>
      <c r="AB61">
        <v>-4.1999999999999815E-2</v>
      </c>
    </row>
    <row r="62" spans="1:28">
      <c r="A62" s="1">
        <f t="shared" si="0"/>
        <v>37</v>
      </c>
      <c r="B62" s="1">
        <v>1978</v>
      </c>
      <c r="C62" s="1">
        <v>-0.25968524109684959</v>
      </c>
      <c r="D62" s="1">
        <v>-9.5829550000000041E-2</v>
      </c>
      <c r="E62">
        <v>-5.7000000000000384E-2</v>
      </c>
      <c r="G62" s="1">
        <f t="shared" si="4"/>
        <v>-7.5113092566284383</v>
      </c>
      <c r="H62" s="1">
        <f t="shared" si="5"/>
        <v>-8.2201132499999936</v>
      </c>
      <c r="I62" s="1">
        <f t="shared" si="3"/>
        <v>-5.8679999999999994</v>
      </c>
      <c r="V62" s="1">
        <v>1978.5</v>
      </c>
      <c r="W62" s="1">
        <v>4.0359209818214596</v>
      </c>
      <c r="X62" s="1">
        <v>6.0333333333333341</v>
      </c>
      <c r="Y62" s="1">
        <v>4.1891301772704921</v>
      </c>
      <c r="Z62" s="1">
        <v>0.58166041449620398</v>
      </c>
      <c r="AA62" s="1">
        <v>0.11015730000000018</v>
      </c>
      <c r="AB62">
        <v>-0.3620000000000001</v>
      </c>
    </row>
    <row r="63" spans="1:28">
      <c r="A63" s="1">
        <f t="shared" si="0"/>
        <v>38</v>
      </c>
      <c r="B63" s="1">
        <v>1978.25</v>
      </c>
      <c r="C63" s="1">
        <v>-1.8348718743524439</v>
      </c>
      <c r="D63" s="1">
        <v>7.0998587499999932E-2</v>
      </c>
      <c r="E63">
        <v>-4.1999999999999815E-2</v>
      </c>
      <c r="G63" s="1">
        <f t="shared" si="4"/>
        <v>-9.3461811309808827</v>
      </c>
      <c r="H63" s="1">
        <f t="shared" si="5"/>
        <v>-8.1491146624999935</v>
      </c>
      <c r="I63" s="1">
        <f t="shared" si="3"/>
        <v>-5.9099999999999993</v>
      </c>
      <c r="V63" s="1">
        <v>1978.75</v>
      </c>
      <c r="W63" s="1">
        <v>4.0537893890896397</v>
      </c>
      <c r="X63" s="1">
        <v>5.8999999999999995</v>
      </c>
      <c r="Y63" s="1">
        <v>4.2121158921402575</v>
      </c>
      <c r="Z63" s="1">
        <v>0.27262078792020078</v>
      </c>
      <c r="AA63" s="1">
        <v>0.52168893750000001</v>
      </c>
      <c r="AB63">
        <v>0.25900000000000034</v>
      </c>
    </row>
    <row r="64" spans="1:28">
      <c r="A64" s="1">
        <f t="shared" si="0"/>
        <v>39</v>
      </c>
      <c r="B64" s="1">
        <v>1978.5</v>
      </c>
      <c r="C64" s="1">
        <v>0.58166041449620398</v>
      </c>
      <c r="D64" s="1">
        <v>0.11015730000000018</v>
      </c>
      <c r="E64">
        <v>-0.3620000000000001</v>
      </c>
      <c r="G64" s="1">
        <f t="shared" si="4"/>
        <v>-8.7645207164846788</v>
      </c>
      <c r="H64" s="1">
        <f t="shared" si="5"/>
        <v>-8.0389573624999926</v>
      </c>
      <c r="I64" s="1">
        <f t="shared" si="3"/>
        <v>-6.2719999999999994</v>
      </c>
      <c r="V64" s="1">
        <v>1979</v>
      </c>
      <c r="W64" s="1">
        <v>4.0579126094033589</v>
      </c>
      <c r="X64" s="1">
        <v>5.8666666666666671</v>
      </c>
      <c r="Y64" s="1">
        <v>4.2369667523771897</v>
      </c>
      <c r="Z64" s="1">
        <v>-0.12027322755378481</v>
      </c>
      <c r="AA64" s="1">
        <v>3.6146874999999967E-2</v>
      </c>
      <c r="AB64">
        <v>-1.9000000000000128E-2</v>
      </c>
    </row>
    <row r="65" spans="1:28">
      <c r="A65" s="1">
        <f t="shared" si="0"/>
        <v>40</v>
      </c>
      <c r="B65" s="1">
        <v>1978.75</v>
      </c>
      <c r="C65" s="1">
        <v>0.27262078792020078</v>
      </c>
      <c r="D65" s="1">
        <v>0.52168893750000001</v>
      </c>
      <c r="E65">
        <v>0.25900000000000034</v>
      </c>
      <c r="G65" s="1">
        <f t="shared" si="4"/>
        <v>-8.4918999285644787</v>
      </c>
      <c r="H65" s="1">
        <f t="shared" si="5"/>
        <v>-7.5172684249999921</v>
      </c>
      <c r="I65" s="1">
        <f t="shared" si="3"/>
        <v>-6.012999999999999</v>
      </c>
      <c r="V65" s="1">
        <v>1979.25</v>
      </c>
      <c r="W65" s="1">
        <v>4.056513430426798</v>
      </c>
      <c r="X65" s="1">
        <v>5.6999999999999993</v>
      </c>
      <c r="Y65" s="1">
        <v>4.2682560199145057</v>
      </c>
      <c r="Z65" s="1">
        <v>-0.37673220322173762</v>
      </c>
      <c r="AA65" s="1">
        <v>0.1947750375</v>
      </c>
      <c r="AB65">
        <v>4.1000000000000369E-2</v>
      </c>
    </row>
    <row r="66" spans="1:28">
      <c r="A66" s="1">
        <f t="shared" si="0"/>
        <v>41</v>
      </c>
      <c r="B66" s="1">
        <v>1979</v>
      </c>
      <c r="C66" s="1">
        <v>-0.12027322755378481</v>
      </c>
      <c r="D66" s="1">
        <v>3.6146874999999967E-2</v>
      </c>
      <c r="E66">
        <v>-1.9000000000000128E-2</v>
      </c>
      <c r="G66" s="1">
        <f t="shared" si="4"/>
        <v>-8.6121731561182635</v>
      </c>
      <c r="H66" s="1">
        <f t="shared" si="5"/>
        <v>-7.4811215499999921</v>
      </c>
      <c r="I66" s="1">
        <f t="shared" si="3"/>
        <v>-6.0319999999999991</v>
      </c>
      <c r="V66" s="1">
        <v>1979.5</v>
      </c>
      <c r="W66" s="1">
        <v>4.052896603066646</v>
      </c>
      <c r="X66" s="1">
        <v>5.8666666666666671</v>
      </c>
      <c r="Y66" s="1">
        <v>4.2999727273942439</v>
      </c>
      <c r="Z66" s="1">
        <v>-0.407216671255348</v>
      </c>
      <c r="AA66" s="1">
        <v>1.5234223500000004</v>
      </c>
      <c r="AB66">
        <v>0.85899999999999999</v>
      </c>
    </row>
    <row r="67" spans="1:28">
      <c r="A67" s="1">
        <f t="shared" si="0"/>
        <v>42</v>
      </c>
      <c r="B67" s="1">
        <v>1979.25</v>
      </c>
      <c r="C67" s="1">
        <v>-0.37673220322173762</v>
      </c>
      <c r="D67" s="1">
        <v>0.1947750375</v>
      </c>
      <c r="E67">
        <v>4.1000000000000369E-2</v>
      </c>
      <c r="G67" s="1">
        <f t="shared" si="4"/>
        <v>-8.9889053593400003</v>
      </c>
      <c r="H67" s="1">
        <f t="shared" si="5"/>
        <v>-7.2863465124999918</v>
      </c>
      <c r="I67" s="1">
        <f t="shared" si="3"/>
        <v>-5.9909999999999988</v>
      </c>
      <c r="V67" s="1">
        <v>1979.75</v>
      </c>
      <c r="W67" s="1">
        <v>4.0567210868163812</v>
      </c>
      <c r="X67" s="1">
        <v>5.9666666666666659</v>
      </c>
      <c r="Y67" s="1">
        <v>4.3311301492512415</v>
      </c>
      <c r="Z67" s="1">
        <v>2.3547324060152079</v>
      </c>
      <c r="AA67" s="1">
        <v>0.38712290000000005</v>
      </c>
      <c r="AB67">
        <v>4.4999999999999929E-2</v>
      </c>
    </row>
    <row r="68" spans="1:28">
      <c r="A68" s="1">
        <f t="shared" si="0"/>
        <v>43</v>
      </c>
      <c r="B68" s="1">
        <v>1979.5</v>
      </c>
      <c r="C68" s="1">
        <v>-0.407216671255348</v>
      </c>
      <c r="D68" s="1">
        <v>1.5234223500000004</v>
      </c>
      <c r="E68">
        <v>0.85899999999999999</v>
      </c>
      <c r="G68" s="1">
        <f t="shared" si="4"/>
        <v>-9.3961220305953486</v>
      </c>
      <c r="H68" s="1">
        <f t="shared" si="5"/>
        <v>-5.7629241624999912</v>
      </c>
      <c r="I68" s="1">
        <f t="shared" si="3"/>
        <v>-5.1319999999999988</v>
      </c>
      <c r="V68" s="1">
        <v>1980</v>
      </c>
      <c r="W68" s="1">
        <v>4.0608301062001289</v>
      </c>
      <c r="X68" s="1">
        <v>6.3</v>
      </c>
      <c r="Y68" s="1">
        <v>4.369810844410309</v>
      </c>
      <c r="Z68" s="1">
        <v>1.5098510176475239</v>
      </c>
      <c r="AA68" s="1">
        <v>2.9511558000000004</v>
      </c>
      <c r="AB68">
        <v>1.6079999999999997</v>
      </c>
    </row>
    <row r="69" spans="1:28">
      <c r="A69" s="1">
        <f t="shared" si="0"/>
        <v>44</v>
      </c>
      <c r="B69" s="1">
        <v>1979.75</v>
      </c>
      <c r="C69" s="1">
        <v>2.3547324060152079</v>
      </c>
      <c r="D69" s="1">
        <v>0.38712290000000005</v>
      </c>
      <c r="E69">
        <v>4.4999999999999929E-2</v>
      </c>
      <c r="G69" s="1">
        <f t="shared" si="4"/>
        <v>-7.0413896245801411</v>
      </c>
      <c r="H69" s="1">
        <f t="shared" si="5"/>
        <v>-5.3758012624999907</v>
      </c>
      <c r="I69" s="1">
        <f t="shared" si="3"/>
        <v>-5.0869999999999989</v>
      </c>
      <c r="V69" s="1">
        <v>1980.25</v>
      </c>
      <c r="W69" s="1">
        <v>4.0176985411071975</v>
      </c>
      <c r="X69" s="1">
        <v>7.333333333333333</v>
      </c>
      <c r="Y69" s="1">
        <v>4.4030220397570128</v>
      </c>
      <c r="Z69" s="1">
        <v>0.21418970166741561</v>
      </c>
      <c r="AA69" s="1">
        <v>-3.7547142500000001</v>
      </c>
      <c r="AB69">
        <v>-3.9850000000000003</v>
      </c>
    </row>
    <row r="70" spans="1:28">
      <c r="A70" s="1">
        <f t="shared" si="0"/>
        <v>45</v>
      </c>
      <c r="B70" s="1">
        <v>1980</v>
      </c>
      <c r="C70" s="1">
        <v>1.5098510176475239</v>
      </c>
      <c r="D70" s="1">
        <v>2.9511558000000004</v>
      </c>
      <c r="E70">
        <v>1.6079999999999997</v>
      </c>
      <c r="G70" s="1">
        <f t="shared" si="4"/>
        <v>-5.5315386069326173</v>
      </c>
      <c r="H70" s="1">
        <f t="shared" si="5"/>
        <v>-2.4246454624999902</v>
      </c>
      <c r="I70" s="1">
        <f t="shared" si="3"/>
        <v>-3.4789999999999992</v>
      </c>
      <c r="V70" s="1">
        <v>1980.5</v>
      </c>
      <c r="W70" s="1">
        <v>4.0015519465093234</v>
      </c>
      <c r="X70" s="1">
        <v>7.666666666666667</v>
      </c>
      <c r="Y70" s="1">
        <v>4.4216275472757518</v>
      </c>
      <c r="Z70" s="1">
        <v>-3.0339356315422799</v>
      </c>
      <c r="AA70" s="1">
        <v>2.5406306500000002</v>
      </c>
      <c r="AB70">
        <v>0.97599999999999998</v>
      </c>
    </row>
    <row r="71" spans="1:28">
      <c r="A71" s="1">
        <f t="shared" si="0"/>
        <v>46</v>
      </c>
      <c r="B71" s="1">
        <v>1980.25</v>
      </c>
      <c r="C71" s="1">
        <v>0.21418970166741561</v>
      </c>
      <c r="D71" s="1">
        <v>-3.7547142500000001</v>
      </c>
      <c r="E71">
        <v>-3.9850000000000003</v>
      </c>
      <c r="G71" s="1">
        <f t="shared" si="4"/>
        <v>-5.3173489052652014</v>
      </c>
      <c r="H71" s="1">
        <f t="shared" si="5"/>
        <v>-6.1793597124999904</v>
      </c>
      <c r="I71" s="1">
        <f t="shared" si="3"/>
        <v>-7.4639999999999995</v>
      </c>
      <c r="V71" s="1">
        <v>1980.75</v>
      </c>
      <c r="W71" s="1">
        <v>4.0396073812791444</v>
      </c>
      <c r="X71" s="1">
        <v>7.3999999999999995</v>
      </c>
      <c r="Y71" s="1">
        <v>4.4492628535385714</v>
      </c>
      <c r="Z71" s="1">
        <v>5.0136591652668798</v>
      </c>
      <c r="AA71" s="1">
        <v>3.0906981250000003</v>
      </c>
      <c r="AB71">
        <v>2.4550000000000001</v>
      </c>
    </row>
    <row r="72" spans="1:28">
      <c r="A72" s="1">
        <f t="shared" si="0"/>
        <v>47</v>
      </c>
      <c r="B72" s="1">
        <v>1980.5</v>
      </c>
      <c r="C72" s="1">
        <v>-3.0339356315422799</v>
      </c>
      <c r="D72" s="1">
        <v>2.5406306500000002</v>
      </c>
      <c r="E72">
        <v>0.97599999999999998</v>
      </c>
      <c r="G72" s="1">
        <f t="shared" si="4"/>
        <v>-8.3512845368074817</v>
      </c>
      <c r="H72" s="1">
        <f t="shared" si="5"/>
        <v>-3.6387290624999902</v>
      </c>
      <c r="I72" s="1">
        <f t="shared" si="3"/>
        <v>-6.4879999999999995</v>
      </c>
      <c r="V72" s="1">
        <v>1981</v>
      </c>
      <c r="W72" s="1">
        <v>4.0419119692894965</v>
      </c>
      <c r="X72" s="1">
        <v>7.4333333333333336</v>
      </c>
      <c r="Y72" s="1">
        <v>4.4765576676680583</v>
      </c>
      <c r="Z72" s="1">
        <v>0.37232574805349278</v>
      </c>
      <c r="AA72" s="1">
        <v>0.41034490000000018</v>
      </c>
      <c r="AB72">
        <v>-0.47599999999999998</v>
      </c>
    </row>
    <row r="73" spans="1:28">
      <c r="A73" s="1">
        <f t="shared" si="0"/>
        <v>48</v>
      </c>
      <c r="B73" s="1">
        <v>1980.75</v>
      </c>
      <c r="C73" s="1">
        <v>5.0136591652668798</v>
      </c>
      <c r="D73" s="1">
        <v>3.0906981250000003</v>
      </c>
      <c r="E73">
        <v>2.4550000000000001</v>
      </c>
      <c r="G73" s="1">
        <f t="shared" si="4"/>
        <v>-3.3376253715406019</v>
      </c>
      <c r="H73" s="1">
        <f t="shared" si="5"/>
        <v>-0.54803093749998988</v>
      </c>
      <c r="I73" s="1">
        <f t="shared" si="3"/>
        <v>-4.0329999999999995</v>
      </c>
      <c r="V73" s="1">
        <v>1981.25</v>
      </c>
      <c r="W73" s="1">
        <v>4.0443346938400433</v>
      </c>
      <c r="X73" s="1">
        <v>7.3999999999999995</v>
      </c>
      <c r="Y73" s="1">
        <v>4.4971933180824655</v>
      </c>
      <c r="Z73" s="1">
        <v>2.6235304027711601</v>
      </c>
      <c r="AA73" s="1">
        <v>1.8602221000000001</v>
      </c>
      <c r="AB73">
        <v>1.5150000000000001</v>
      </c>
    </row>
    <row r="74" spans="1:28">
      <c r="A74" s="1">
        <f t="shared" si="0"/>
        <v>49</v>
      </c>
      <c r="B74" s="1">
        <v>1981</v>
      </c>
      <c r="C74" s="1">
        <v>0.37232574805349278</v>
      </c>
      <c r="D74" s="1">
        <v>0.41034490000000018</v>
      </c>
      <c r="E74">
        <v>-0.47599999999999998</v>
      </c>
      <c r="G74" s="1">
        <f t="shared" si="4"/>
        <v>-2.965299623487109</v>
      </c>
      <c r="H74" s="1">
        <f t="shared" si="5"/>
        <v>-0.1376860374999897</v>
      </c>
      <c r="I74" s="1">
        <f t="shared" si="3"/>
        <v>-4.5089999999999995</v>
      </c>
      <c r="V74" s="1">
        <v>1981.5</v>
      </c>
      <c r="W74" s="1">
        <v>4.0548577273570432</v>
      </c>
      <c r="X74" s="1">
        <v>7.4000000000000012</v>
      </c>
      <c r="Y74" s="1">
        <v>4.5246577623756821</v>
      </c>
      <c r="Z74" s="1">
        <v>1.9038240881870121</v>
      </c>
      <c r="AA74" s="1">
        <v>-0.58334029999999992</v>
      </c>
      <c r="AB74">
        <v>-0.65199999999999969</v>
      </c>
    </row>
    <row r="75" spans="1:28">
      <c r="A75" s="1">
        <f t="shared" si="0"/>
        <v>50</v>
      </c>
      <c r="B75" s="1">
        <v>1981.25</v>
      </c>
      <c r="C75" s="1">
        <v>2.6235304027711601</v>
      </c>
      <c r="D75" s="1">
        <v>1.8602221000000001</v>
      </c>
      <c r="E75">
        <v>1.5150000000000001</v>
      </c>
      <c r="G75" s="1">
        <f t="shared" si="4"/>
        <v>-0.34176922071594884</v>
      </c>
      <c r="H75" s="1">
        <f t="shared" si="5"/>
        <v>1.7225360625000103</v>
      </c>
      <c r="I75" s="1">
        <f t="shared" si="3"/>
        <v>-2.9939999999999993</v>
      </c>
      <c r="V75" s="1">
        <v>1981.75</v>
      </c>
      <c r="W75" s="1">
        <v>4.0325911362954789</v>
      </c>
      <c r="X75" s="1">
        <v>8.2333333333333343</v>
      </c>
      <c r="Y75" s="1">
        <v>4.5408047492794372</v>
      </c>
      <c r="Z75" s="1">
        <v>-1.5614642845790241</v>
      </c>
      <c r="AA75" s="1">
        <v>-0.68919932499999992</v>
      </c>
      <c r="AB75">
        <v>-0.83000000000000007</v>
      </c>
    </row>
    <row r="76" spans="1:28">
      <c r="A76" s="1">
        <f t="shared" si="0"/>
        <v>51</v>
      </c>
      <c r="B76" s="1">
        <v>1981.5</v>
      </c>
      <c r="C76" s="1">
        <v>1.9038240881870121</v>
      </c>
      <c r="D76" s="1">
        <v>-0.58334029999999992</v>
      </c>
      <c r="E76">
        <v>-0.65199999999999969</v>
      </c>
      <c r="G76" s="1">
        <f t="shared" si="4"/>
        <v>1.5620548674710633</v>
      </c>
      <c r="H76" s="1">
        <f t="shared" si="5"/>
        <v>1.1391957625000104</v>
      </c>
      <c r="I76" s="1">
        <f t="shared" si="3"/>
        <v>-3.645999999999999</v>
      </c>
      <c r="V76" s="1">
        <v>1982</v>
      </c>
      <c r="W76" s="1">
        <v>4.0124742514246847</v>
      </c>
      <c r="X76" s="1">
        <v>8.8333333333333339</v>
      </c>
      <c r="Y76" s="1">
        <v>4.5496563578451736</v>
      </c>
      <c r="Z76" s="1">
        <v>2.8165293959198561</v>
      </c>
      <c r="AA76" s="1">
        <v>0.82680405000000023</v>
      </c>
      <c r="AB76">
        <v>0.58599999999999985</v>
      </c>
    </row>
    <row r="77" spans="1:28">
      <c r="A77" s="1">
        <f t="shared" si="0"/>
        <v>52</v>
      </c>
      <c r="B77" s="1">
        <v>1981.75</v>
      </c>
      <c r="C77" s="1">
        <v>-1.5614642845790241</v>
      </c>
      <c r="D77" s="1">
        <v>-0.68919932499999992</v>
      </c>
      <c r="E77">
        <v>-0.83000000000000007</v>
      </c>
      <c r="G77" s="1">
        <f t="shared" si="4"/>
        <v>5.9058289203917091E-4</v>
      </c>
      <c r="H77" s="1">
        <f t="shared" si="5"/>
        <v>0.4499964375000105</v>
      </c>
      <c r="I77" s="1">
        <f t="shared" si="3"/>
        <v>-4.4759999999999991</v>
      </c>
      <c r="V77" s="1">
        <v>1982.25</v>
      </c>
      <c r="W77" s="1">
        <v>3.9993040230640671</v>
      </c>
      <c r="X77" s="1">
        <v>9.4333333333333353</v>
      </c>
      <c r="Y77" s="1">
        <v>4.5639646173311057</v>
      </c>
      <c r="Z77" s="1">
        <v>2.2561817159431441</v>
      </c>
      <c r="AA77" s="1">
        <v>-0.26723769999999991</v>
      </c>
      <c r="AB77">
        <v>-5.600000000000005E-2</v>
      </c>
    </row>
    <row r="78" spans="1:28">
      <c r="A78" s="1">
        <f t="shared" si="0"/>
        <v>53</v>
      </c>
      <c r="B78" s="1">
        <v>1982</v>
      </c>
      <c r="C78" s="1">
        <v>2.8165293959198561</v>
      </c>
      <c r="D78" s="1">
        <v>0.82680405000000023</v>
      </c>
      <c r="E78">
        <v>0.58599999999999985</v>
      </c>
      <c r="G78" s="1">
        <f t="shared" si="4"/>
        <v>2.8171199788118955</v>
      </c>
      <c r="H78" s="1">
        <f t="shared" si="5"/>
        <v>1.2768004875000107</v>
      </c>
      <c r="I78" s="1">
        <f t="shared" si="3"/>
        <v>-3.8899999999999992</v>
      </c>
      <c r="V78" s="1">
        <v>1982.5</v>
      </c>
      <c r="W78" s="1">
        <v>3.9837973923321321</v>
      </c>
      <c r="X78" s="1">
        <v>9.9</v>
      </c>
      <c r="Y78" s="1">
        <v>4.5812184987004256</v>
      </c>
      <c r="Z78" s="1">
        <v>-2.2433200725194</v>
      </c>
      <c r="AA78" s="1">
        <v>-0.43607164999999992</v>
      </c>
      <c r="AB78">
        <v>-0.40699999999999958</v>
      </c>
    </row>
    <row r="79" spans="1:28">
      <c r="A79" s="1">
        <f t="shared" si="0"/>
        <v>54</v>
      </c>
      <c r="B79" s="1">
        <v>1982.25</v>
      </c>
      <c r="C79" s="1">
        <v>2.2561817159431441</v>
      </c>
      <c r="D79" s="1">
        <v>-0.26723769999999991</v>
      </c>
      <c r="E79">
        <v>-5.600000000000005E-2</v>
      </c>
      <c r="G79" s="1">
        <f t="shared" si="4"/>
        <v>5.07330169475504</v>
      </c>
      <c r="H79" s="1">
        <f t="shared" si="5"/>
        <v>1.0095627875000108</v>
      </c>
      <c r="I79" s="1">
        <f t="shared" si="3"/>
        <v>-3.9459999999999993</v>
      </c>
      <c r="V79" s="1">
        <v>1982.75</v>
      </c>
      <c r="W79" s="1">
        <v>3.9655203642371166</v>
      </c>
      <c r="X79" s="1">
        <v>10.666666666666666</v>
      </c>
      <c r="Y79" s="1">
        <v>4.5842854680968763</v>
      </c>
      <c r="Z79" s="1">
        <v>-0.22383721949517479</v>
      </c>
      <c r="AA79" s="1">
        <v>0.25548494999999993</v>
      </c>
      <c r="AB79">
        <v>0.53399999999999981</v>
      </c>
    </row>
    <row r="80" spans="1:28">
      <c r="A80" s="1">
        <f t="shared" si="0"/>
        <v>55</v>
      </c>
      <c r="B80" s="1">
        <v>1982.5</v>
      </c>
      <c r="C80" s="1">
        <v>-2.2433200725194</v>
      </c>
      <c r="D80" s="1">
        <v>-0.43607164999999992</v>
      </c>
      <c r="E80">
        <v>-0.40699999999999958</v>
      </c>
      <c r="G80" s="1">
        <f t="shared" si="4"/>
        <v>2.82998162223564</v>
      </c>
      <c r="H80" s="1">
        <f t="shared" si="5"/>
        <v>0.57349113750001091</v>
      </c>
      <c r="I80" s="1">
        <f t="shared" si="3"/>
        <v>-4.3529999999999989</v>
      </c>
      <c r="V80" s="1">
        <v>1983</v>
      </c>
      <c r="W80" s="1">
        <v>3.9773812462569587</v>
      </c>
      <c r="X80" s="1">
        <v>10.366666666666667</v>
      </c>
      <c r="Y80" s="1">
        <v>4.5849671315927845</v>
      </c>
      <c r="Z80" s="1">
        <v>1.120108397107112</v>
      </c>
      <c r="AA80" s="1">
        <v>0.53379990000000022</v>
      </c>
      <c r="AB80">
        <v>0.33000000000000007</v>
      </c>
    </row>
    <row r="81" spans="1:28">
      <c r="A81" s="1">
        <f t="shared" si="0"/>
        <v>56</v>
      </c>
      <c r="B81" s="1">
        <v>1982.75</v>
      </c>
      <c r="C81" s="1">
        <v>-0.22383721949517479</v>
      </c>
      <c r="D81" s="1">
        <v>0.25548494999999993</v>
      </c>
      <c r="E81">
        <v>0.53399999999999981</v>
      </c>
      <c r="G81" s="1">
        <f t="shared" si="4"/>
        <v>2.606144402740465</v>
      </c>
      <c r="H81" s="1">
        <f t="shared" si="5"/>
        <v>0.82897608750001084</v>
      </c>
      <c r="I81" s="1">
        <f t="shared" si="3"/>
        <v>-3.8189999999999991</v>
      </c>
      <c r="V81" s="1">
        <v>1983.25</v>
      </c>
      <c r="W81" s="1">
        <v>3.9994030785659134</v>
      </c>
      <c r="X81" s="1">
        <v>10.133333333333333</v>
      </c>
      <c r="Y81" s="1">
        <v>4.5964625775690591</v>
      </c>
      <c r="Z81" s="1">
        <v>0.78626841560060801</v>
      </c>
      <c r="AA81" s="1">
        <v>0.15324777500000009</v>
      </c>
      <c r="AB81">
        <v>-1.9000000000000128E-2</v>
      </c>
    </row>
    <row r="82" spans="1:28">
      <c r="A82" s="1">
        <f t="shared" si="0"/>
        <v>57</v>
      </c>
      <c r="B82" s="1">
        <v>1983</v>
      </c>
      <c r="C82" s="1">
        <v>1.120108397107112</v>
      </c>
      <c r="D82" s="1">
        <v>0.53379990000000022</v>
      </c>
      <c r="E82">
        <v>0.33000000000000007</v>
      </c>
      <c r="G82" s="1">
        <f t="shared" si="4"/>
        <v>3.7262527998475772</v>
      </c>
      <c r="H82" s="1">
        <f t="shared" si="5"/>
        <v>1.3627759875000112</v>
      </c>
      <c r="I82" s="1">
        <f t="shared" si="3"/>
        <v>-3.488999999999999</v>
      </c>
      <c r="V82" s="1">
        <v>1983.5</v>
      </c>
      <c r="W82" s="1">
        <v>4.0330353508804295</v>
      </c>
      <c r="X82" s="1">
        <v>9.3666666666666654</v>
      </c>
      <c r="Y82" s="1">
        <v>4.6061666922987401</v>
      </c>
      <c r="Z82" s="1">
        <v>-1.3353439517201041E-2</v>
      </c>
      <c r="AA82" s="1">
        <v>-4.8545825000000042E-2</v>
      </c>
      <c r="AB82">
        <v>-0.24199999999999999</v>
      </c>
    </row>
    <row r="83" spans="1:28">
      <c r="A83" s="1">
        <f t="shared" si="0"/>
        <v>58</v>
      </c>
      <c r="B83" s="1">
        <v>1983.25</v>
      </c>
      <c r="C83" s="1">
        <v>0.78626841560060801</v>
      </c>
      <c r="D83" s="1">
        <v>0.15324777500000009</v>
      </c>
      <c r="E83">
        <v>-1.9000000000000128E-2</v>
      </c>
      <c r="G83" s="1">
        <f t="shared" si="4"/>
        <v>4.5125212154481851</v>
      </c>
      <c r="H83" s="1">
        <f t="shared" si="5"/>
        <v>1.5160237625000113</v>
      </c>
      <c r="I83" s="1">
        <f t="shared" si="3"/>
        <v>-3.5079999999999991</v>
      </c>
      <c r="V83" s="1">
        <v>1983.75</v>
      </c>
      <c r="W83" s="1">
        <v>4.0586869722555772</v>
      </c>
      <c r="X83" s="1">
        <v>8.5333333333333332</v>
      </c>
      <c r="Y83" s="1">
        <v>4.6161071909402587</v>
      </c>
      <c r="Z83" s="1">
        <v>0.50912483644780804</v>
      </c>
      <c r="AA83" s="1">
        <v>0.32487855000000027</v>
      </c>
      <c r="AB83">
        <v>0.32699999999999996</v>
      </c>
    </row>
    <row r="84" spans="1:28">
      <c r="A84" s="1">
        <f t="shared" si="0"/>
        <v>59</v>
      </c>
      <c r="B84" s="1">
        <v>1983.5</v>
      </c>
      <c r="C84" s="1">
        <v>-1.3353439517201041E-2</v>
      </c>
      <c r="D84" s="1">
        <v>-4.8545825000000042E-2</v>
      </c>
      <c r="E84">
        <v>-0.24199999999999999</v>
      </c>
      <c r="G84" s="1">
        <f t="shared" si="4"/>
        <v>4.4991677759309843</v>
      </c>
      <c r="H84" s="1">
        <f t="shared" si="5"/>
        <v>1.4674779375000111</v>
      </c>
      <c r="I84" s="1">
        <f t="shared" si="3"/>
        <v>-3.7499999999999991</v>
      </c>
      <c r="V84" s="1">
        <v>1984</v>
      </c>
      <c r="W84" s="1">
        <v>4.0878054213971211</v>
      </c>
      <c r="X84" s="1">
        <v>7.8666666666666671</v>
      </c>
      <c r="Y84" s="1">
        <v>4.6301827669157634</v>
      </c>
      <c r="Z84" s="1">
        <v>0.413672290996348</v>
      </c>
      <c r="AA84" s="1">
        <v>0.18102050000000003</v>
      </c>
      <c r="AB84">
        <v>0.15600000000000014</v>
      </c>
    </row>
    <row r="85" spans="1:28">
      <c r="A85" s="1">
        <f t="shared" si="0"/>
        <v>60</v>
      </c>
      <c r="B85" s="1">
        <v>1983.75</v>
      </c>
      <c r="C85" s="1">
        <v>0.50912483644780804</v>
      </c>
      <c r="D85" s="1">
        <v>0.32487855000000027</v>
      </c>
      <c r="E85">
        <v>0.32699999999999996</v>
      </c>
      <c r="G85" s="1">
        <f t="shared" si="4"/>
        <v>5.0082926123787921</v>
      </c>
      <c r="H85" s="1">
        <f t="shared" si="5"/>
        <v>1.7923564875000113</v>
      </c>
      <c r="I85" s="1">
        <f t="shared" si="3"/>
        <v>-3.4229999999999992</v>
      </c>
      <c r="V85" s="1">
        <v>1984.25</v>
      </c>
      <c r="W85" s="1">
        <v>4.1031045172808298</v>
      </c>
      <c r="X85" s="1">
        <v>7.4333333333333336</v>
      </c>
      <c r="Y85" s="1">
        <v>4.6395703680221665</v>
      </c>
      <c r="Z85" s="1">
        <v>0.75033938812050405</v>
      </c>
      <c r="AA85" s="1">
        <v>0.12753660000000006</v>
      </c>
      <c r="AB85">
        <v>0.17300000000000004</v>
      </c>
    </row>
    <row r="86" spans="1:28">
      <c r="A86" s="1">
        <f t="shared" si="0"/>
        <v>61</v>
      </c>
      <c r="B86" s="1">
        <v>1984</v>
      </c>
      <c r="C86" s="1">
        <v>0.413672290996348</v>
      </c>
      <c r="D86" s="1">
        <v>0.18102050000000003</v>
      </c>
      <c r="E86">
        <v>0.15600000000000014</v>
      </c>
      <c r="G86" s="1">
        <f t="shared" si="4"/>
        <v>5.42196490337514</v>
      </c>
      <c r="H86" s="1">
        <f t="shared" si="5"/>
        <v>1.9733769875000113</v>
      </c>
      <c r="I86" s="1">
        <f t="shared" si="3"/>
        <v>-3.266999999999999</v>
      </c>
      <c r="V86" s="1">
        <v>1984.5</v>
      </c>
      <c r="W86" s="1">
        <v>4.109906643102704</v>
      </c>
      <c r="X86" s="1">
        <v>7.4333333333333336</v>
      </c>
      <c r="Y86" s="1">
        <v>4.6482269229819844</v>
      </c>
      <c r="Z86" s="1">
        <v>2.0155314172582881</v>
      </c>
      <c r="AA86" s="1">
        <v>0.47842438750000027</v>
      </c>
      <c r="AB86">
        <v>0.26600000000000001</v>
      </c>
    </row>
    <row r="87" spans="1:28">
      <c r="A87" s="1">
        <f t="shared" si="0"/>
        <v>62</v>
      </c>
      <c r="B87" s="1">
        <v>1984.25</v>
      </c>
      <c r="C87" s="1">
        <v>0.75033938812050405</v>
      </c>
      <c r="D87" s="1">
        <v>0.12753660000000006</v>
      </c>
      <c r="E87">
        <v>0.17300000000000004</v>
      </c>
      <c r="G87" s="1">
        <f t="shared" si="4"/>
        <v>6.1723042914956441</v>
      </c>
      <c r="H87" s="1">
        <f t="shared" si="5"/>
        <v>2.1009135875000116</v>
      </c>
      <c r="I87" s="1">
        <f t="shared" si="3"/>
        <v>-3.093999999999999</v>
      </c>
      <c r="V87" s="1">
        <v>1984.75</v>
      </c>
      <c r="W87" s="1">
        <v>4.1110089340234897</v>
      </c>
      <c r="X87" s="1">
        <v>7.3000000000000007</v>
      </c>
      <c r="Y87" s="1">
        <v>4.6568122166463191</v>
      </c>
      <c r="Z87" s="1">
        <v>-1.059379359407616</v>
      </c>
      <c r="AA87" s="1">
        <v>-1.0718458000000002</v>
      </c>
      <c r="AB87">
        <v>-0.65500000000000025</v>
      </c>
    </row>
    <row r="88" spans="1:28">
      <c r="A88" s="1">
        <f t="shared" si="0"/>
        <v>63</v>
      </c>
      <c r="B88" s="1">
        <v>1984.5</v>
      </c>
      <c r="C88" s="1">
        <v>2.0155314172582881</v>
      </c>
      <c r="D88" s="1">
        <v>0.47842438750000027</v>
      </c>
      <c r="E88">
        <v>0.26600000000000001</v>
      </c>
      <c r="G88" s="1">
        <f t="shared" si="4"/>
        <v>8.1878357087539317</v>
      </c>
      <c r="H88" s="1">
        <f t="shared" si="5"/>
        <v>2.5793379750000121</v>
      </c>
      <c r="I88" s="1">
        <f t="shared" si="3"/>
        <v>-2.827999999999999</v>
      </c>
      <c r="V88" s="1">
        <v>1985</v>
      </c>
      <c r="W88" s="1">
        <v>4.1134798190245627</v>
      </c>
      <c r="X88" s="1">
        <v>7.2333333333333334</v>
      </c>
      <c r="Y88" s="1">
        <v>4.6659427015833961</v>
      </c>
      <c r="Z88" s="1">
        <v>-0.76380552547407199</v>
      </c>
      <c r="AA88" s="1">
        <v>7.6428500000000066E-2</v>
      </c>
      <c r="AB88">
        <v>4.3000000000000149E-2</v>
      </c>
    </row>
    <row r="89" spans="1:28">
      <c r="A89" s="1">
        <f t="shared" si="0"/>
        <v>64</v>
      </c>
      <c r="B89" s="1">
        <v>1984.75</v>
      </c>
      <c r="C89" s="1">
        <v>-1.059379359407616</v>
      </c>
      <c r="D89" s="1">
        <v>-1.0718458000000002</v>
      </c>
      <c r="E89">
        <v>-0.65500000000000025</v>
      </c>
      <c r="G89" s="1">
        <f t="shared" si="4"/>
        <v>7.1284563493463153</v>
      </c>
      <c r="H89" s="1">
        <f t="shared" si="5"/>
        <v>1.5074921750000119</v>
      </c>
      <c r="I89" s="1">
        <f t="shared" si="3"/>
        <v>-3.4829999999999992</v>
      </c>
      <c r="V89" s="1">
        <v>1985.25</v>
      </c>
      <c r="W89" s="1">
        <v>4.1145946228239252</v>
      </c>
      <c r="X89" s="1">
        <v>7.3</v>
      </c>
      <c r="Y89" s="1">
        <v>4.6750053102221081</v>
      </c>
      <c r="Z89" s="1">
        <v>0.61234277619796795</v>
      </c>
      <c r="AA89" s="1">
        <v>-0.26728152500000002</v>
      </c>
      <c r="AB89">
        <v>-0.10400000000000009</v>
      </c>
    </row>
    <row r="90" spans="1:28">
      <c r="A90" s="1">
        <f t="shared" si="0"/>
        <v>65</v>
      </c>
      <c r="B90" s="1">
        <v>1985</v>
      </c>
      <c r="C90" s="1">
        <v>-0.76380552547407199</v>
      </c>
      <c r="D90" s="1">
        <v>7.6428500000000066E-2</v>
      </c>
      <c r="E90">
        <v>4.3000000000000149E-2</v>
      </c>
      <c r="G90" s="1">
        <f t="shared" si="4"/>
        <v>6.3646508238722435</v>
      </c>
      <c r="H90" s="1">
        <f t="shared" si="5"/>
        <v>1.5839206750000119</v>
      </c>
      <c r="I90" s="1">
        <f t="shared" si="3"/>
        <v>-3.4399999999999991</v>
      </c>
      <c r="V90" s="1">
        <v>1985.5</v>
      </c>
      <c r="W90" s="1">
        <v>4.1128871728922114</v>
      </c>
      <c r="X90" s="1">
        <v>7.2</v>
      </c>
      <c r="Y90" s="1">
        <v>4.6812037270238642</v>
      </c>
      <c r="Z90" s="1">
        <v>0.719938666901632</v>
      </c>
      <c r="AA90" s="1">
        <v>0.19601751250000016</v>
      </c>
      <c r="AB90">
        <v>0.246</v>
      </c>
    </row>
    <row r="91" spans="1:28">
      <c r="A91" s="1">
        <f t="shared" si="0"/>
        <v>66</v>
      </c>
      <c r="B91" s="1">
        <v>1985.25</v>
      </c>
      <c r="C91" s="1">
        <v>0.61234277619796795</v>
      </c>
      <c r="D91" s="1">
        <v>-0.26728152500000002</v>
      </c>
      <c r="E91">
        <v>-0.10400000000000009</v>
      </c>
      <c r="G91" s="1">
        <f t="shared" si="4"/>
        <v>6.9769936000702115</v>
      </c>
      <c r="H91" s="1">
        <f t="shared" si="5"/>
        <v>1.3166391500000119</v>
      </c>
      <c r="I91" s="1">
        <f t="shared" si="3"/>
        <v>-3.5439999999999992</v>
      </c>
      <c r="V91" s="1">
        <v>1985.75</v>
      </c>
      <c r="W91" s="1">
        <v>4.1188680588489879</v>
      </c>
      <c r="X91" s="1">
        <v>7.0333333333333341</v>
      </c>
      <c r="Y91" s="1">
        <v>4.6913408681554047</v>
      </c>
      <c r="Z91" s="1">
        <v>1.2816026182995079</v>
      </c>
      <c r="AA91" s="1">
        <v>0.15762033749999999</v>
      </c>
      <c r="AB91">
        <v>5.600000000000005E-2</v>
      </c>
    </row>
    <row r="92" spans="1:28">
      <c r="A92" s="1">
        <f t="shared" ref="A92:A137" si="6">A91+1</f>
        <v>67</v>
      </c>
      <c r="B92" s="1">
        <v>1985.5</v>
      </c>
      <c r="C92" s="1">
        <v>0.719938666901632</v>
      </c>
      <c r="D92" s="1">
        <v>0.19601751250000016</v>
      </c>
      <c r="E92">
        <v>0.246</v>
      </c>
      <c r="G92" s="1">
        <f t="shared" ref="G92:G123" si="7">G91+C92</f>
        <v>7.6969322669718432</v>
      </c>
      <c r="H92" s="1">
        <f t="shared" ref="H92:H123" si="8">H91+D92</f>
        <v>1.512656662500012</v>
      </c>
      <c r="I92" s="1">
        <f t="shared" ref="I92:I137" si="9">I91+E92</f>
        <v>-3.2979999999999992</v>
      </c>
      <c r="V92" s="1">
        <v>1986</v>
      </c>
      <c r="W92" s="1">
        <v>4.1246336286606642</v>
      </c>
      <c r="X92" s="1">
        <v>7.0333333333333341</v>
      </c>
      <c r="Y92" s="1">
        <v>4.6965283738432619</v>
      </c>
      <c r="Z92" s="1">
        <v>0.70367079771336405</v>
      </c>
      <c r="AA92" s="1">
        <v>-3.3662624999999391E-3</v>
      </c>
      <c r="AB92">
        <v>-0.10999999999999988</v>
      </c>
    </row>
    <row r="93" spans="1:28">
      <c r="A93" s="1">
        <f t="shared" si="6"/>
        <v>68</v>
      </c>
      <c r="B93" s="1">
        <v>1985.75</v>
      </c>
      <c r="C93" s="1">
        <v>1.2816026182995079</v>
      </c>
      <c r="D93" s="1">
        <v>0.15762033749999999</v>
      </c>
      <c r="E93">
        <v>5.600000000000005E-2</v>
      </c>
      <c r="G93" s="1">
        <f t="shared" si="7"/>
        <v>8.9785348852713511</v>
      </c>
      <c r="H93" s="1">
        <f t="shared" si="8"/>
        <v>1.670277000000012</v>
      </c>
      <c r="I93" s="1">
        <f t="shared" si="9"/>
        <v>-3.2419999999999991</v>
      </c>
      <c r="V93" s="1">
        <v>1986.25</v>
      </c>
      <c r="W93" s="1">
        <v>4.1186081242322281</v>
      </c>
      <c r="X93" s="1">
        <v>7.166666666666667</v>
      </c>
      <c r="Y93" s="1">
        <v>4.6916501887813959</v>
      </c>
      <c r="Z93" s="1">
        <v>0.47435583810099202</v>
      </c>
      <c r="AA93" s="1">
        <v>0.18333155000000007</v>
      </c>
      <c r="AB93">
        <v>0.28299999999999992</v>
      </c>
    </row>
    <row r="94" spans="1:28">
      <c r="A94" s="1">
        <f t="shared" si="6"/>
        <v>69</v>
      </c>
      <c r="B94" s="1">
        <v>1986</v>
      </c>
      <c r="C94" s="1">
        <v>0.70367079771336405</v>
      </c>
      <c r="D94" s="1">
        <v>-3.3662624999999391E-3</v>
      </c>
      <c r="E94">
        <v>-0.10999999999999988</v>
      </c>
      <c r="G94" s="1">
        <f t="shared" si="7"/>
        <v>9.6822056829847156</v>
      </c>
      <c r="H94" s="1">
        <f t="shared" si="8"/>
        <v>1.6669107375000121</v>
      </c>
      <c r="I94" s="1">
        <f t="shared" si="9"/>
        <v>-3.351999999999999</v>
      </c>
      <c r="V94" s="1">
        <v>1986.5</v>
      </c>
      <c r="W94" s="1">
        <v>4.122556931975236</v>
      </c>
      <c r="X94" s="1">
        <v>6.9666666666666659</v>
      </c>
      <c r="Y94" s="1">
        <v>4.6977474298542958</v>
      </c>
      <c r="Z94" s="1">
        <v>-0.48623767502941601</v>
      </c>
      <c r="AA94" s="1">
        <v>-0.62982101249999989</v>
      </c>
      <c r="AB94">
        <v>-0.40100000000000025</v>
      </c>
    </row>
    <row r="95" spans="1:28">
      <c r="A95" s="1">
        <f t="shared" si="6"/>
        <v>70</v>
      </c>
      <c r="B95" s="1">
        <v>1986.25</v>
      </c>
      <c r="C95" s="1">
        <v>0.47435583810099202</v>
      </c>
      <c r="D95" s="1">
        <v>0.18333155000000007</v>
      </c>
      <c r="E95">
        <v>0.28299999999999992</v>
      </c>
      <c r="G95" s="1">
        <f t="shared" si="7"/>
        <v>10.156561521085708</v>
      </c>
      <c r="H95" s="1">
        <f t="shared" si="8"/>
        <v>1.8502422875000122</v>
      </c>
      <c r="I95" s="1">
        <f t="shared" si="9"/>
        <v>-3.0689999999999991</v>
      </c>
      <c r="V95" s="1">
        <v>1986.75</v>
      </c>
      <c r="W95" s="1">
        <v>4.1340381096376744</v>
      </c>
      <c r="X95" s="1">
        <v>6.833333333333333</v>
      </c>
      <c r="Y95" s="1">
        <v>4.7047112682916641</v>
      </c>
      <c r="Z95" s="1">
        <v>0.59358378021901603</v>
      </c>
      <c r="AA95" s="1">
        <v>8.3265025000000159E-2</v>
      </c>
      <c r="AB95">
        <v>-6.0999999999999943E-2</v>
      </c>
    </row>
    <row r="96" spans="1:28">
      <c r="A96" s="1">
        <f t="shared" si="6"/>
        <v>71</v>
      </c>
      <c r="B96" s="1">
        <v>1986.5</v>
      </c>
      <c r="C96" s="1">
        <v>-0.48623767502941601</v>
      </c>
      <c r="D96" s="1">
        <v>-0.62982101249999989</v>
      </c>
      <c r="E96">
        <v>-0.40100000000000025</v>
      </c>
      <c r="G96" s="1">
        <f t="shared" si="7"/>
        <v>9.6703238460562915</v>
      </c>
      <c r="H96" s="1">
        <f t="shared" si="8"/>
        <v>1.2204212750000123</v>
      </c>
      <c r="I96" s="1">
        <f t="shared" si="9"/>
        <v>-3.4699999999999993</v>
      </c>
      <c r="V96" s="1">
        <v>1987</v>
      </c>
      <c r="W96" s="1">
        <v>4.1475280141378379</v>
      </c>
      <c r="X96" s="1">
        <v>6.5999999999999988</v>
      </c>
      <c r="Y96" s="1">
        <v>4.716707293767592</v>
      </c>
      <c r="Z96" s="1">
        <v>0.1046643584055912</v>
      </c>
      <c r="AA96" s="1">
        <v>0.29306318750000016</v>
      </c>
      <c r="AB96">
        <v>0.36699999999999999</v>
      </c>
    </row>
    <row r="97" spans="1:28">
      <c r="A97" s="1">
        <f t="shared" si="6"/>
        <v>72</v>
      </c>
      <c r="B97" s="1">
        <v>1986.75</v>
      </c>
      <c r="C97" s="1">
        <v>0.59358378021901603</v>
      </c>
      <c r="D97" s="1">
        <v>8.3265025000000159E-2</v>
      </c>
      <c r="E97">
        <v>-6.0999999999999943E-2</v>
      </c>
      <c r="G97" s="1">
        <f t="shared" si="7"/>
        <v>10.263907626275307</v>
      </c>
      <c r="H97" s="1">
        <f t="shared" si="8"/>
        <v>1.3036863000000125</v>
      </c>
      <c r="I97" s="1">
        <f t="shared" si="9"/>
        <v>-3.5309999999999993</v>
      </c>
      <c r="V97" s="1">
        <v>1987.25</v>
      </c>
      <c r="W97" s="1">
        <v>4.1644548869126652</v>
      </c>
      <c r="X97" s="1">
        <v>6.2666666666666666</v>
      </c>
      <c r="Y97" s="1">
        <v>4.727973358893176</v>
      </c>
      <c r="Z97" s="1">
        <v>0.1843149791416184</v>
      </c>
      <c r="AA97" s="1">
        <v>0.21953270000000014</v>
      </c>
      <c r="AB97">
        <v>0.23799999999999999</v>
      </c>
    </row>
    <row r="98" spans="1:28">
      <c r="A98" s="1">
        <f t="shared" si="6"/>
        <v>73</v>
      </c>
      <c r="B98" s="1">
        <v>1987</v>
      </c>
      <c r="C98" s="1">
        <v>0.1046643584055912</v>
      </c>
      <c r="D98" s="1">
        <v>0.29306318750000016</v>
      </c>
      <c r="E98">
        <v>0.36699999999999999</v>
      </c>
      <c r="G98" s="1">
        <f t="shared" si="7"/>
        <v>10.368571984680898</v>
      </c>
      <c r="H98" s="1">
        <f t="shared" si="8"/>
        <v>1.5967494875000128</v>
      </c>
      <c r="I98" s="1">
        <f t="shared" si="9"/>
        <v>-3.1639999999999993</v>
      </c>
      <c r="V98" s="1">
        <v>1987.5</v>
      </c>
      <c r="W98" s="1">
        <v>4.1819689920732968</v>
      </c>
      <c r="X98" s="1">
        <v>6</v>
      </c>
      <c r="Y98" s="1">
        <v>4.7385297055427733</v>
      </c>
      <c r="Z98" s="1">
        <v>-3.840312613474052E-2</v>
      </c>
      <c r="AA98" s="1">
        <v>-0.12660872499999964</v>
      </c>
      <c r="AB98">
        <v>-0.20899999999999963</v>
      </c>
    </row>
    <row r="99" spans="1:28">
      <c r="A99" s="1">
        <f t="shared" si="6"/>
        <v>74</v>
      </c>
      <c r="B99" s="1">
        <v>1987.25</v>
      </c>
      <c r="C99" s="1">
        <v>0.1843149791416184</v>
      </c>
      <c r="D99" s="1">
        <v>0.21953270000000014</v>
      </c>
      <c r="E99">
        <v>0.23799999999999999</v>
      </c>
      <c r="G99" s="1">
        <f t="shared" si="7"/>
        <v>10.552886963822516</v>
      </c>
      <c r="H99" s="1">
        <f t="shared" si="8"/>
        <v>1.816282187500013</v>
      </c>
      <c r="I99" s="1">
        <f t="shared" si="9"/>
        <v>-2.9259999999999993</v>
      </c>
      <c r="V99" s="1">
        <v>1987.75</v>
      </c>
      <c r="W99" s="1">
        <v>4.2062236531842006</v>
      </c>
      <c r="X99" s="1">
        <v>5.833333333333333</v>
      </c>
      <c r="Y99" s="1">
        <v>4.7478241462251765</v>
      </c>
      <c r="Z99" s="1">
        <v>0.54361432032111601</v>
      </c>
      <c r="AA99" s="1">
        <v>-5.2398787499999933E-2</v>
      </c>
      <c r="AB99">
        <v>-0.26500000000000012</v>
      </c>
    </row>
    <row r="100" spans="1:28">
      <c r="A100" s="1">
        <f t="shared" si="6"/>
        <v>75</v>
      </c>
      <c r="B100" s="1">
        <v>1987.5</v>
      </c>
      <c r="C100" s="1">
        <v>-3.840312613474052E-2</v>
      </c>
      <c r="D100" s="1">
        <v>-0.12660872499999964</v>
      </c>
      <c r="E100">
        <v>-0.20899999999999963</v>
      </c>
      <c r="G100" s="1">
        <f t="shared" si="7"/>
        <v>10.514483837687775</v>
      </c>
      <c r="H100" s="1">
        <f t="shared" si="8"/>
        <v>1.6896734625000134</v>
      </c>
      <c r="I100" s="1">
        <f t="shared" si="9"/>
        <v>-3.1349999999999989</v>
      </c>
      <c r="V100" s="1">
        <v>1988</v>
      </c>
      <c r="W100" s="1">
        <v>4.2149766699553668</v>
      </c>
      <c r="X100" s="1">
        <v>5.7</v>
      </c>
      <c r="Y100" s="1">
        <v>4.7555981028433107</v>
      </c>
      <c r="Z100" s="1">
        <v>-0.51359079650512796</v>
      </c>
      <c r="AA100" s="1">
        <v>1.7458275000000134E-2</v>
      </c>
      <c r="AB100">
        <v>-0.20599999999999996</v>
      </c>
    </row>
    <row r="101" spans="1:28">
      <c r="A101" s="1">
        <f t="shared" si="6"/>
        <v>76</v>
      </c>
      <c r="B101" s="1">
        <v>1987.75</v>
      </c>
      <c r="C101" s="1">
        <v>0.54361432032111601</v>
      </c>
      <c r="D101" s="1">
        <v>-5.2398787499999933E-2</v>
      </c>
      <c r="E101">
        <v>-0.26500000000000012</v>
      </c>
      <c r="G101" s="1">
        <f t="shared" si="7"/>
        <v>11.058098158008891</v>
      </c>
      <c r="H101" s="1">
        <f t="shared" si="8"/>
        <v>1.6372746750000133</v>
      </c>
      <c r="I101" s="1">
        <f t="shared" si="9"/>
        <v>-3.399999999999999</v>
      </c>
      <c r="V101" s="1">
        <v>1988.25</v>
      </c>
      <c r="W101" s="1">
        <v>4.2237935189306448</v>
      </c>
      <c r="X101" s="1">
        <v>5.4666666666666659</v>
      </c>
      <c r="Y101" s="1">
        <v>4.7670016117309304</v>
      </c>
      <c r="Z101" s="1">
        <v>0.464806234228268</v>
      </c>
      <c r="AA101" s="1">
        <v>0.47898032500000021</v>
      </c>
      <c r="AB101">
        <v>0.496</v>
      </c>
    </row>
    <row r="102" spans="1:28">
      <c r="A102" s="1">
        <f t="shared" si="6"/>
        <v>77</v>
      </c>
      <c r="B102" s="1">
        <v>1988</v>
      </c>
      <c r="C102" s="1">
        <v>-0.51359079650512796</v>
      </c>
      <c r="D102" s="1">
        <v>1.7458275000000134E-2</v>
      </c>
      <c r="E102">
        <v>-0.20599999999999996</v>
      </c>
      <c r="G102" s="1">
        <f t="shared" si="7"/>
        <v>10.544507361503763</v>
      </c>
      <c r="H102" s="1">
        <f t="shared" si="8"/>
        <v>1.6547329500000134</v>
      </c>
      <c r="I102" s="1">
        <f t="shared" si="9"/>
        <v>-3.605999999999999</v>
      </c>
      <c r="V102" s="1">
        <v>1988.5</v>
      </c>
      <c r="W102" s="1">
        <v>4.2289991682256796</v>
      </c>
      <c r="X102" s="1">
        <v>5.4666666666666659</v>
      </c>
      <c r="Y102" s="1">
        <v>4.7791176083527604</v>
      </c>
      <c r="Z102" s="1">
        <v>0.58983580561452398</v>
      </c>
      <c r="AA102" s="1">
        <v>-5.2603349999999882E-2</v>
      </c>
      <c r="AB102">
        <v>-0.24900000000000011</v>
      </c>
    </row>
    <row r="103" spans="1:28">
      <c r="A103" s="1">
        <f t="shared" si="6"/>
        <v>78</v>
      </c>
      <c r="B103" s="1">
        <v>1988.25</v>
      </c>
      <c r="C103" s="1">
        <v>0.464806234228268</v>
      </c>
      <c r="D103" s="1">
        <v>0.47898032500000021</v>
      </c>
      <c r="E103">
        <v>0.496</v>
      </c>
      <c r="G103" s="1">
        <f t="shared" si="7"/>
        <v>11.009313595732031</v>
      </c>
      <c r="H103" s="1">
        <f t="shared" si="8"/>
        <v>2.1337132750000136</v>
      </c>
      <c r="I103" s="1">
        <f t="shared" si="9"/>
        <v>-3.109999999999999</v>
      </c>
      <c r="V103" s="1">
        <v>1988.75</v>
      </c>
      <c r="W103" s="1">
        <v>4.2362357742419725</v>
      </c>
      <c r="X103" s="1">
        <v>5.333333333333333</v>
      </c>
      <c r="Y103" s="1">
        <v>4.7899849377058628</v>
      </c>
      <c r="Z103" s="1">
        <v>0.30982600176793562</v>
      </c>
      <c r="AA103" s="1">
        <v>0.29814906250000023</v>
      </c>
      <c r="AB103">
        <v>0.43699999999999983</v>
      </c>
    </row>
    <row r="104" spans="1:28">
      <c r="A104" s="1">
        <f t="shared" si="6"/>
        <v>79</v>
      </c>
      <c r="B104" s="1">
        <v>1988.5</v>
      </c>
      <c r="C104" s="1">
        <v>0.58983580561452398</v>
      </c>
      <c r="D104" s="1">
        <v>-5.2603349999999882E-2</v>
      </c>
      <c r="E104">
        <v>-0.24900000000000011</v>
      </c>
      <c r="G104" s="1">
        <f t="shared" si="7"/>
        <v>11.599149401346555</v>
      </c>
      <c r="H104" s="1">
        <f t="shared" si="8"/>
        <v>2.0811099250000136</v>
      </c>
      <c r="I104" s="1">
        <f t="shared" si="9"/>
        <v>-3.3589999999999991</v>
      </c>
      <c r="V104" s="1">
        <v>1989</v>
      </c>
      <c r="W104" s="1">
        <v>4.240138380171981</v>
      </c>
      <c r="X104" s="1">
        <v>5.2</v>
      </c>
      <c r="Y104" s="1">
        <v>4.8012793633015924</v>
      </c>
      <c r="Z104" s="1">
        <v>0.96996395616729603</v>
      </c>
      <c r="AA104" s="1">
        <v>8.347975000000013E-2</v>
      </c>
      <c r="AB104">
        <v>0.3580000000000001</v>
      </c>
    </row>
    <row r="105" spans="1:28">
      <c r="A105" s="1">
        <f t="shared" si="6"/>
        <v>80</v>
      </c>
      <c r="B105" s="1">
        <v>1988.75</v>
      </c>
      <c r="C105" s="1">
        <v>0.30982600176793562</v>
      </c>
      <c r="D105" s="1">
        <v>0.29814906250000023</v>
      </c>
      <c r="E105">
        <v>0.43699999999999983</v>
      </c>
      <c r="G105" s="1">
        <f t="shared" si="7"/>
        <v>11.908975403114491</v>
      </c>
      <c r="H105" s="1">
        <f t="shared" si="8"/>
        <v>2.3792589875000139</v>
      </c>
      <c r="I105" s="1">
        <f t="shared" si="9"/>
        <v>-2.9219999999999993</v>
      </c>
      <c r="V105" s="1">
        <v>1989.25</v>
      </c>
      <c r="W105" s="1">
        <v>4.2358773994003611</v>
      </c>
      <c r="X105" s="1">
        <v>5.2333333333333334</v>
      </c>
      <c r="Y105" s="1">
        <v>4.8173146682664703</v>
      </c>
      <c r="Z105" s="1">
        <v>0.46136678707895201</v>
      </c>
      <c r="AA105" s="1">
        <v>7.4077037499999998E-2</v>
      </c>
      <c r="AB105">
        <v>0.15300000000000002</v>
      </c>
    </row>
    <row r="106" spans="1:28">
      <c r="A106" s="1">
        <f t="shared" si="6"/>
        <v>81</v>
      </c>
      <c r="B106" s="1">
        <v>1989</v>
      </c>
      <c r="C106" s="1">
        <v>0.96996395616729603</v>
      </c>
      <c r="D106" s="1">
        <v>8.347975000000013E-2</v>
      </c>
      <c r="E106">
        <v>0.3580000000000001</v>
      </c>
      <c r="G106" s="1">
        <f t="shared" si="7"/>
        <v>12.878939359281787</v>
      </c>
      <c r="H106" s="1">
        <f t="shared" si="8"/>
        <v>2.4627387375000138</v>
      </c>
      <c r="I106" s="1">
        <f t="shared" si="9"/>
        <v>-2.5639999999999992</v>
      </c>
      <c r="V106" s="1">
        <v>1989.5</v>
      </c>
      <c r="W106" s="1">
        <v>4.2298620287111435</v>
      </c>
      <c r="X106" s="1">
        <v>5.2333333333333334</v>
      </c>
      <c r="Y106" s="1">
        <v>4.8251079625816171</v>
      </c>
      <c r="Z106" s="1">
        <v>-4.0002115283021999E-2</v>
      </c>
      <c r="AA106" s="1">
        <v>-0.15737812499999995</v>
      </c>
      <c r="AB106">
        <v>-6.4000000000000057E-2</v>
      </c>
    </row>
    <row r="107" spans="1:28">
      <c r="A107" s="1">
        <f t="shared" si="6"/>
        <v>82</v>
      </c>
      <c r="B107" s="1">
        <v>1989.25</v>
      </c>
      <c r="C107" s="1">
        <v>0.46136678707895201</v>
      </c>
      <c r="D107" s="1">
        <v>7.4077037499999998E-2</v>
      </c>
      <c r="E107">
        <v>0.15300000000000002</v>
      </c>
      <c r="G107" s="1">
        <f t="shared" si="7"/>
        <v>13.340306146360739</v>
      </c>
      <c r="H107" s="1">
        <f t="shared" si="8"/>
        <v>2.5368157750000138</v>
      </c>
      <c r="I107" s="1">
        <f t="shared" si="9"/>
        <v>-2.4109999999999991</v>
      </c>
      <c r="V107" s="1">
        <v>1989.75</v>
      </c>
      <c r="W107" s="1">
        <v>4.2343764187928334</v>
      </c>
      <c r="X107" s="1">
        <v>5.3666666666666671</v>
      </c>
      <c r="Y107" s="1">
        <v>4.8352188662018554</v>
      </c>
      <c r="Z107" s="1">
        <v>0.48981482417663202</v>
      </c>
      <c r="AA107" s="1">
        <v>-4.7685099999999786E-2</v>
      </c>
      <c r="AB107">
        <v>-4.5999999999999819E-2</v>
      </c>
    </row>
    <row r="108" spans="1:28">
      <c r="A108" s="1">
        <f t="shared" si="6"/>
        <v>83</v>
      </c>
      <c r="B108" s="1">
        <v>1989.5</v>
      </c>
      <c r="C108" s="1">
        <v>-4.0002115283021999E-2</v>
      </c>
      <c r="D108" s="1">
        <v>-0.15737812499999995</v>
      </c>
      <c r="E108">
        <v>-6.4000000000000057E-2</v>
      </c>
      <c r="G108" s="1">
        <f t="shared" si="7"/>
        <v>13.300304031077717</v>
      </c>
      <c r="H108" s="1">
        <f t="shared" si="8"/>
        <v>2.3794376500000136</v>
      </c>
      <c r="I108" s="1">
        <f t="shared" si="9"/>
        <v>-2.4749999999999992</v>
      </c>
      <c r="V108" s="1">
        <v>1990</v>
      </c>
      <c r="W108" s="1">
        <v>4.2419342523928671</v>
      </c>
      <c r="X108" s="1">
        <v>5.3</v>
      </c>
      <c r="Y108" s="1">
        <v>4.8522844801072056</v>
      </c>
      <c r="Z108" s="1">
        <v>-0.35834248356904758</v>
      </c>
      <c r="AA108" s="1">
        <v>6.2087200000000065E-2</v>
      </c>
      <c r="AB108">
        <v>0.21899999999999986</v>
      </c>
    </row>
    <row r="109" spans="1:28">
      <c r="A109" s="1">
        <f t="shared" si="6"/>
        <v>84</v>
      </c>
      <c r="B109" s="1">
        <v>1989.75</v>
      </c>
      <c r="C109" s="1">
        <v>0.48981482417663202</v>
      </c>
      <c r="D109" s="1">
        <v>-4.7685099999999786E-2</v>
      </c>
      <c r="E109">
        <v>-4.5999999999999819E-2</v>
      </c>
      <c r="G109" s="1">
        <f t="shared" si="7"/>
        <v>13.790118855254349</v>
      </c>
      <c r="H109" s="1">
        <f t="shared" si="8"/>
        <v>2.3317525500000138</v>
      </c>
      <c r="I109" s="1">
        <f t="shared" si="9"/>
        <v>-2.520999999999999</v>
      </c>
      <c r="V109" s="1">
        <v>1990.25</v>
      </c>
      <c r="W109" s="1">
        <v>4.2489520738232187</v>
      </c>
      <c r="X109" s="1">
        <v>5.333333333333333</v>
      </c>
      <c r="Y109" s="1">
        <v>4.8621297104914314</v>
      </c>
      <c r="Z109" s="1">
        <v>0.68190960052638405</v>
      </c>
      <c r="AA109" s="1">
        <v>3.6435000000001327E-4</v>
      </c>
      <c r="AB109">
        <v>4.4000000000000039E-2</v>
      </c>
    </row>
    <row r="110" spans="1:28">
      <c r="A110" s="1">
        <f t="shared" si="6"/>
        <v>85</v>
      </c>
      <c r="B110" s="1">
        <v>1990</v>
      </c>
      <c r="C110" s="1">
        <v>-0.35834248356904758</v>
      </c>
      <c r="D110" s="1">
        <v>6.2087200000000065E-2</v>
      </c>
      <c r="E110">
        <v>0.21899999999999986</v>
      </c>
      <c r="G110" s="1">
        <f t="shared" si="7"/>
        <v>13.4317763716853</v>
      </c>
      <c r="H110" s="1">
        <f t="shared" si="8"/>
        <v>2.3938397500000139</v>
      </c>
      <c r="I110" s="1">
        <f t="shared" si="9"/>
        <v>-2.3019999999999992</v>
      </c>
      <c r="V110" s="1">
        <v>1990.5</v>
      </c>
      <c r="W110" s="1">
        <v>4.2520326639145738</v>
      </c>
      <c r="X110" s="1">
        <v>5.7</v>
      </c>
      <c r="Y110" s="1">
        <v>4.8792409636934133</v>
      </c>
      <c r="Z110" s="1">
        <v>0.88368854044718004</v>
      </c>
      <c r="AA110" s="1">
        <v>-3.7013049999999909E-2</v>
      </c>
      <c r="AB110">
        <v>8.4000000000000075E-2</v>
      </c>
    </row>
    <row r="111" spans="1:28">
      <c r="A111" s="1">
        <f t="shared" si="6"/>
        <v>86</v>
      </c>
      <c r="B111" s="1">
        <v>1990.25</v>
      </c>
      <c r="C111" s="1">
        <v>0.68190960052638405</v>
      </c>
      <c r="D111" s="1">
        <v>3.6435000000001327E-4</v>
      </c>
      <c r="E111">
        <v>4.4000000000000039E-2</v>
      </c>
      <c r="G111" s="1">
        <f t="shared" si="7"/>
        <v>14.113685972211684</v>
      </c>
      <c r="H111" s="1">
        <f t="shared" si="8"/>
        <v>2.3942041000000138</v>
      </c>
      <c r="I111" s="1">
        <f t="shared" si="9"/>
        <v>-2.2579999999999991</v>
      </c>
      <c r="V111" s="1">
        <v>1990.75</v>
      </c>
      <c r="W111" s="1">
        <v>4.2363526315251461</v>
      </c>
      <c r="X111" s="1">
        <v>6.1333333333333337</v>
      </c>
      <c r="Y111" s="1">
        <v>4.8960939473756673</v>
      </c>
      <c r="Z111" s="1">
        <v>1.1480186869167679</v>
      </c>
      <c r="AA111" s="1">
        <v>5.7098999999999345E-3</v>
      </c>
      <c r="AB111">
        <v>-0.29600000000000026</v>
      </c>
    </row>
    <row r="112" spans="1:28">
      <c r="A112" s="1">
        <f t="shared" si="6"/>
        <v>87</v>
      </c>
      <c r="B112" s="1">
        <v>1990.5</v>
      </c>
      <c r="C112" s="1">
        <v>0.88368854044718004</v>
      </c>
      <c r="D112" s="1">
        <v>-3.7013049999999909E-2</v>
      </c>
      <c r="E112">
        <v>8.4000000000000075E-2</v>
      </c>
      <c r="G112" s="1">
        <f t="shared" si="7"/>
        <v>14.997374512658864</v>
      </c>
      <c r="H112" s="1">
        <f t="shared" si="8"/>
        <v>2.3571910500000137</v>
      </c>
      <c r="I112" s="1">
        <f t="shared" si="9"/>
        <v>-2.173999999999999</v>
      </c>
      <c r="V112" s="1">
        <v>1991</v>
      </c>
      <c r="W112" s="1">
        <v>4.2171307883786691</v>
      </c>
      <c r="X112" s="1">
        <v>6.6000000000000005</v>
      </c>
      <c r="Y112" s="1">
        <v>4.9035448267909105</v>
      </c>
      <c r="Z112" s="1">
        <v>0.1990997183839992</v>
      </c>
      <c r="AA112" s="1">
        <v>-8.5972249999999972E-2</v>
      </c>
      <c r="AB112">
        <v>-2.4000000000000021E-2</v>
      </c>
    </row>
    <row r="113" spans="1:28">
      <c r="A113" s="1">
        <f t="shared" si="6"/>
        <v>88</v>
      </c>
      <c r="B113" s="1">
        <v>1990.75</v>
      </c>
      <c r="C113" s="1">
        <v>1.1480186869167679</v>
      </c>
      <c r="D113" s="1">
        <v>5.7098999999999345E-3</v>
      </c>
      <c r="E113">
        <v>-0.29600000000000026</v>
      </c>
      <c r="G113" s="1">
        <f t="shared" si="7"/>
        <v>16.145393199575633</v>
      </c>
      <c r="H113" s="1">
        <f t="shared" si="8"/>
        <v>2.3629009500000135</v>
      </c>
      <c r="I113" s="1">
        <f t="shared" si="9"/>
        <v>-2.4699999999999993</v>
      </c>
      <c r="V113" s="1">
        <v>1991.25</v>
      </c>
      <c r="W113" s="1">
        <v>4.2234617526664868</v>
      </c>
      <c r="X113" s="1">
        <v>6.833333333333333</v>
      </c>
      <c r="Y113" s="1">
        <v>4.909459835402834</v>
      </c>
      <c r="Z113" s="1">
        <v>0.34092252025731717</v>
      </c>
      <c r="AA113" s="1">
        <v>0.11324935000000003</v>
      </c>
      <c r="AB113">
        <v>0.26200000000000001</v>
      </c>
    </row>
    <row r="114" spans="1:28">
      <c r="A114" s="1">
        <f t="shared" si="6"/>
        <v>89</v>
      </c>
      <c r="B114" s="1">
        <v>1991</v>
      </c>
      <c r="C114" s="1">
        <v>0.1990997183839992</v>
      </c>
      <c r="D114" s="1">
        <v>-8.5972249999999972E-2</v>
      </c>
      <c r="E114">
        <v>-2.4000000000000021E-2</v>
      </c>
      <c r="G114" s="1">
        <f t="shared" si="7"/>
        <v>16.344492917959631</v>
      </c>
      <c r="H114" s="1">
        <f t="shared" si="8"/>
        <v>2.2769287000000134</v>
      </c>
      <c r="I114" s="1">
        <f t="shared" si="9"/>
        <v>-2.4939999999999993</v>
      </c>
      <c r="V114" s="1">
        <v>1991.5</v>
      </c>
      <c r="W114" s="1">
        <v>4.2368168630253926</v>
      </c>
      <c r="X114" s="1">
        <v>6.8666666666666671</v>
      </c>
      <c r="Y114" s="1">
        <v>4.9170540888934084</v>
      </c>
      <c r="Z114" s="1">
        <v>0.62564951900421595</v>
      </c>
      <c r="AA114" s="1">
        <v>4.636505000000013E-2</v>
      </c>
      <c r="AB114">
        <v>6.3000000000000167E-2</v>
      </c>
    </row>
    <row r="115" spans="1:28">
      <c r="A115" s="1">
        <f t="shared" si="6"/>
        <v>90</v>
      </c>
      <c r="B115" s="1">
        <v>1991.25</v>
      </c>
      <c r="C115" s="1">
        <v>0.34092252025731717</v>
      </c>
      <c r="D115" s="1">
        <v>0.11324935000000003</v>
      </c>
      <c r="E115">
        <v>0.26200000000000001</v>
      </c>
      <c r="G115" s="1">
        <f t="shared" si="7"/>
        <v>16.68541543821695</v>
      </c>
      <c r="H115" s="1">
        <f t="shared" si="8"/>
        <v>2.3901780500000136</v>
      </c>
      <c r="I115" s="1">
        <f t="shared" si="9"/>
        <v>-2.2319999999999993</v>
      </c>
      <c r="V115" s="1">
        <v>1991.75</v>
      </c>
      <c r="W115" s="1">
        <v>4.2390312783963928</v>
      </c>
      <c r="X115" s="1">
        <v>7.1000000000000005</v>
      </c>
      <c r="Y115" s="1">
        <v>4.9253149950683044</v>
      </c>
      <c r="Z115" s="1">
        <v>0.3651733346132448</v>
      </c>
      <c r="AA115" s="1">
        <v>-9.8006499999999774E-2</v>
      </c>
      <c r="AB115">
        <v>-4.3000000000000149E-2</v>
      </c>
    </row>
    <row r="116" spans="1:28">
      <c r="A116" s="1">
        <f t="shared" si="6"/>
        <v>91</v>
      </c>
      <c r="B116" s="1">
        <v>1991.5</v>
      </c>
      <c r="C116" s="1">
        <v>0.62564951900421595</v>
      </c>
      <c r="D116" s="1">
        <v>4.636505000000013E-2</v>
      </c>
      <c r="E116">
        <v>6.3000000000000167E-2</v>
      </c>
      <c r="G116" s="1">
        <f t="shared" si="7"/>
        <v>17.311064957221166</v>
      </c>
      <c r="H116" s="1">
        <f t="shared" si="8"/>
        <v>2.436543100000014</v>
      </c>
      <c r="I116" s="1">
        <f t="shared" si="9"/>
        <v>-2.1689999999999992</v>
      </c>
      <c r="V116" s="1">
        <v>1992</v>
      </c>
      <c r="W116" s="1">
        <v>4.2378117006040741</v>
      </c>
      <c r="X116" s="1">
        <v>7.3666666666666671</v>
      </c>
      <c r="Y116" s="1">
        <v>4.9320701414519705</v>
      </c>
      <c r="Z116" s="1">
        <v>-1.02157302672206</v>
      </c>
      <c r="AA116" s="1">
        <v>6.4299300000000115E-2</v>
      </c>
      <c r="AB116">
        <v>-0.12999999999999989</v>
      </c>
    </row>
    <row r="117" spans="1:28">
      <c r="A117" s="1">
        <f t="shared" si="6"/>
        <v>92</v>
      </c>
      <c r="B117" s="1">
        <v>1991.75</v>
      </c>
      <c r="C117" s="1">
        <v>0.3651733346132448</v>
      </c>
      <c r="D117" s="1">
        <v>-9.8006499999999774E-2</v>
      </c>
      <c r="E117">
        <v>-4.3000000000000149E-2</v>
      </c>
      <c r="G117" s="1">
        <f t="shared" si="7"/>
        <v>17.676238291834412</v>
      </c>
      <c r="H117" s="1">
        <f t="shared" si="8"/>
        <v>2.3385366000000141</v>
      </c>
      <c r="I117" s="1">
        <f t="shared" si="9"/>
        <v>-2.2119999999999993</v>
      </c>
      <c r="V117" s="1">
        <v>1992.25</v>
      </c>
      <c r="W117" s="1">
        <v>4.2552284663060389</v>
      </c>
      <c r="X117" s="1">
        <v>7.6000000000000005</v>
      </c>
      <c r="Y117" s="1">
        <v>4.9397337393107668</v>
      </c>
      <c r="Z117" s="1">
        <v>0.21457767629298041</v>
      </c>
      <c r="AA117" s="1">
        <v>6.1039650000000056E-2</v>
      </c>
      <c r="AB117">
        <v>0.14800000000000013</v>
      </c>
    </row>
    <row r="118" spans="1:28">
      <c r="A118" s="1">
        <f t="shared" si="6"/>
        <v>93</v>
      </c>
      <c r="B118" s="1">
        <v>1992</v>
      </c>
      <c r="C118" s="1">
        <v>-1.02157302672206</v>
      </c>
      <c r="D118" s="1">
        <v>6.4299300000000115E-2</v>
      </c>
      <c r="E118">
        <v>-0.12999999999999989</v>
      </c>
      <c r="G118" s="1">
        <f t="shared" si="7"/>
        <v>16.654665265112353</v>
      </c>
      <c r="H118" s="1">
        <f t="shared" si="8"/>
        <v>2.4028359000000141</v>
      </c>
      <c r="I118" s="1">
        <f t="shared" si="9"/>
        <v>-2.3419999999999992</v>
      </c>
      <c r="V118" s="1">
        <v>1992.5</v>
      </c>
      <c r="W118" s="1">
        <v>4.2624585783571876</v>
      </c>
      <c r="X118" s="1">
        <v>7.6333333333333329</v>
      </c>
      <c r="Y118" s="1">
        <v>4.9473389304521707</v>
      </c>
      <c r="Z118" s="1">
        <v>-0.39440037396734762</v>
      </c>
      <c r="AA118" s="1">
        <v>-2.652600000000005E-3</v>
      </c>
      <c r="AB118">
        <v>-9.1000000000000192E-2</v>
      </c>
    </row>
    <row r="119" spans="1:28">
      <c r="A119" s="1">
        <f t="shared" si="6"/>
        <v>94</v>
      </c>
      <c r="B119" s="1">
        <v>1992.25</v>
      </c>
      <c r="C119" s="1">
        <v>0.21457767629298041</v>
      </c>
      <c r="D119" s="1">
        <v>6.1039650000000056E-2</v>
      </c>
      <c r="E119">
        <v>0.14800000000000013</v>
      </c>
      <c r="G119" s="1">
        <f t="shared" si="7"/>
        <v>16.869242941405332</v>
      </c>
      <c r="H119" s="1">
        <f t="shared" si="8"/>
        <v>2.4638755500000142</v>
      </c>
      <c r="I119" s="1">
        <f t="shared" si="9"/>
        <v>-2.1939999999999991</v>
      </c>
      <c r="V119" s="1">
        <v>1992.75</v>
      </c>
      <c r="W119" s="1">
        <v>4.2723038916646425</v>
      </c>
      <c r="X119" s="1">
        <v>7.3666666666666671</v>
      </c>
      <c r="Y119" s="1">
        <v>4.956060228965165</v>
      </c>
      <c r="Z119" s="1">
        <v>1.858984609611692E-2</v>
      </c>
      <c r="AA119" s="1">
        <v>-0.11295489999999986</v>
      </c>
      <c r="AB119">
        <v>-0.44099999999999984</v>
      </c>
    </row>
    <row r="120" spans="1:28">
      <c r="A120" s="1">
        <f t="shared" si="6"/>
        <v>95</v>
      </c>
      <c r="B120" s="1">
        <v>1992.5</v>
      </c>
      <c r="C120" s="1">
        <v>-0.39440037396734762</v>
      </c>
      <c r="D120" s="1">
        <v>-2.652600000000005E-3</v>
      </c>
      <c r="E120">
        <v>-9.1000000000000192E-2</v>
      </c>
      <c r="G120" s="1">
        <f t="shared" si="7"/>
        <v>16.474842567437985</v>
      </c>
      <c r="H120" s="1">
        <f t="shared" si="8"/>
        <v>2.461222950000014</v>
      </c>
      <c r="I120" s="1">
        <f t="shared" si="9"/>
        <v>-2.2849999999999993</v>
      </c>
      <c r="V120" s="1">
        <v>1993</v>
      </c>
      <c r="W120" s="1">
        <v>4.2810792769304724</v>
      </c>
      <c r="X120" s="1">
        <v>7.1333333333333329</v>
      </c>
      <c r="Y120" s="1">
        <v>4.9633096904340048</v>
      </c>
      <c r="Z120" s="1">
        <v>0.244904950669282</v>
      </c>
      <c r="AA120" s="1">
        <v>7.029000000000063E-3</v>
      </c>
      <c r="AB120">
        <v>3.1000000000000139E-2</v>
      </c>
    </row>
    <row r="121" spans="1:28">
      <c r="A121" s="1">
        <f t="shared" si="6"/>
        <v>96</v>
      </c>
      <c r="B121" s="1">
        <v>1992.75</v>
      </c>
      <c r="C121" s="1">
        <v>1.858984609611692E-2</v>
      </c>
      <c r="D121" s="1">
        <v>-0.11295489999999986</v>
      </c>
      <c r="E121">
        <v>-0.44099999999999984</v>
      </c>
      <c r="G121" s="1">
        <f t="shared" si="7"/>
        <v>16.493432413534101</v>
      </c>
      <c r="H121" s="1">
        <f t="shared" si="8"/>
        <v>2.3482680500000139</v>
      </c>
      <c r="I121" s="1">
        <f t="shared" si="9"/>
        <v>-2.7259999999999991</v>
      </c>
      <c r="V121" s="1">
        <v>1993.25</v>
      </c>
      <c r="W121" s="1">
        <v>4.2833575229688945</v>
      </c>
      <c r="X121" s="1">
        <v>7.0666666666666664</v>
      </c>
      <c r="Y121" s="1">
        <v>4.9705063786392074</v>
      </c>
      <c r="Z121" s="1">
        <v>-0.54587453701433997</v>
      </c>
      <c r="AA121" s="1">
        <v>0.20347480000000018</v>
      </c>
      <c r="AB121">
        <v>0.33499999999999996</v>
      </c>
    </row>
    <row r="122" spans="1:28">
      <c r="A122" s="1">
        <f t="shared" si="6"/>
        <v>97</v>
      </c>
      <c r="B122" s="1">
        <v>1993</v>
      </c>
      <c r="C122" s="1">
        <v>0.244904950669282</v>
      </c>
      <c r="D122" s="1">
        <v>7.029000000000063E-3</v>
      </c>
      <c r="E122">
        <v>3.1000000000000139E-2</v>
      </c>
      <c r="G122" s="1">
        <f t="shared" si="7"/>
        <v>16.738337364203385</v>
      </c>
      <c r="H122" s="1">
        <f t="shared" si="8"/>
        <v>2.3552970500000141</v>
      </c>
      <c r="I122" s="1">
        <f t="shared" si="9"/>
        <v>-2.694999999999999</v>
      </c>
      <c r="V122" s="1">
        <v>1993.5</v>
      </c>
      <c r="W122" s="1">
        <v>4.2886350412646408</v>
      </c>
      <c r="X122" s="1">
        <v>6.8</v>
      </c>
      <c r="Y122" s="1">
        <v>4.9751222433082258</v>
      </c>
      <c r="Z122" s="1">
        <v>-2.5930138092846881E-2</v>
      </c>
      <c r="AA122" s="1">
        <v>0.14770490000000019</v>
      </c>
      <c r="AB122">
        <v>0.21199999999999974</v>
      </c>
    </row>
    <row r="123" spans="1:28">
      <c r="A123" s="1">
        <f t="shared" si="6"/>
        <v>98</v>
      </c>
      <c r="B123" s="1">
        <v>1993.25</v>
      </c>
      <c r="C123" s="1">
        <v>-0.54587453701433997</v>
      </c>
      <c r="D123" s="1">
        <v>0.20347480000000018</v>
      </c>
      <c r="E123">
        <v>0.33499999999999996</v>
      </c>
      <c r="G123" s="1">
        <f t="shared" si="7"/>
        <v>16.192462827189047</v>
      </c>
      <c r="H123" s="1">
        <f t="shared" si="8"/>
        <v>2.5587718500000145</v>
      </c>
      <c r="I123" s="1">
        <f t="shared" si="9"/>
        <v>-2.359999999999999</v>
      </c>
      <c r="V123" s="1">
        <v>1993.75</v>
      </c>
      <c r="W123" s="1">
        <v>4.3032522268569098</v>
      </c>
      <c r="X123" s="1">
        <v>6.6333333333333329</v>
      </c>
      <c r="Y123" s="1">
        <v>4.9833763551656673</v>
      </c>
      <c r="Z123" s="1">
        <v>-0.1208556374576908</v>
      </c>
      <c r="AA123" s="1">
        <v>-0.16600369999999975</v>
      </c>
      <c r="AB123">
        <v>-0.25</v>
      </c>
    </row>
    <row r="124" spans="1:28">
      <c r="A124" s="1">
        <f t="shared" si="6"/>
        <v>99</v>
      </c>
      <c r="B124" s="1">
        <v>1993.5</v>
      </c>
      <c r="C124" s="1">
        <v>-2.5930138092846881E-2</v>
      </c>
      <c r="D124" s="1">
        <v>0.14770490000000019</v>
      </c>
      <c r="E124">
        <v>0.21199999999999974</v>
      </c>
      <c r="G124" s="1">
        <f t="shared" ref="G124:G137" si="10">G123+C124</f>
        <v>16.166532689096201</v>
      </c>
      <c r="H124" s="1">
        <f t="shared" ref="H124:H137" si="11">H123+D124</f>
        <v>2.7064767500000149</v>
      </c>
      <c r="I124" s="1">
        <f t="shared" si="9"/>
        <v>-2.1479999999999992</v>
      </c>
      <c r="V124" s="1">
        <v>1994</v>
      </c>
      <c r="W124" s="1">
        <v>4.3158932795658993</v>
      </c>
      <c r="X124" s="1">
        <v>6.5666666666666664</v>
      </c>
      <c r="Y124" s="1">
        <v>4.9883872069274693</v>
      </c>
      <c r="Z124" s="1">
        <v>9.0823642174507599E-2</v>
      </c>
      <c r="AA124" s="1">
        <v>0.52310315000000018</v>
      </c>
      <c r="AB124">
        <v>0.53700000000000014</v>
      </c>
    </row>
    <row r="125" spans="1:28">
      <c r="A125" s="1">
        <f t="shared" si="6"/>
        <v>100</v>
      </c>
      <c r="B125" s="1">
        <v>1993.75</v>
      </c>
      <c r="C125" s="1">
        <v>-0.1208556374576908</v>
      </c>
      <c r="D125" s="1">
        <v>-0.16600369999999975</v>
      </c>
      <c r="E125">
        <v>-0.25</v>
      </c>
      <c r="G125" s="1">
        <f t="shared" si="10"/>
        <v>16.04567705163851</v>
      </c>
      <c r="H125" s="1">
        <f t="shared" si="11"/>
        <v>2.5404730500000152</v>
      </c>
      <c r="I125" s="1">
        <f t="shared" si="9"/>
        <v>-2.3979999999999992</v>
      </c>
      <c r="V125" s="1">
        <v>1994.25</v>
      </c>
      <c r="W125" s="1">
        <v>4.3339552251130824</v>
      </c>
      <c r="X125" s="1">
        <v>6.2</v>
      </c>
      <c r="Y125" s="1">
        <v>4.994052250597135</v>
      </c>
      <c r="Z125" s="1">
        <v>0.50724546904527601</v>
      </c>
      <c r="AA125" s="1">
        <v>0.37235865000000007</v>
      </c>
      <c r="AB125">
        <v>0.28699999999999992</v>
      </c>
    </row>
    <row r="126" spans="1:28">
      <c r="A126" s="1">
        <f t="shared" si="6"/>
        <v>101</v>
      </c>
      <c r="B126" s="1">
        <v>1994</v>
      </c>
      <c r="C126" s="1">
        <v>9.0823642174507599E-2</v>
      </c>
      <c r="D126" s="1">
        <v>0.52310315000000018</v>
      </c>
      <c r="E126">
        <v>0.53700000000000014</v>
      </c>
      <c r="G126" s="1">
        <f t="shared" si="10"/>
        <v>16.136500693813016</v>
      </c>
      <c r="H126" s="1">
        <f t="shared" si="11"/>
        <v>3.0635762000000155</v>
      </c>
      <c r="I126" s="1">
        <f t="shared" si="9"/>
        <v>-1.8609999999999991</v>
      </c>
      <c r="V126" s="1">
        <v>1994.5</v>
      </c>
      <c r="W126" s="1">
        <v>4.3463039195207225</v>
      </c>
      <c r="X126" s="1">
        <v>6</v>
      </c>
      <c r="Y126" s="1">
        <v>5.0032717804079612</v>
      </c>
      <c r="Z126" s="1">
        <v>0.22759120133862401</v>
      </c>
      <c r="AA126" s="1">
        <v>0.52287744999999997</v>
      </c>
      <c r="AB126">
        <v>0.52800000000000002</v>
      </c>
    </row>
    <row r="127" spans="1:28">
      <c r="A127" s="1">
        <f t="shared" si="6"/>
        <v>102</v>
      </c>
      <c r="B127" s="1">
        <v>1994.25</v>
      </c>
      <c r="C127" s="1">
        <v>0.50724546904527601</v>
      </c>
      <c r="D127" s="1">
        <v>0.37235865000000007</v>
      </c>
      <c r="E127">
        <v>0.28699999999999992</v>
      </c>
      <c r="G127" s="1">
        <f t="shared" si="10"/>
        <v>16.643746162858292</v>
      </c>
      <c r="H127" s="1">
        <f t="shared" si="11"/>
        <v>3.4359348500000158</v>
      </c>
      <c r="I127" s="1">
        <f t="shared" si="9"/>
        <v>-1.5739999999999992</v>
      </c>
      <c r="V127" s="1">
        <v>1994.75</v>
      </c>
      <c r="W127" s="1">
        <v>4.3657814493993685</v>
      </c>
      <c r="X127" s="1">
        <v>5.6333333333333329</v>
      </c>
      <c r="Y127" s="1">
        <v>5.0090766941404175</v>
      </c>
      <c r="Z127" s="1">
        <v>0.45855735377018803</v>
      </c>
      <c r="AA127" s="1">
        <v>0.47700635000000008</v>
      </c>
      <c r="AB127">
        <v>0.30099999999999705</v>
      </c>
    </row>
    <row r="128" spans="1:28">
      <c r="A128" s="1">
        <f t="shared" si="6"/>
        <v>103</v>
      </c>
      <c r="B128" s="1">
        <v>1994.5</v>
      </c>
      <c r="C128" s="1">
        <v>0.22759120133862401</v>
      </c>
      <c r="D128" s="1">
        <v>0.52287744999999997</v>
      </c>
      <c r="E128">
        <v>0.52800000000000002</v>
      </c>
      <c r="G128" s="1">
        <f t="shared" si="10"/>
        <v>16.871337364196915</v>
      </c>
      <c r="H128" s="1">
        <f t="shared" si="11"/>
        <v>3.9588123000000159</v>
      </c>
      <c r="I128" s="1">
        <f t="shared" si="9"/>
        <v>-1.0459999999999992</v>
      </c>
      <c r="V128" s="1">
        <v>1995</v>
      </c>
      <c r="W128" s="1">
        <v>4.3781852490644644</v>
      </c>
      <c r="X128" s="1">
        <v>5.4666666666666659</v>
      </c>
      <c r="Y128" s="1">
        <v>5.0163946379027218</v>
      </c>
      <c r="Z128" s="1">
        <v>0.90725397881685999</v>
      </c>
      <c r="AA128" s="1">
        <v>0.54801140000000004</v>
      </c>
      <c r="AB128">
        <v>0.74200000000000033</v>
      </c>
    </row>
    <row r="129" spans="1:28">
      <c r="A129" s="1">
        <f t="shared" si="6"/>
        <v>104</v>
      </c>
      <c r="B129" s="1">
        <v>1994.75</v>
      </c>
      <c r="C129" s="1">
        <v>0.45855735377018803</v>
      </c>
      <c r="D129" s="1">
        <v>0.47700635000000008</v>
      </c>
      <c r="E129">
        <v>0.30099999999999705</v>
      </c>
      <c r="G129" s="1">
        <f t="shared" si="10"/>
        <v>17.329894717967104</v>
      </c>
      <c r="H129" s="1">
        <f t="shared" si="11"/>
        <v>4.4358186500000159</v>
      </c>
      <c r="I129" s="1">
        <f t="shared" si="9"/>
        <v>-0.7450000000000021</v>
      </c>
      <c r="V129" s="1">
        <v>1995.25</v>
      </c>
      <c r="W129" s="1">
        <v>4.3811035806539413</v>
      </c>
      <c r="X129" s="1">
        <v>5.666666666666667</v>
      </c>
      <c r="Y129" s="1">
        <v>5.0245369024931081</v>
      </c>
      <c r="Z129" s="1">
        <v>0.83547756519815997</v>
      </c>
      <c r="AA129" s="1">
        <v>6.5241700000000069E-2</v>
      </c>
      <c r="AB129">
        <v>0.20899999999999966</v>
      </c>
    </row>
    <row r="130" spans="1:28">
      <c r="A130" s="1">
        <f t="shared" si="6"/>
        <v>105</v>
      </c>
      <c r="B130" s="1">
        <v>1995</v>
      </c>
      <c r="C130" s="1">
        <v>0.90725397881685999</v>
      </c>
      <c r="D130" s="1">
        <v>0.54801140000000004</v>
      </c>
      <c r="E130">
        <v>0.74200000000000033</v>
      </c>
      <c r="G130" s="1">
        <f t="shared" si="10"/>
        <v>18.237148696783965</v>
      </c>
      <c r="H130" s="1">
        <f t="shared" si="11"/>
        <v>4.9838300500000159</v>
      </c>
      <c r="I130" s="1">
        <f t="shared" si="9"/>
        <v>-3.000000000001779E-3</v>
      </c>
      <c r="V130" s="1">
        <v>1995.5</v>
      </c>
      <c r="W130" s="1">
        <v>4.3905704877143856</v>
      </c>
      <c r="X130" s="1">
        <v>5.666666666666667</v>
      </c>
      <c r="Y130" s="1">
        <v>5.02956517814967</v>
      </c>
      <c r="Z130" s="1">
        <v>0.218674028016138</v>
      </c>
      <c r="AA130" s="1">
        <v>-0.17055739999999994</v>
      </c>
      <c r="AB130">
        <v>-7.1999999999999981E-2</v>
      </c>
    </row>
    <row r="131" spans="1:28">
      <c r="A131" s="1">
        <f t="shared" si="6"/>
        <v>106</v>
      </c>
      <c r="B131" s="1">
        <v>1995.25</v>
      </c>
      <c r="C131" s="1">
        <v>0.83547756519815997</v>
      </c>
      <c r="D131" s="1">
        <v>6.5241700000000069E-2</v>
      </c>
      <c r="E131">
        <v>0.20899999999999966</v>
      </c>
      <c r="G131" s="1">
        <f t="shared" si="10"/>
        <v>19.072626261982126</v>
      </c>
      <c r="H131" s="1">
        <f t="shared" si="11"/>
        <v>5.0490717500000155</v>
      </c>
      <c r="I131" s="1">
        <f t="shared" si="9"/>
        <v>0.20599999999999788</v>
      </c>
      <c r="V131" s="1">
        <v>1995.75</v>
      </c>
      <c r="W131" s="1">
        <v>4.3988791565000414</v>
      </c>
      <c r="X131" s="1">
        <v>5.5666666666666664</v>
      </c>
      <c r="Y131" s="1">
        <v>5.0350020861388787</v>
      </c>
      <c r="Z131" s="1">
        <v>0.74842438150213997</v>
      </c>
      <c r="AA131" s="1">
        <v>-0.20980009999999977</v>
      </c>
      <c r="AB131">
        <v>-0.11899999999999972</v>
      </c>
    </row>
    <row r="132" spans="1:28">
      <c r="A132" s="1">
        <f t="shared" si="6"/>
        <v>107</v>
      </c>
      <c r="B132" s="1">
        <v>1995.5</v>
      </c>
      <c r="C132" s="1">
        <v>0.218674028016138</v>
      </c>
      <c r="D132" s="1">
        <v>-0.17055739999999994</v>
      </c>
      <c r="E132">
        <v>-7.1999999999999981E-2</v>
      </c>
      <c r="G132" s="1">
        <f t="shared" si="10"/>
        <v>19.291300289998265</v>
      </c>
      <c r="H132" s="1">
        <f t="shared" si="11"/>
        <v>4.8785143500000157</v>
      </c>
      <c r="I132" s="1">
        <f t="shared" si="9"/>
        <v>0.1339999999999979</v>
      </c>
      <c r="V132" s="1">
        <v>1996</v>
      </c>
      <c r="W132" s="1">
        <v>4.4060821129633103</v>
      </c>
      <c r="X132" s="1">
        <v>5.5333333333333341</v>
      </c>
      <c r="Y132" s="1">
        <v>5.0438528687058515</v>
      </c>
      <c r="Z132" s="1">
        <v>0.34100705488300798</v>
      </c>
      <c r="AA132" s="1">
        <v>-0.2303358499999999</v>
      </c>
      <c r="AB132">
        <v>0.1289999999999997</v>
      </c>
    </row>
    <row r="133" spans="1:28">
      <c r="A133" s="1">
        <f t="shared" si="6"/>
        <v>108</v>
      </c>
      <c r="B133" s="1">
        <v>1995.75</v>
      </c>
      <c r="C133" s="1">
        <v>0.74842438150213997</v>
      </c>
      <c r="D133" s="1">
        <v>-0.20980009999999977</v>
      </c>
      <c r="E133">
        <v>-0.11899999999999972</v>
      </c>
      <c r="G133" s="1">
        <f t="shared" si="10"/>
        <v>20.039724671500405</v>
      </c>
      <c r="H133" s="1">
        <f t="shared" si="11"/>
        <v>4.6687142500000158</v>
      </c>
      <c r="I133" s="1">
        <f t="shared" si="9"/>
        <v>1.4999999999998181E-2</v>
      </c>
      <c r="V133" s="1">
        <v>1996.25</v>
      </c>
      <c r="W133" s="1">
        <v>4.4255092547072739</v>
      </c>
      <c r="X133" s="1">
        <v>5.5</v>
      </c>
      <c r="Y133" s="1">
        <v>5.0524156016648574</v>
      </c>
      <c r="Z133" s="1">
        <v>0.31012479668728998</v>
      </c>
      <c r="AA133" s="1">
        <v>-6.3333250000000008E-2</v>
      </c>
      <c r="AB133">
        <v>-2.6999999999999996E-2</v>
      </c>
    </row>
    <row r="134" spans="1:28">
      <c r="A134" s="1">
        <f t="shared" si="6"/>
        <v>109</v>
      </c>
      <c r="B134" s="1">
        <v>1996</v>
      </c>
      <c r="C134" s="1">
        <v>0.34100705488300798</v>
      </c>
      <c r="D134" s="1">
        <v>-0.2303358499999999</v>
      </c>
      <c r="E134">
        <v>0.1289999999999997</v>
      </c>
      <c r="G134" s="1">
        <f t="shared" si="10"/>
        <v>20.380731726383413</v>
      </c>
      <c r="H134" s="1">
        <f t="shared" si="11"/>
        <v>4.4383784000000155</v>
      </c>
      <c r="I134" s="1">
        <f t="shared" si="9"/>
        <v>0.14399999999999788</v>
      </c>
      <c r="V134" s="1">
        <v>1996.5</v>
      </c>
      <c r="W134" s="1">
        <v>4.4386171992116106</v>
      </c>
      <c r="X134" s="1">
        <v>5.2666666666666666</v>
      </c>
      <c r="Y134" s="1">
        <v>5.0581530597708024</v>
      </c>
      <c r="Z134" s="1">
        <v>0.56670158480326005</v>
      </c>
      <c r="AA134" s="1">
        <v>-0.14555314999999985</v>
      </c>
      <c r="AB134">
        <v>-0.14699999999999969</v>
      </c>
    </row>
    <row r="135" spans="1:28">
      <c r="A135" s="1">
        <f t="shared" si="6"/>
        <v>110</v>
      </c>
      <c r="B135" s="1">
        <v>1996.25</v>
      </c>
      <c r="C135" s="1">
        <v>0.31012479668728998</v>
      </c>
      <c r="D135" s="1">
        <v>-6.3333250000000008E-2</v>
      </c>
      <c r="E135">
        <v>-2.6999999999999996E-2</v>
      </c>
      <c r="G135" s="1">
        <f t="shared" si="10"/>
        <v>20.690856523070703</v>
      </c>
      <c r="H135" s="1">
        <f t="shared" si="11"/>
        <v>4.3750451500000151</v>
      </c>
      <c r="I135" s="1">
        <f t="shared" si="9"/>
        <v>0.11699999999999788</v>
      </c>
      <c r="V135" s="1">
        <v>1996.75</v>
      </c>
      <c r="W135" s="1">
        <v>4.45219219530156</v>
      </c>
      <c r="X135" s="1">
        <v>5.333333333333333</v>
      </c>
      <c r="Y135" s="1">
        <v>5.0668028727365524</v>
      </c>
      <c r="Z135" s="1">
        <v>-8.7612553888604006E-2</v>
      </c>
      <c r="AA135" s="1">
        <v>-2.1934199999999848E-2</v>
      </c>
      <c r="AB135">
        <v>1.9000000000000003E-2</v>
      </c>
    </row>
    <row r="136" spans="1:28">
      <c r="A136" s="1">
        <f t="shared" si="6"/>
        <v>111</v>
      </c>
      <c r="B136" s="1">
        <v>1996.5</v>
      </c>
      <c r="C136" s="1">
        <v>0.56670158480326005</v>
      </c>
      <c r="D136" s="1">
        <v>-0.14555314999999985</v>
      </c>
      <c r="E136">
        <v>-0.14699999999999969</v>
      </c>
      <c r="G136" s="1">
        <f t="shared" si="10"/>
        <v>21.257558107873962</v>
      </c>
      <c r="H136" s="1">
        <f t="shared" si="11"/>
        <v>4.2294920000000156</v>
      </c>
      <c r="I136" s="1">
        <f t="shared" si="9"/>
        <v>-3.0000000000001803E-2</v>
      </c>
      <c r="V136" s="1">
        <v>1997</v>
      </c>
      <c r="W136" s="1">
        <v>4.4712243521341426</v>
      </c>
      <c r="X136" s="1">
        <v>5.2333333333333334</v>
      </c>
      <c r="Y136" s="1">
        <v>5.0728789516364188</v>
      </c>
      <c r="Z136" s="1">
        <v>0.17251659713314799</v>
      </c>
    </row>
    <row r="137" spans="1:28">
      <c r="A137" s="1">
        <f t="shared" si="6"/>
        <v>112</v>
      </c>
      <c r="B137" s="1">
        <v>1996.75</v>
      </c>
      <c r="C137" s="1">
        <v>-8.7612553888604006E-2</v>
      </c>
      <c r="D137" s="1">
        <v>-2.1934199999999848E-2</v>
      </c>
      <c r="E137">
        <v>1.9000000000000003E-2</v>
      </c>
      <c r="G137" s="1">
        <f t="shared" si="10"/>
        <v>21.169945553985357</v>
      </c>
      <c r="H137" s="1">
        <f t="shared" si="11"/>
        <v>4.207557800000016</v>
      </c>
      <c r="I137" s="1">
        <f t="shared" si="9"/>
        <v>-1.10000000000018E-2</v>
      </c>
      <c r="V137" s="1">
        <v>1997.25</v>
      </c>
      <c r="W137" s="1">
        <v>4.4867275574695515</v>
      </c>
      <c r="X137" s="1">
        <v>5</v>
      </c>
      <c r="Y137" s="1">
        <v>5.075173424771358</v>
      </c>
      <c r="Z137" s="1">
        <v>0.24247093588024554</v>
      </c>
    </row>
    <row r="138" spans="1:28">
      <c r="B138" s="1">
        <v>1997</v>
      </c>
      <c r="C138" s="1">
        <v>-7.3226831479787993E-2</v>
      </c>
      <c r="V138" s="1">
        <v>1997.5</v>
      </c>
      <c r="W138" s="1">
        <v>4.5096071201329115</v>
      </c>
      <c r="X138" s="1">
        <v>4.8666666666666663</v>
      </c>
      <c r="Y138" s="1">
        <v>5.0801592940832689</v>
      </c>
      <c r="Z138" s="1">
        <v>0.56835614414492364</v>
      </c>
    </row>
    <row r="139" spans="1:28">
      <c r="B139" s="1">
        <v>1997.25</v>
      </c>
      <c r="C139" s="1">
        <v>1.008701948692736</v>
      </c>
      <c r="V139" s="1">
        <v>1997.75</v>
      </c>
      <c r="W139" s="1">
        <v>4.5342615391149126</v>
      </c>
      <c r="X139" s="1">
        <v>4.666666666666667</v>
      </c>
      <c r="Y139" s="1">
        <v>5.0855363046233881</v>
      </c>
      <c r="Z139" s="1">
        <v>-8.2918016811457718E-2</v>
      </c>
    </row>
    <row r="140" spans="1:28">
      <c r="B140" s="1">
        <v>1997.5</v>
      </c>
      <c r="C140" s="1">
        <v>-0.30409864782232682</v>
      </c>
      <c r="V140" s="1">
        <v>1998</v>
      </c>
      <c r="W140" s="1">
        <v>4.5451521841131912</v>
      </c>
      <c r="X140" s="1">
        <v>4.6333333333333329</v>
      </c>
      <c r="Y140" s="1">
        <v>5.0875963352323836</v>
      </c>
      <c r="Z140" s="1">
        <v>0.26265767721868089</v>
      </c>
    </row>
    <row r="141" spans="1:28">
      <c r="B141" s="1">
        <v>1997.75</v>
      </c>
      <c r="C141" s="1">
        <v>0.28272565835111002</v>
      </c>
      <c r="V141" s="1">
        <v>1998.25</v>
      </c>
      <c r="W141" s="1">
        <v>4.55295857775572</v>
      </c>
      <c r="X141" s="1">
        <v>4.3999999999999995</v>
      </c>
      <c r="Y141" s="1">
        <v>5.0908819307878215</v>
      </c>
      <c r="Z141" s="1">
        <v>0.17216957858173171</v>
      </c>
    </row>
    <row r="142" spans="1:28">
      <c r="B142" s="1">
        <v>1998</v>
      </c>
      <c r="C142" s="1">
        <v>0.3696339180307936</v>
      </c>
      <c r="V142" s="1">
        <v>1998.5</v>
      </c>
      <c r="W142" s="1">
        <v>4.5599671514535061</v>
      </c>
      <c r="X142" s="1">
        <v>4.5333333333333332</v>
      </c>
      <c r="Y142" s="1">
        <v>5.095996871764406</v>
      </c>
      <c r="Z142" s="1">
        <v>-0.13205654142369794</v>
      </c>
    </row>
    <row r="143" spans="1:28">
      <c r="B143" s="1">
        <v>1998.25</v>
      </c>
      <c r="C143" s="1">
        <v>0.20247175707262399</v>
      </c>
      <c r="V143" s="1">
        <v>1998.75</v>
      </c>
      <c r="W143" s="1">
        <v>4.5723766153737886</v>
      </c>
      <c r="X143" s="1">
        <v>4.4333333333333336</v>
      </c>
      <c r="Y143" s="1">
        <v>5.1006783221559688</v>
      </c>
      <c r="Z143" s="1">
        <v>0.55435282464484126</v>
      </c>
    </row>
    <row r="144" spans="1:28">
      <c r="B144" s="1">
        <v>1998.5</v>
      </c>
      <c r="C144" s="1">
        <v>0.58244187447856399</v>
      </c>
      <c r="V144" s="1">
        <v>1999</v>
      </c>
      <c r="W144" s="1">
        <v>4.5831358942170706</v>
      </c>
      <c r="X144" s="1">
        <v>4.3</v>
      </c>
      <c r="Y144" s="1">
        <v>5.1043279639475196</v>
      </c>
      <c r="Z144" s="1">
        <v>-1.0563497869410168</v>
      </c>
    </row>
    <row r="145" spans="2:26">
      <c r="B145" s="1">
        <v>1998.75</v>
      </c>
      <c r="C145" s="1">
        <v>-0.96829103658373195</v>
      </c>
      <c r="V145" s="1">
        <v>1999.25</v>
      </c>
      <c r="W145" s="1">
        <v>4.5921996982163646</v>
      </c>
      <c r="X145" s="1">
        <v>4.2666666666666666</v>
      </c>
      <c r="Y145" s="1">
        <v>5.1117869246364949</v>
      </c>
      <c r="Z145" s="1">
        <v>0.12327838056435299</v>
      </c>
    </row>
    <row r="146" spans="2:26">
      <c r="B146" s="1">
        <v>1999</v>
      </c>
      <c r="C146" s="1">
        <v>0.11510735542987641</v>
      </c>
      <c r="V146" s="1">
        <v>1999.5</v>
      </c>
      <c r="W146" s="1">
        <v>4.6022454894627982</v>
      </c>
      <c r="X146" s="1">
        <v>4.2333333333333334</v>
      </c>
      <c r="Y146" s="1">
        <v>5.1191870064637337</v>
      </c>
      <c r="Z146" s="1">
        <v>-0.47724521629731154</v>
      </c>
    </row>
    <row r="147" spans="2:26">
      <c r="B147" s="1">
        <v>1999.25</v>
      </c>
      <c r="C147" s="1">
        <v>-0.27986719958020601</v>
      </c>
      <c r="V147" s="1">
        <v>1999.75</v>
      </c>
      <c r="W147" s="1">
        <v>4.6216958484041646</v>
      </c>
      <c r="X147" s="1">
        <v>4.0666666666666664</v>
      </c>
      <c r="Y147" s="1">
        <v>5.1265385747948846</v>
      </c>
      <c r="Z147" s="1">
        <v>0.50136565787708809</v>
      </c>
    </row>
    <row r="148" spans="2:26">
      <c r="B148" s="1">
        <v>1999.5</v>
      </c>
      <c r="C148" s="1">
        <v>0.52981562742269195</v>
      </c>
      <c r="V148" s="1">
        <v>2000</v>
      </c>
      <c r="W148" s="1">
        <v>4.6334183288795892</v>
      </c>
      <c r="X148" s="1">
        <v>4.0333333333333332</v>
      </c>
      <c r="Y148" s="1">
        <v>5.1363780942306709</v>
      </c>
      <c r="Z148" s="1">
        <v>0.21695186879088135</v>
      </c>
    </row>
    <row r="149" spans="2:26">
      <c r="B149" s="1">
        <v>1999.75</v>
      </c>
      <c r="C149" s="1">
        <v>0.14777282547919399</v>
      </c>
      <c r="V149" s="1">
        <v>2000.25</v>
      </c>
      <c r="W149" s="1">
        <v>4.6454430327696086</v>
      </c>
      <c r="X149" s="1">
        <v>3.9333333333333336</v>
      </c>
      <c r="Y149" s="1">
        <v>5.1441892152742721</v>
      </c>
      <c r="Z149" s="1">
        <v>9.5461000081420444E-2</v>
      </c>
    </row>
    <row r="150" spans="2:26">
      <c r="B150" s="1">
        <v>2000</v>
      </c>
      <c r="C150" s="1">
        <v>-0.46580499669561598</v>
      </c>
      <c r="V150" s="1">
        <v>2000.5</v>
      </c>
      <c r="W150" s="1">
        <v>4.6446768858310437</v>
      </c>
      <c r="X150" s="1">
        <v>4</v>
      </c>
      <c r="Y150" s="1">
        <v>5.1532885908438386</v>
      </c>
      <c r="Z150" s="1">
        <v>0.37834189964784359</v>
      </c>
    </row>
    <row r="151" spans="2:26">
      <c r="B151" s="1">
        <v>2000.25</v>
      </c>
      <c r="C151" s="1">
        <v>1.3458053685440881</v>
      </c>
      <c r="V151" s="1">
        <v>2000.75</v>
      </c>
      <c r="W151" s="1">
        <v>4.6417440780614507</v>
      </c>
      <c r="X151" s="1">
        <v>3.9</v>
      </c>
      <c r="Y151" s="1">
        <v>5.1603940430613804</v>
      </c>
      <c r="Z151" s="1">
        <v>0.61103320128155281</v>
      </c>
    </row>
    <row r="152" spans="2:26">
      <c r="B152" s="1">
        <v>2000.5</v>
      </c>
      <c r="C152" s="1">
        <v>0.593735752360388</v>
      </c>
      <c r="V152" s="1">
        <v>2001</v>
      </c>
      <c r="W152" s="1">
        <v>4.6269564910933374</v>
      </c>
      <c r="X152" s="1">
        <v>4.2333333333333334</v>
      </c>
      <c r="Y152" s="1">
        <v>5.1699148972471098</v>
      </c>
      <c r="Z152" s="1">
        <v>0.38020632107714802</v>
      </c>
    </row>
    <row r="153" spans="2:26">
      <c r="B153" s="1">
        <v>2000.75</v>
      </c>
      <c r="C153" s="1">
        <v>0.68591818801535998</v>
      </c>
      <c r="V153" s="1">
        <v>2001.25</v>
      </c>
      <c r="W153" s="1">
        <v>4.6133445713711128</v>
      </c>
      <c r="X153" s="1">
        <v>4.3999999999999995</v>
      </c>
      <c r="Y153" s="1">
        <v>5.1768980306044865</v>
      </c>
      <c r="Z153" s="1">
        <v>-0.12259410465742904</v>
      </c>
    </row>
    <row r="154" spans="2:26">
      <c r="B154" s="1">
        <v>2001</v>
      </c>
      <c r="C154" s="1">
        <v>-0.63992118053330005</v>
      </c>
      <c r="V154" s="1">
        <v>2001.5</v>
      </c>
      <c r="W154" s="1">
        <v>4.5986236033183783</v>
      </c>
      <c r="X154" s="1">
        <v>4.833333333333333</v>
      </c>
      <c r="Y154" s="1">
        <v>5.179719776682191</v>
      </c>
      <c r="Z154" s="1">
        <v>1.8999674047718962E-2</v>
      </c>
    </row>
    <row r="155" spans="2:26">
      <c r="B155" s="1">
        <v>2001.25</v>
      </c>
      <c r="C155" s="1">
        <v>2.0217604825854801E-2</v>
      </c>
      <c r="V155" s="1">
        <v>2001.75</v>
      </c>
      <c r="W155" s="1">
        <v>4.5858841946986866</v>
      </c>
      <c r="X155" s="1">
        <v>5.5</v>
      </c>
      <c r="Y155" s="1">
        <v>5.1789705031163393</v>
      </c>
      <c r="Z155" s="1">
        <v>0.41932023898225079</v>
      </c>
    </row>
    <row r="156" spans="2:26">
      <c r="B156" s="1">
        <v>2001.5</v>
      </c>
      <c r="C156" s="1">
        <v>0.62009628902358005</v>
      </c>
      <c r="V156" s="1">
        <v>2002</v>
      </c>
      <c r="W156" s="1">
        <v>4.5920128212744409</v>
      </c>
      <c r="X156" s="1">
        <v>5.7</v>
      </c>
      <c r="Y156" s="1">
        <v>5.182156295557462</v>
      </c>
      <c r="Z156" s="1">
        <v>-0.55208989895162919</v>
      </c>
    </row>
    <row r="157" spans="2:26">
      <c r="B157" s="1">
        <v>2001.75</v>
      </c>
      <c r="C157" s="1">
        <v>-0.77984816903693199</v>
      </c>
      <c r="V157" s="1">
        <v>2002.25</v>
      </c>
      <c r="W157" s="1">
        <v>4.6062533216322015</v>
      </c>
      <c r="X157" s="1">
        <v>5.833333333333333</v>
      </c>
      <c r="Y157" s="1">
        <v>5.1899892481358396</v>
      </c>
      <c r="Z157" s="1">
        <v>0.38093706033649433</v>
      </c>
    </row>
    <row r="158" spans="2:26">
      <c r="B158" s="1">
        <v>2002</v>
      </c>
      <c r="C158" s="1">
        <v>0.58100408400686399</v>
      </c>
      <c r="V158" s="1">
        <v>2002.5</v>
      </c>
      <c r="W158" s="1">
        <v>4.6115754454279427</v>
      </c>
      <c r="X158" s="1">
        <v>5.7333333333333334</v>
      </c>
      <c r="Y158" s="1">
        <v>5.1953596922070737</v>
      </c>
      <c r="Z158" s="1">
        <v>-4.2389979803989952E-2</v>
      </c>
    </row>
    <row r="159" spans="2:26">
      <c r="B159" s="1">
        <v>2002.25</v>
      </c>
      <c r="C159" s="1">
        <v>-0.14646376451645399</v>
      </c>
      <c r="V159" s="1">
        <v>2002.75</v>
      </c>
      <c r="W159" s="1">
        <v>4.6106905920965033</v>
      </c>
      <c r="X159" s="1">
        <v>5.8666666666666671</v>
      </c>
      <c r="Y159" s="1">
        <v>5.2012547430190539</v>
      </c>
      <c r="Z159" s="1">
        <v>9.3318399548327768E-3</v>
      </c>
    </row>
    <row r="160" spans="2:26">
      <c r="B160" s="1">
        <v>2002.5</v>
      </c>
      <c r="C160" s="1">
        <v>0.22515060740137441</v>
      </c>
      <c r="V160" s="1">
        <v>2003</v>
      </c>
      <c r="W160" s="1">
        <v>4.617925550367378</v>
      </c>
      <c r="X160" s="1">
        <v>5.8666666666666671</v>
      </c>
      <c r="Y160" s="1">
        <v>5.2114831926525111</v>
      </c>
      <c r="Z160" s="1">
        <v>0.44585221990845669</v>
      </c>
    </row>
    <row r="161" spans="2:26">
      <c r="B161" s="1">
        <v>2002.75</v>
      </c>
      <c r="C161" s="1">
        <v>0.21589889833885559</v>
      </c>
      <c r="V161" s="1">
        <v>2003.25</v>
      </c>
      <c r="W161" s="1">
        <v>4.6103392714759517</v>
      </c>
      <c r="X161" s="1">
        <v>6.1333333333333329</v>
      </c>
      <c r="Y161" s="1">
        <v>5.2098501531057719</v>
      </c>
      <c r="Z161" s="1">
        <v>0.34002926118032262</v>
      </c>
    </row>
    <row r="162" spans="2:26">
      <c r="B162" s="1">
        <v>2003</v>
      </c>
      <c r="C162" s="1">
        <v>-0.14971358125979281</v>
      </c>
      <c r="V162" s="1">
        <v>2003.5</v>
      </c>
      <c r="W162" s="1">
        <v>4.6166324511048016</v>
      </c>
      <c r="X162" s="1">
        <v>6.1333333333333329</v>
      </c>
      <c r="Y162" s="1">
        <v>5.2172832250937047</v>
      </c>
      <c r="Z162" s="1">
        <v>-0.1908451196096963</v>
      </c>
    </row>
    <row r="163" spans="2:26">
      <c r="B163" s="1">
        <v>2003.25</v>
      </c>
      <c r="C163" s="1">
        <v>0.2382603781960316</v>
      </c>
      <c r="V163" s="1">
        <v>2003.75</v>
      </c>
      <c r="W163" s="1">
        <v>4.6267503539467363</v>
      </c>
      <c r="X163" s="1">
        <v>5.833333333333333</v>
      </c>
      <c r="Y163" s="1">
        <v>5.2210752818396307</v>
      </c>
      <c r="Z163" s="1">
        <v>-6.9827931741982319E-2</v>
      </c>
    </row>
    <row r="164" spans="2:26">
      <c r="B164" s="1">
        <v>2003.5</v>
      </c>
      <c r="C164" s="1">
        <v>4.2088888672287203E-2</v>
      </c>
      <c r="V164" s="1">
        <v>2004</v>
      </c>
      <c r="W164" s="1">
        <v>4.6336604590286861</v>
      </c>
      <c r="X164" s="1">
        <v>5.7</v>
      </c>
      <c r="Y164" s="1">
        <v>5.2295015204784212</v>
      </c>
      <c r="Z164" s="1">
        <v>-5.4861563752073739E-2</v>
      </c>
    </row>
    <row r="165" spans="2:26">
      <c r="B165" s="1">
        <v>2003.75</v>
      </c>
      <c r="C165" s="1">
        <v>3.5113271283408402E-2</v>
      </c>
      <c r="V165" s="1">
        <v>2004.25</v>
      </c>
      <c r="W165" s="1">
        <v>4.6380520965530794</v>
      </c>
      <c r="X165" s="1">
        <v>5.5999999999999988</v>
      </c>
      <c r="Y165" s="1">
        <v>5.2373227904876885</v>
      </c>
      <c r="Z165" s="1">
        <v>-0.37111081833023984</v>
      </c>
    </row>
    <row r="166" spans="2:26">
      <c r="B166" s="1">
        <v>2004</v>
      </c>
      <c r="C166" s="1">
        <v>-0.66099349865811996</v>
      </c>
      <c r="V166" s="1">
        <v>2004.5</v>
      </c>
      <c r="W166" s="1">
        <v>4.6426833680032074</v>
      </c>
      <c r="X166" s="1">
        <v>5.4333333333333336</v>
      </c>
      <c r="Y166" s="1">
        <v>5.2436838394860059</v>
      </c>
      <c r="Z166" s="1">
        <v>0.32982144461957441</v>
      </c>
    </row>
    <row r="167" spans="2:26">
      <c r="B167" s="1">
        <v>2004.25</v>
      </c>
      <c r="C167" s="1">
        <v>-2.5704130035984079E-2</v>
      </c>
      <c r="V167" s="1">
        <v>2004.75</v>
      </c>
      <c r="W167" s="1">
        <v>4.6564309080954782</v>
      </c>
      <c r="X167" s="1">
        <v>5.4333333333333336</v>
      </c>
      <c r="Y167" s="1">
        <v>5.2543630197057949</v>
      </c>
      <c r="Z167" s="1">
        <v>-0.40047677281899752</v>
      </c>
    </row>
    <row r="168" spans="2:26">
      <c r="B168" s="1">
        <v>2004.5</v>
      </c>
      <c r="C168" s="1">
        <v>2.5581381388594039E-2</v>
      </c>
    </row>
    <row r="169" spans="2:26">
      <c r="B169" s="1">
        <v>2004.75</v>
      </c>
      <c r="C169" s="1">
        <v>7.5379657505664804E-2</v>
      </c>
    </row>
    <row r="170" spans="2:26">
      <c r="B170" s="1">
        <f>B169+0.25</f>
        <v>2005</v>
      </c>
    </row>
    <row r="171" spans="2:26">
      <c r="B171" s="1">
        <f t="shared" ref="B171:B172" si="12">B170+0.25</f>
        <v>2005.25</v>
      </c>
    </row>
    <row r="172" spans="2:26">
      <c r="B172" s="1">
        <f t="shared" si="12"/>
        <v>2005.5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MonthlyData</vt:lpstr>
      <vt:lpstr>Shocks</vt:lpstr>
      <vt:lpstr>dataFigure6</vt:lpstr>
      <vt:lpstr>AppendixFigure3</vt:lpstr>
      <vt:lpstr>AppendixFigure6</vt:lpstr>
      <vt:lpstr>AppendixFigure8</vt:lpstr>
      <vt:lpstr>Figure6</vt:lpstr>
    </vt:vector>
  </TitlesOfParts>
  <Company>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ocoibion</dc:creator>
  <cp:lastModifiedBy>ocoibion</cp:lastModifiedBy>
  <dcterms:created xsi:type="dcterms:W3CDTF">2009-09-07T13:26:47Z</dcterms:created>
  <dcterms:modified xsi:type="dcterms:W3CDTF">2011-04-26T18:44:30Z</dcterms:modified>
</cp:coreProperties>
</file>