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Ex1" sheetId="1" r:id="rId3"/>
    <sheet state="hidden" name="Ex2" sheetId="2" r:id="rId4"/>
    <sheet state="visible" name="0" sheetId="3" r:id="rId5"/>
    <sheet state="visible" name="Step1" sheetId="4" r:id="rId6"/>
    <sheet state="visible" name="Step2(Spam)" sheetId="5" r:id="rId7"/>
    <sheet state="visible" name="Step2(Ham)" sheetId="6" r:id="rId8"/>
    <sheet state="visible" name="Step3Classify" sheetId="7" r:id="rId9"/>
  </sheets>
  <definedNames/>
  <calcPr/>
</workbook>
</file>

<file path=xl/sharedStrings.xml><?xml version="1.0" encoding="utf-8"?>
<sst xmlns="http://schemas.openxmlformats.org/spreadsheetml/2006/main" count="383" uniqueCount="117">
  <si>
    <t>DATASET</t>
  </si>
  <si>
    <t>DATA</t>
  </si>
  <si>
    <t>FREQUENCY COUNT</t>
  </si>
  <si>
    <t>TASK: Classify Category</t>
  </si>
  <si>
    <t>Document</t>
  </si>
  <si>
    <t>ANALYSIS</t>
  </si>
  <si>
    <t>TEST</t>
  </si>
  <si>
    <t>LIKELIHOOD</t>
  </si>
  <si>
    <t>ID</t>
  </si>
  <si>
    <t>Weather</t>
  </si>
  <si>
    <t>Content</t>
  </si>
  <si>
    <t>Play</t>
  </si>
  <si>
    <t>Category</t>
  </si>
  <si>
    <t>D1</t>
  </si>
  <si>
    <t>Word</t>
  </si>
  <si>
    <t>Language</t>
  </si>
  <si>
    <t>Count</t>
  </si>
  <si>
    <t>Language: Casual</t>
  </si>
  <si>
    <t>Affordable medicines</t>
  </si>
  <si>
    <t>Spam</t>
  </si>
  <si>
    <t>D7</t>
  </si>
  <si>
    <t>You see affordable products</t>
  </si>
  <si>
    <t>?</t>
  </si>
  <si>
    <t>D2</t>
  </si>
  <si>
    <t>See you later</t>
  </si>
  <si>
    <t>Ham</t>
  </si>
  <si>
    <t>D8</t>
  </si>
  <si>
    <t>Letter 1: Hi Sir, I love you</t>
  </si>
  <si>
    <t>Let's meet soon</t>
  </si>
  <si>
    <t>D3</t>
  </si>
  <si>
    <t>Affordable and cheap products</t>
  </si>
  <si>
    <t>D4</t>
  </si>
  <si>
    <t>Let's meet later</t>
  </si>
  <si>
    <t>D5</t>
  </si>
  <si>
    <t>Deposit on account</t>
  </si>
  <si>
    <t>D6</t>
  </si>
  <si>
    <t>Meet us soon</t>
  </si>
  <si>
    <t>Vocabulary (V)</t>
  </si>
  <si>
    <t>{Affordable, Medicines, See, You, Later, And, Cheap, Products, Let's, Meet, Deposit, On, Account, Us, Soon}</t>
  </si>
  <si>
    <t>No</t>
  </si>
  <si>
    <t>Yes</t>
  </si>
  <si>
    <t>Total</t>
  </si>
  <si>
    <t>P(weather|no)</t>
  </si>
  <si>
    <t>P(weather|yes)</t>
  </si>
  <si>
    <t>Test 1: Players will play if weather is sunny. Yes or no?</t>
  </si>
  <si>
    <t>Sunny</t>
  </si>
  <si>
    <t>Overcast</t>
  </si>
  <si>
    <t>Hi</t>
  </si>
  <si>
    <t>Casual</t>
  </si>
  <si>
    <t>|V|</t>
  </si>
  <si>
    <t>P(word|casual)</t>
  </si>
  <si>
    <t>P(word|formal)</t>
  </si>
  <si>
    <t>Sir</t>
  </si>
  <si>
    <t>Formal</t>
  </si>
  <si>
    <t>Are</t>
  </si>
  <si>
    <t>P(yes|sunny) = P(sunny|yes) * P(yes) / P(sunny)</t>
  </si>
  <si>
    <t>Rainy</t>
  </si>
  <si>
    <t>P(sunny|yes)</t>
  </si>
  <si>
    <t>P(yes)</t>
  </si>
  <si>
    <t>Dear</t>
  </si>
  <si>
    <t>P(sunny)</t>
  </si>
  <si>
    <t>P(yes|sunny)</t>
  </si>
  <si>
    <t>How</t>
  </si>
  <si>
    <t>I</t>
  </si>
  <si>
    <t>Step 1: Convert documents to feature sets. Where the attributes are the possible words and the values are the frequency the word occurs in the document.</t>
  </si>
  <si>
    <t>Love</t>
  </si>
  <si>
    <t>P(no)</t>
  </si>
  <si>
    <t>You</t>
  </si>
  <si>
    <t>Words</t>
  </si>
  <si>
    <t>Affordable</t>
  </si>
  <si>
    <t>Medicines</t>
  </si>
  <si>
    <t>See</t>
  </si>
  <si>
    <t>Later</t>
  </si>
  <si>
    <t>P(casual|word)</t>
  </si>
  <si>
    <t>And</t>
  </si>
  <si>
    <t>Cheap</t>
  </si>
  <si>
    <t>P(casual) * Product(P(word|casual))</t>
  </si>
  <si>
    <t>Products</t>
  </si>
  <si>
    <t>Let's</t>
  </si>
  <si>
    <t>Meet</t>
  </si>
  <si>
    <t>Deposit</t>
  </si>
  <si>
    <t>On</t>
  </si>
  <si>
    <t>Account</t>
  </si>
  <si>
    <t>Us</t>
  </si>
  <si>
    <t>Soon</t>
  </si>
  <si>
    <t>CASUAL</t>
  </si>
  <si>
    <t>P(formal|word)</t>
  </si>
  <si>
    <t>P(formal) * Product(P(word|formal))</t>
  </si>
  <si>
    <t>Step 2(Spam): Looking at documents classified as "Spam"</t>
  </si>
  <si>
    <t>Step 2(Ham): Looking at documents classified as "Ham"</t>
  </si>
  <si>
    <t>Language: Formal</t>
  </si>
  <si>
    <t>Letter 1: Dear Sir, how are you</t>
  </si>
  <si>
    <t>Prior Computation</t>
  </si>
  <si>
    <t>P(Spam)</t>
  </si>
  <si>
    <t>Likelihood Computation</t>
  </si>
  <si>
    <t>P(wk|Auto)</t>
  </si>
  <si>
    <t>(nk+1)/(n+|V|)</t>
  </si>
  <si>
    <t>where</t>
  </si>
  <si>
    <t>n</t>
  </si>
  <si>
    <t>P(word|Auto)</t>
  </si>
  <si>
    <t>FORMAL</t>
  </si>
  <si>
    <t>Summary</t>
  </si>
  <si>
    <t>Total Count</t>
  </si>
  <si>
    <t>P(Language)</t>
  </si>
  <si>
    <t>Step 3: Classification</t>
  </si>
  <si>
    <t>Formula</t>
  </si>
  <si>
    <t>Classifying D8: You see affordable products</t>
  </si>
  <si>
    <r>
      <t xml:space="preserve">if </t>
    </r>
    <r>
      <rPr>
        <b/>
      </rPr>
      <t>Ham</t>
    </r>
    <r>
      <t>:</t>
    </r>
  </si>
  <si>
    <t>P(Ham)*P(You|Ham)*P(See|Ham)*P(Affordable|Ham)*P(Products|Ham)</t>
  </si>
  <si>
    <r>
      <t xml:space="preserve">if </t>
    </r>
    <r>
      <rPr>
        <b/>
      </rPr>
      <t>Spam</t>
    </r>
    <r>
      <t>:</t>
    </r>
  </si>
  <si>
    <t>P(Spam)*P(You|Spam)*P(See|Spam)*P(Affordable|Spam)*P(Products|Spam)</t>
  </si>
  <si>
    <t>&lt;&lt;&lt;MAXIMUM&gt;&gt;&gt;</t>
  </si>
  <si>
    <t>Classifying D8: Let's Meet soon</t>
  </si>
  <si>
    <r>
      <t xml:space="preserve">if </t>
    </r>
    <r>
      <rPr>
        <b/>
      </rPr>
      <t>Ham</t>
    </r>
    <r>
      <t>:</t>
    </r>
  </si>
  <si>
    <t>P(Ham)*P(Let's|Ham)*P(Meet|Ham)*P(Soon|Ham)</t>
  </si>
  <si>
    <r>
      <t xml:space="preserve">if </t>
    </r>
    <r>
      <rPr>
        <b/>
      </rPr>
      <t>Spam</t>
    </r>
    <r>
      <t>:</t>
    </r>
  </si>
  <si>
    <t>P(Spam)*P(Let's|Spam)*P(Meet|Spam)*P(Soon|Spam)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</si>
</sst>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</font>
    <font>
      <sz val="10.0"/>
    </font>
    <font>
      <b/>
    </font>
    <font/>
    <font>
      <name val="Arial"/>
    </font>
    <font>
      <b/>
      <name val="Arial"/>
    </font>
    <font>
      <i/>
    </font>
    <font>
      <b/>
      <u/>
    </font>
    <font>
      <sz val="11.0"/>
    </font>
    <font>
      <u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0" fontId="2" numFmtId="0" xfId="0" applyFont="1"/>
    <xf borderId="0" fillId="2" fontId="3" numFmtId="0" xfId="0" applyAlignment="1" applyFont="1">
      <alignment horizontal="center"/>
    </xf>
    <xf borderId="0" fillId="0" fontId="4" numFmtId="0" xfId="0" applyFont="1"/>
    <xf borderId="0" fillId="0" fontId="3" numFmtId="0" xfId="0" applyAlignment="1" applyFont="1">
      <alignment/>
    </xf>
    <xf borderId="0" fillId="0" fontId="1" numFmtId="0" xfId="0" applyAlignment="1" applyFont="1">
      <alignment/>
    </xf>
    <xf borderId="0" fillId="0" fontId="4" numFmtId="0" xfId="0" applyAlignment="1" applyFont="1">
      <alignment/>
    </xf>
    <xf borderId="0" fillId="3" fontId="2" numFmtId="0" xfId="0" applyAlignment="1" applyFill="1" applyFont="1">
      <alignment horizontal="center"/>
    </xf>
    <xf borderId="0" fillId="4" fontId="3" numFmtId="0" xfId="0" applyAlignment="1" applyFill="1" applyFont="1">
      <alignment/>
    </xf>
    <xf borderId="0" fillId="3" fontId="4" numFmtId="0" xfId="0" applyAlignment="1" applyFont="1">
      <alignment/>
    </xf>
    <xf borderId="0" fillId="4" fontId="4" numFmtId="0" xfId="0" applyAlignment="1" applyFont="1">
      <alignment/>
    </xf>
    <xf borderId="0" fillId="0" fontId="2" numFmtId="0" xfId="0" applyAlignment="1" applyFont="1">
      <alignment/>
    </xf>
    <xf borderId="0" fillId="0" fontId="4" numFmtId="0" xfId="0" applyAlignment="1" applyFont="1">
      <alignment wrapText="1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5" fontId="4" numFmtId="0" xfId="0" applyFill="1" applyFont="1"/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/>
    </xf>
    <xf borderId="0" fillId="0" fontId="3" numFmtId="0" xfId="0" applyFont="1"/>
    <xf borderId="0" fillId="0" fontId="5" numFmtId="0" xfId="0" applyAlignment="1" applyFont="1">
      <alignment/>
    </xf>
    <xf borderId="0" fillId="5" fontId="3" numFmtId="0" xfId="0" applyAlignment="1" applyFont="1">
      <alignment/>
    </xf>
    <xf borderId="0" fillId="0" fontId="7" numFmtId="0" xfId="0" applyAlignment="1" applyFont="1">
      <alignment/>
    </xf>
    <xf borderId="0" fillId="0" fontId="1" numFmtId="0" xfId="0" applyAlignment="1" applyFont="1">
      <alignment horizontal="right"/>
    </xf>
    <xf borderId="0" fillId="5" fontId="4" numFmtId="0" xfId="0" applyAlignment="1" applyFont="1">
      <alignment/>
    </xf>
    <xf borderId="0" fillId="0" fontId="8" numFmtId="0" xfId="0" applyAlignment="1" applyFont="1">
      <alignment/>
    </xf>
    <xf borderId="0" fillId="6" fontId="4" numFmtId="0" xfId="0" applyFill="1" applyFont="1"/>
    <xf borderId="0" fillId="6" fontId="4" numFmtId="0" xfId="0" applyAlignment="1" applyFont="1">
      <alignment/>
    </xf>
    <xf borderId="0" fillId="0" fontId="5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5" fontId="5" numFmtId="0" xfId="0" applyAlignment="1" applyFont="1">
      <alignment/>
    </xf>
    <xf borderId="0" fillId="5" fontId="9" numFmtId="0" xfId="0" applyFont="1"/>
    <xf borderId="0" fillId="0" fontId="1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vertical="center"/>
    </xf>
    <xf borderId="0" fillId="0" fontId="1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8.14"/>
    <col customWidth="1" min="3" max="3" width="5.0"/>
    <col customWidth="1" min="5" max="6" width="6.43"/>
    <col customWidth="1" min="7" max="7" width="6.71"/>
    <col customWidth="1" min="8" max="8" width="9.43"/>
  </cols>
  <sheetData>
    <row r="1">
      <c r="A1" s="3" t="s">
        <v>1</v>
      </c>
      <c r="D1" s="1" t="s">
        <v>2</v>
      </c>
      <c r="H1" s="4"/>
      <c r="I1" s="1" t="s">
        <v>7</v>
      </c>
      <c r="M1" s="1" t="s">
        <v>6</v>
      </c>
    </row>
    <row r="2">
      <c r="A2" s="5" t="s">
        <v>9</v>
      </c>
      <c r="B2" s="5" t="s">
        <v>11</v>
      </c>
      <c r="D2" s="9" t="s">
        <v>9</v>
      </c>
      <c r="E2" s="9" t="s">
        <v>39</v>
      </c>
      <c r="F2" s="9" t="s">
        <v>40</v>
      </c>
      <c r="G2" s="7" t="s">
        <v>41</v>
      </c>
      <c r="I2" s="5" t="s">
        <v>9</v>
      </c>
      <c r="J2" s="5" t="s">
        <v>42</v>
      </c>
      <c r="K2" s="5" t="s">
        <v>43</v>
      </c>
      <c r="M2" s="7" t="s">
        <v>44</v>
      </c>
    </row>
    <row r="3">
      <c r="A3" s="7" t="s">
        <v>45</v>
      </c>
      <c r="B3" s="7" t="s">
        <v>39</v>
      </c>
      <c r="D3" s="11" t="s">
        <v>46</v>
      </c>
      <c r="E3" s="11">
        <v>0.0</v>
      </c>
      <c r="F3" s="11">
        <v>4.0</v>
      </c>
      <c r="G3">
        <f t="shared" ref="G3:G6" si="1">sum(E3:F3)</f>
        <v>4</v>
      </c>
      <c r="I3" s="7" t="s">
        <v>46</v>
      </c>
      <c r="J3" s="7">
        <f t="shared" ref="J3:J5" si="2">E3/$E$6</f>
        <v>0</v>
      </c>
      <c r="K3" s="7">
        <f t="shared" ref="K3:K5" si="3">F3/$F$6</f>
        <v>0.4444444444</v>
      </c>
      <c r="M3" s="7" t="s">
        <v>55</v>
      </c>
    </row>
    <row r="4">
      <c r="A4" s="7" t="s">
        <v>46</v>
      </c>
      <c r="B4" s="7" t="s">
        <v>40</v>
      </c>
      <c r="D4" s="11" t="s">
        <v>56</v>
      </c>
      <c r="E4" s="11">
        <v>3.0</v>
      </c>
      <c r="F4" s="11">
        <v>2.0</v>
      </c>
      <c r="G4">
        <f t="shared" si="1"/>
        <v>5</v>
      </c>
      <c r="I4" s="7" t="s">
        <v>56</v>
      </c>
      <c r="J4" s="7">
        <f t="shared" si="2"/>
        <v>0.6</v>
      </c>
      <c r="K4" s="7">
        <f t="shared" si="3"/>
        <v>0.2222222222</v>
      </c>
      <c r="M4" s="7" t="s">
        <v>57</v>
      </c>
      <c r="N4">
        <f>K5</f>
        <v>0.3333333333</v>
      </c>
    </row>
    <row r="5">
      <c r="A5" s="7" t="s">
        <v>56</v>
      </c>
      <c r="B5" s="7" t="s">
        <v>40</v>
      </c>
      <c r="D5" s="11" t="s">
        <v>45</v>
      </c>
      <c r="E5" s="11">
        <v>2.0</v>
      </c>
      <c r="F5" s="11">
        <v>3.0</v>
      </c>
      <c r="G5">
        <f t="shared" si="1"/>
        <v>5</v>
      </c>
      <c r="I5" s="7" t="s">
        <v>45</v>
      </c>
      <c r="J5" s="7">
        <f t="shared" si="2"/>
        <v>0.4</v>
      </c>
      <c r="K5" s="7">
        <f t="shared" si="3"/>
        <v>0.3333333333</v>
      </c>
      <c r="M5" s="7" t="s">
        <v>58</v>
      </c>
      <c r="N5">
        <f>E8</f>
        <v>0.6428571429</v>
      </c>
    </row>
    <row r="6">
      <c r="A6" s="7" t="s">
        <v>45</v>
      </c>
      <c r="B6" s="7" t="s">
        <v>40</v>
      </c>
      <c r="D6" s="7" t="s">
        <v>41</v>
      </c>
      <c r="E6">
        <f t="shared" ref="E6:F6" si="4">sum(E3:E5)</f>
        <v>5</v>
      </c>
      <c r="F6">
        <f t="shared" si="4"/>
        <v>9</v>
      </c>
      <c r="G6">
        <f t="shared" si="1"/>
        <v>14</v>
      </c>
      <c r="M6" s="7" t="s">
        <v>60</v>
      </c>
      <c r="N6">
        <f>G5/G6</f>
        <v>0.3571428571</v>
      </c>
    </row>
    <row r="7">
      <c r="A7" s="7" t="s">
        <v>45</v>
      </c>
      <c r="B7" s="7" t="s">
        <v>40</v>
      </c>
      <c r="M7" s="5" t="s">
        <v>61</v>
      </c>
      <c r="N7" s="18">
        <f>product(N4:N5)/N6</f>
        <v>0.6</v>
      </c>
    </row>
    <row r="8">
      <c r="A8" s="7" t="s">
        <v>46</v>
      </c>
      <c r="B8" s="7" t="s">
        <v>40</v>
      </c>
      <c r="D8" s="7" t="s">
        <v>58</v>
      </c>
      <c r="E8">
        <f>F6/G6</f>
        <v>0.6428571429</v>
      </c>
    </row>
    <row r="9">
      <c r="A9" s="7" t="s">
        <v>56</v>
      </c>
      <c r="B9" s="7" t="s">
        <v>39</v>
      </c>
      <c r="D9" s="7" t="s">
        <v>66</v>
      </c>
      <c r="E9">
        <f>E6/G6</f>
        <v>0.3571428571</v>
      </c>
    </row>
    <row r="10">
      <c r="A10" s="7" t="s">
        <v>56</v>
      </c>
      <c r="B10" s="7" t="s">
        <v>39</v>
      </c>
    </row>
    <row r="11">
      <c r="A11" s="7" t="s">
        <v>45</v>
      </c>
      <c r="B11" s="7" t="s">
        <v>40</v>
      </c>
    </row>
    <row r="12">
      <c r="A12" s="7" t="s">
        <v>56</v>
      </c>
      <c r="B12" s="7" t="s">
        <v>40</v>
      </c>
    </row>
    <row r="13">
      <c r="A13" s="7" t="s">
        <v>45</v>
      </c>
      <c r="B13" s="7" t="s">
        <v>39</v>
      </c>
    </row>
    <row r="14">
      <c r="A14" s="7" t="s">
        <v>46</v>
      </c>
      <c r="B14" s="7" t="s">
        <v>40</v>
      </c>
    </row>
    <row r="15">
      <c r="A15" s="7" t="s">
        <v>46</v>
      </c>
      <c r="B15" s="7" t="s">
        <v>40</v>
      </c>
    </row>
    <row r="16">
      <c r="A16" s="7" t="s">
        <v>56</v>
      </c>
      <c r="B16" s="7" t="s">
        <v>39</v>
      </c>
    </row>
  </sheetData>
  <mergeCells count="4">
    <mergeCell ref="I1:K1"/>
    <mergeCell ref="M1:O1"/>
    <mergeCell ref="D1:G1"/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86"/>
    <col customWidth="1" min="5" max="5" width="3.43"/>
    <col customWidth="1" min="10" max="10" width="4.29"/>
    <col customWidth="1" min="11" max="11" width="14.57"/>
    <col customWidth="1" min="12" max="12" width="32.43"/>
  </cols>
  <sheetData>
    <row r="1">
      <c r="A1" s="1" t="s">
        <v>2</v>
      </c>
      <c r="E1" s="2"/>
      <c r="F1" s="1" t="s">
        <v>5</v>
      </c>
      <c r="K1" s="4"/>
      <c r="L1" s="3" t="s">
        <v>6</v>
      </c>
    </row>
    <row r="2">
      <c r="A2" s="6" t="s">
        <v>8</v>
      </c>
      <c r="B2" s="6" t="s">
        <v>14</v>
      </c>
      <c r="C2" s="6" t="s">
        <v>15</v>
      </c>
      <c r="D2" s="6" t="s">
        <v>16</v>
      </c>
      <c r="E2" s="2"/>
      <c r="F2" s="8" t="s">
        <v>17</v>
      </c>
      <c r="K2" s="4"/>
      <c r="L2" s="10" t="s">
        <v>27</v>
      </c>
    </row>
    <row r="3">
      <c r="A3" s="12">
        <v>1.0</v>
      </c>
      <c r="B3" s="12" t="s">
        <v>47</v>
      </c>
      <c r="C3" s="12" t="s">
        <v>48</v>
      </c>
      <c r="D3" s="12">
        <v>100.0</v>
      </c>
      <c r="E3" s="2"/>
      <c r="F3" s="14" t="s">
        <v>14</v>
      </c>
      <c r="G3" s="14" t="s">
        <v>15</v>
      </c>
      <c r="H3" s="14" t="s">
        <v>16</v>
      </c>
      <c r="I3" s="14" t="s">
        <v>50</v>
      </c>
      <c r="K3" s="4"/>
      <c r="L3" s="14" t="s">
        <v>14</v>
      </c>
      <c r="M3" s="5" t="s">
        <v>50</v>
      </c>
      <c r="N3" s="5" t="s">
        <v>51</v>
      </c>
    </row>
    <row r="4">
      <c r="A4" s="12">
        <v>2.0</v>
      </c>
      <c r="B4" s="12" t="s">
        <v>52</v>
      </c>
      <c r="C4" s="12" t="s">
        <v>53</v>
      </c>
      <c r="D4" s="12">
        <v>200.0</v>
      </c>
      <c r="E4" s="2"/>
      <c r="F4" s="15" t="s">
        <v>54</v>
      </c>
      <c r="G4" s="15" t="s">
        <v>48</v>
      </c>
      <c r="H4" s="16">
        <v>500.0</v>
      </c>
      <c r="I4" s="17">
        <f t="shared" ref="I4:I11" si="1">H4/sum(H$4:H$11)</f>
        <v>0.1149425287</v>
      </c>
      <c r="K4" s="4"/>
      <c r="L4" s="7" t="s">
        <v>47</v>
      </c>
      <c r="M4">
        <f>H6/H12</f>
        <v>0.02298850575</v>
      </c>
      <c r="N4">
        <f>H18/H24</f>
        <v>0</v>
      </c>
    </row>
    <row r="5">
      <c r="A5" s="12">
        <v>3.0</v>
      </c>
      <c r="B5" s="12" t="s">
        <v>52</v>
      </c>
      <c r="C5" s="12" t="s">
        <v>48</v>
      </c>
      <c r="D5" s="12">
        <v>100.0</v>
      </c>
      <c r="E5" s="2"/>
      <c r="F5" s="15" t="s">
        <v>59</v>
      </c>
      <c r="G5" s="15" t="s">
        <v>48</v>
      </c>
      <c r="H5" s="16">
        <v>800.0</v>
      </c>
      <c r="I5" s="17">
        <f t="shared" si="1"/>
        <v>0.183908046</v>
      </c>
      <c r="K5" s="4"/>
      <c r="L5" s="7" t="s">
        <v>52</v>
      </c>
      <c r="M5">
        <f>H10/H12</f>
        <v>0.02298850575</v>
      </c>
      <c r="N5">
        <f>H22/H24</f>
        <v>0.0701754386</v>
      </c>
    </row>
    <row r="6">
      <c r="A6" s="12">
        <v>4.0</v>
      </c>
      <c r="B6" s="12" t="s">
        <v>62</v>
      </c>
      <c r="C6" s="12" t="s">
        <v>48</v>
      </c>
      <c r="D6" s="12">
        <v>400.0</v>
      </c>
      <c r="E6" s="2"/>
      <c r="F6" s="15" t="s">
        <v>47</v>
      </c>
      <c r="G6" s="15" t="s">
        <v>48</v>
      </c>
      <c r="H6" s="16">
        <v>100.0</v>
      </c>
      <c r="I6" s="17">
        <f t="shared" si="1"/>
        <v>0.02298850575</v>
      </c>
      <c r="K6" s="4"/>
      <c r="L6" s="7" t="s">
        <v>63</v>
      </c>
      <c r="M6">
        <f>H8/H12</f>
        <v>0.275862069</v>
      </c>
      <c r="N6">
        <f>H20/H24</f>
        <v>0.2807017544</v>
      </c>
    </row>
    <row r="7">
      <c r="A7" s="12">
        <v>5.0</v>
      </c>
      <c r="B7" s="12" t="s">
        <v>62</v>
      </c>
      <c r="C7" s="12" t="s">
        <v>53</v>
      </c>
      <c r="D7" s="12">
        <v>250.0</v>
      </c>
      <c r="E7" s="2"/>
      <c r="F7" s="15" t="s">
        <v>62</v>
      </c>
      <c r="G7" s="15" t="s">
        <v>48</v>
      </c>
      <c r="H7" s="16">
        <v>400.0</v>
      </c>
      <c r="I7" s="17">
        <f t="shared" si="1"/>
        <v>0.09195402299</v>
      </c>
      <c r="K7" s="4"/>
      <c r="L7" s="7" t="s">
        <v>65</v>
      </c>
      <c r="M7">
        <f>H9/H12</f>
        <v>0.1034482759</v>
      </c>
      <c r="N7">
        <f>H21/H24</f>
        <v>0</v>
      </c>
    </row>
    <row r="8">
      <c r="A8" s="12">
        <v>6.0</v>
      </c>
      <c r="B8" s="12" t="s">
        <v>65</v>
      </c>
      <c r="C8" s="12" t="s">
        <v>48</v>
      </c>
      <c r="D8" s="12">
        <v>450.0</v>
      </c>
      <c r="E8" s="2"/>
      <c r="F8" s="15" t="s">
        <v>63</v>
      </c>
      <c r="G8" s="15" t="s">
        <v>48</v>
      </c>
      <c r="H8" s="16">
        <v>1200.0</v>
      </c>
      <c r="I8" s="17">
        <f t="shared" si="1"/>
        <v>0.275862069</v>
      </c>
      <c r="K8" s="4"/>
      <c r="L8" s="7" t="s">
        <v>67</v>
      </c>
      <c r="M8">
        <f>H11/H12</f>
        <v>0.183908046</v>
      </c>
      <c r="N8">
        <f>H23/H24</f>
        <v>0.1754385965</v>
      </c>
    </row>
    <row r="9">
      <c r="A9" s="12">
        <v>7.0</v>
      </c>
      <c r="B9" s="12" t="s">
        <v>67</v>
      </c>
      <c r="C9" s="12" t="s">
        <v>48</v>
      </c>
      <c r="D9" s="12">
        <v>800.0</v>
      </c>
      <c r="E9" s="2"/>
      <c r="F9" s="15" t="s">
        <v>65</v>
      </c>
      <c r="G9" s="15" t="s">
        <v>48</v>
      </c>
      <c r="H9" s="16">
        <v>450.0</v>
      </c>
      <c r="I9" s="17">
        <f t="shared" si="1"/>
        <v>0.1034482759</v>
      </c>
    </row>
    <row r="10">
      <c r="A10" s="12">
        <v>8.0</v>
      </c>
      <c r="B10" s="12" t="s">
        <v>67</v>
      </c>
      <c r="C10" s="12" t="s">
        <v>53</v>
      </c>
      <c r="D10" s="12">
        <v>500.0</v>
      </c>
      <c r="E10" s="2"/>
      <c r="F10" s="15" t="s">
        <v>52</v>
      </c>
      <c r="G10" s="15" t="s">
        <v>48</v>
      </c>
      <c r="H10" s="16">
        <v>100.0</v>
      </c>
      <c r="I10" s="17">
        <f t="shared" si="1"/>
        <v>0.02298850575</v>
      </c>
      <c r="K10" s="7" t="s">
        <v>73</v>
      </c>
      <c r="L10" s="7" t="s">
        <v>76</v>
      </c>
      <c r="M10">
        <f>H28*product(M4:M8)</f>
        <v>0.000001675692101</v>
      </c>
      <c r="N10" s="25" t="s">
        <v>85</v>
      </c>
    </row>
    <row r="11">
      <c r="A11" s="12">
        <v>9.0</v>
      </c>
      <c r="B11" s="12" t="s">
        <v>54</v>
      </c>
      <c r="C11" s="12" t="s">
        <v>53</v>
      </c>
      <c r="D11" s="12">
        <v>500.0</v>
      </c>
      <c r="E11" s="2"/>
      <c r="F11" s="15" t="s">
        <v>67</v>
      </c>
      <c r="G11" s="15" t="s">
        <v>48</v>
      </c>
      <c r="H11" s="16">
        <v>800.0</v>
      </c>
      <c r="I11" s="17">
        <f t="shared" si="1"/>
        <v>0.183908046</v>
      </c>
      <c r="K11" s="26" t="s">
        <v>86</v>
      </c>
      <c r="L11" s="7" t="s">
        <v>87</v>
      </c>
      <c r="M11">
        <f>H29*product(N4:N8)</f>
        <v>0</v>
      </c>
    </row>
    <row r="12">
      <c r="A12" s="12">
        <v>10.0</v>
      </c>
      <c r="B12" s="12" t="s">
        <v>54</v>
      </c>
      <c r="C12" s="12" t="s">
        <v>48</v>
      </c>
      <c r="D12" s="12">
        <v>500.0</v>
      </c>
      <c r="E12" s="2"/>
      <c r="F12" s="17"/>
      <c r="G12" s="14" t="s">
        <v>41</v>
      </c>
      <c r="H12" s="27">
        <f t="shared" ref="H12:I12" si="2">sum(H4:H11)</f>
        <v>4350</v>
      </c>
      <c r="I12" s="14">
        <f t="shared" si="2"/>
        <v>1</v>
      </c>
    </row>
    <row r="13">
      <c r="A13" s="12">
        <v>11.0</v>
      </c>
      <c r="B13" s="12" t="s">
        <v>63</v>
      </c>
      <c r="C13" s="12" t="s">
        <v>48</v>
      </c>
      <c r="D13" s="12">
        <v>1200.0</v>
      </c>
      <c r="E13" s="2"/>
      <c r="F13" s="2"/>
      <c r="G13" s="2"/>
      <c r="H13" s="2"/>
      <c r="I13" s="2"/>
    </row>
    <row r="14">
      <c r="A14" s="12">
        <v>12.0</v>
      </c>
      <c r="B14" s="12" t="s">
        <v>63</v>
      </c>
      <c r="C14" s="12" t="s">
        <v>53</v>
      </c>
      <c r="D14" s="12">
        <v>800.0</v>
      </c>
      <c r="E14" s="2"/>
      <c r="F14" s="8" t="s">
        <v>90</v>
      </c>
      <c r="K14" s="4"/>
      <c r="L14" s="10" t="s">
        <v>91</v>
      </c>
    </row>
    <row r="15">
      <c r="A15" s="12">
        <v>13.0</v>
      </c>
      <c r="B15" s="12" t="s">
        <v>59</v>
      </c>
      <c r="C15" s="12" t="s">
        <v>53</v>
      </c>
      <c r="D15" s="12">
        <v>600.0</v>
      </c>
      <c r="E15" s="2"/>
      <c r="F15" s="14" t="s">
        <v>14</v>
      </c>
      <c r="G15" s="14" t="s">
        <v>15</v>
      </c>
      <c r="H15" s="14" t="s">
        <v>16</v>
      </c>
      <c r="I15" s="14" t="s">
        <v>51</v>
      </c>
      <c r="K15" s="4"/>
      <c r="L15" s="14" t="s">
        <v>14</v>
      </c>
      <c r="M15" s="5" t="s">
        <v>50</v>
      </c>
      <c r="N15" s="5" t="s">
        <v>51</v>
      </c>
    </row>
    <row r="16">
      <c r="A16" s="12">
        <v>14.0</v>
      </c>
      <c r="B16" s="12" t="s">
        <v>59</v>
      </c>
      <c r="C16" s="12" t="s">
        <v>48</v>
      </c>
      <c r="D16" s="12">
        <v>800.0</v>
      </c>
      <c r="E16" s="2"/>
      <c r="F16" s="15" t="s">
        <v>54</v>
      </c>
      <c r="G16" s="15" t="s">
        <v>53</v>
      </c>
      <c r="H16" s="16">
        <v>500.0</v>
      </c>
      <c r="I16" s="17">
        <f t="shared" ref="I16:I23" si="3">H16/sum(H$16:H$23)</f>
        <v>0.1754385965</v>
      </c>
      <c r="K16" s="4"/>
      <c r="L16" s="7" t="s">
        <v>59</v>
      </c>
      <c r="M16">
        <f>I5</f>
        <v>0.183908046</v>
      </c>
      <c r="N16">
        <f>I17</f>
        <v>0.2105263158</v>
      </c>
    </row>
    <row r="17">
      <c r="A17" s="2"/>
      <c r="B17" s="2"/>
      <c r="C17" s="2"/>
      <c r="D17" s="2"/>
      <c r="E17" s="2"/>
      <c r="F17" s="15" t="s">
        <v>59</v>
      </c>
      <c r="G17" s="15" t="s">
        <v>53</v>
      </c>
      <c r="H17" s="16">
        <v>600.0</v>
      </c>
      <c r="I17" s="17">
        <f t="shared" si="3"/>
        <v>0.2105263158</v>
      </c>
      <c r="K17" s="4"/>
      <c r="L17" s="7" t="s">
        <v>52</v>
      </c>
      <c r="M17">
        <f>I10</f>
        <v>0.02298850575</v>
      </c>
      <c r="N17">
        <f>I22</f>
        <v>0.0701754386</v>
      </c>
    </row>
    <row r="18">
      <c r="A18" s="2"/>
      <c r="B18" s="2"/>
      <c r="C18" s="2"/>
      <c r="D18" s="2"/>
      <c r="E18" s="2"/>
      <c r="F18" s="15" t="s">
        <v>47</v>
      </c>
      <c r="G18" s="15" t="s">
        <v>53</v>
      </c>
      <c r="H18" s="16">
        <v>0.0</v>
      </c>
      <c r="I18" s="17">
        <f t="shared" si="3"/>
        <v>0</v>
      </c>
      <c r="K18" s="4"/>
      <c r="L18" s="7" t="s">
        <v>62</v>
      </c>
      <c r="M18">
        <f>I7</f>
        <v>0.09195402299</v>
      </c>
      <c r="N18">
        <f>I19</f>
        <v>0.08771929825</v>
      </c>
    </row>
    <row r="19">
      <c r="D19" s="2"/>
      <c r="E19" s="2"/>
      <c r="F19" s="15" t="s">
        <v>62</v>
      </c>
      <c r="G19" s="15" t="s">
        <v>53</v>
      </c>
      <c r="H19" s="16">
        <v>250.0</v>
      </c>
      <c r="I19" s="17">
        <f t="shared" si="3"/>
        <v>0.08771929825</v>
      </c>
      <c r="K19" s="4"/>
      <c r="L19" s="7" t="s">
        <v>54</v>
      </c>
      <c r="M19">
        <f>I4</f>
        <v>0.1149425287</v>
      </c>
      <c r="N19">
        <f>I16</f>
        <v>0.1754385965</v>
      </c>
    </row>
    <row r="20">
      <c r="D20" s="2"/>
      <c r="E20" s="2"/>
      <c r="F20" s="15" t="s">
        <v>63</v>
      </c>
      <c r="G20" s="15" t="s">
        <v>53</v>
      </c>
      <c r="H20" s="16">
        <v>800.0</v>
      </c>
      <c r="I20" s="17">
        <f t="shared" si="3"/>
        <v>0.2807017544</v>
      </c>
      <c r="K20" s="4"/>
      <c r="L20" s="7" t="s">
        <v>67</v>
      </c>
      <c r="M20">
        <f>I11</f>
        <v>0.183908046</v>
      </c>
      <c r="N20">
        <f>I23</f>
        <v>0.1754385965</v>
      </c>
    </row>
    <row r="21">
      <c r="D21" s="2"/>
      <c r="E21" s="2"/>
      <c r="F21" s="15" t="s">
        <v>65</v>
      </c>
      <c r="G21" s="15" t="s">
        <v>53</v>
      </c>
      <c r="H21" s="16">
        <v>0.0</v>
      </c>
      <c r="I21" s="17">
        <f t="shared" si="3"/>
        <v>0</v>
      </c>
    </row>
    <row r="22">
      <c r="D22" s="2"/>
      <c r="E22" s="2"/>
      <c r="F22" s="15" t="s">
        <v>52</v>
      </c>
      <c r="G22" s="15" t="s">
        <v>53</v>
      </c>
      <c r="H22" s="16">
        <v>200.0</v>
      </c>
      <c r="I22" s="17">
        <f t="shared" si="3"/>
        <v>0.0701754386</v>
      </c>
      <c r="K22" s="7" t="s">
        <v>73</v>
      </c>
      <c r="L22" s="7" t="s">
        <v>76</v>
      </c>
      <c r="M22">
        <f>H28*product(M16:M20)</f>
        <v>0.000004965013634</v>
      </c>
    </row>
    <row r="23">
      <c r="E23" s="2"/>
      <c r="F23" s="15" t="s">
        <v>67</v>
      </c>
      <c r="G23" s="15" t="s">
        <v>53</v>
      </c>
      <c r="H23" s="16">
        <v>500.0</v>
      </c>
      <c r="I23" s="17">
        <f t="shared" si="3"/>
        <v>0.1754385965</v>
      </c>
      <c r="K23" s="26" t="s">
        <v>86</v>
      </c>
      <c r="L23" s="7" t="s">
        <v>87</v>
      </c>
      <c r="M23">
        <f>H29*product(N16:N20)</f>
        <v>0.0000157888074</v>
      </c>
      <c r="N23" s="25" t="s">
        <v>100</v>
      </c>
    </row>
    <row r="24">
      <c r="A24" s="2"/>
      <c r="B24" s="2"/>
      <c r="C24" s="2"/>
      <c r="D24" s="2"/>
      <c r="E24" s="2"/>
      <c r="F24" s="17"/>
      <c r="G24" s="14" t="s">
        <v>41</v>
      </c>
      <c r="H24" s="27">
        <f t="shared" ref="H24:I24" si="4">sum(H16:H23)</f>
        <v>2850</v>
      </c>
      <c r="I24" s="36">
        <f t="shared" si="4"/>
        <v>1</v>
      </c>
    </row>
    <row r="25">
      <c r="F25" s="4"/>
      <c r="G25" s="4"/>
      <c r="H25" s="4"/>
      <c r="I25" s="4"/>
    </row>
    <row r="26">
      <c r="F26" s="8" t="s">
        <v>101</v>
      </c>
      <c r="I26" s="4"/>
    </row>
    <row r="27">
      <c r="F27" s="37" t="s">
        <v>15</v>
      </c>
      <c r="G27" s="37" t="s">
        <v>102</v>
      </c>
      <c r="H27" s="37" t="s">
        <v>103</v>
      </c>
    </row>
    <row r="28">
      <c r="F28" s="12" t="s">
        <v>48</v>
      </c>
      <c r="G28" s="12">
        <v>4350.0</v>
      </c>
      <c r="H28" s="2">
        <f>H12/sum(H12+H24)</f>
        <v>0.6041666667</v>
      </c>
    </row>
    <row r="29">
      <c r="F29" s="12" t="s">
        <v>53</v>
      </c>
      <c r="G29" s="12">
        <v>2850.0</v>
      </c>
      <c r="H29" s="2">
        <f>H24/sum(H24,H12)</f>
        <v>0.3958333333</v>
      </c>
    </row>
    <row r="30">
      <c r="F30" s="12" t="s">
        <v>41</v>
      </c>
      <c r="G30" s="2">
        <f t="shared" ref="G30:H30" si="5">sum(G28:G29)</f>
        <v>7200</v>
      </c>
      <c r="H30" s="2">
        <f t="shared" si="5"/>
        <v>1</v>
      </c>
    </row>
  </sheetData>
  <mergeCells count="8">
    <mergeCell ref="F2:I2"/>
    <mergeCell ref="F14:I14"/>
    <mergeCell ref="F1:I1"/>
    <mergeCell ref="A1:D1"/>
    <mergeCell ref="F26:H26"/>
    <mergeCell ref="L1:N1"/>
    <mergeCell ref="L2:N2"/>
    <mergeCell ref="L14:N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86"/>
    <col customWidth="1" min="2" max="2" width="28.57"/>
    <col customWidth="1" min="4" max="4" width="5.57"/>
    <col customWidth="1" min="5" max="5" width="13.29"/>
    <col customWidth="1" min="6" max="6" width="28.43"/>
  </cols>
  <sheetData>
    <row r="1">
      <c r="A1" s="1" t="s">
        <v>0</v>
      </c>
      <c r="E1" s="1" t="s">
        <v>3</v>
      </c>
    </row>
    <row r="2">
      <c r="A2" s="5" t="s">
        <v>4</v>
      </c>
      <c r="B2" s="5" t="s">
        <v>10</v>
      </c>
      <c r="C2" s="5" t="s">
        <v>12</v>
      </c>
      <c r="E2" s="5" t="s">
        <v>4</v>
      </c>
      <c r="F2" s="5" t="s">
        <v>10</v>
      </c>
      <c r="G2" s="5" t="s">
        <v>12</v>
      </c>
    </row>
    <row r="3">
      <c r="A3" s="7" t="s">
        <v>13</v>
      </c>
      <c r="B3" s="7" t="s">
        <v>18</v>
      </c>
      <c r="C3" s="7" t="s">
        <v>19</v>
      </c>
      <c r="E3" s="7" t="s">
        <v>20</v>
      </c>
      <c r="F3" s="7" t="s">
        <v>21</v>
      </c>
      <c r="G3" s="7" t="s">
        <v>22</v>
      </c>
    </row>
    <row r="4">
      <c r="A4" s="7" t="s">
        <v>23</v>
      </c>
      <c r="B4" s="7" t="s">
        <v>24</v>
      </c>
      <c r="C4" s="7" t="s">
        <v>25</v>
      </c>
      <c r="E4" s="7" t="s">
        <v>26</v>
      </c>
      <c r="F4" s="7" t="s">
        <v>28</v>
      </c>
      <c r="G4" s="7" t="s">
        <v>22</v>
      </c>
    </row>
    <row r="5">
      <c r="A5" s="7" t="s">
        <v>29</v>
      </c>
      <c r="B5" s="7" t="s">
        <v>30</v>
      </c>
      <c r="C5" s="7" t="s">
        <v>19</v>
      </c>
    </row>
    <row r="6">
      <c r="A6" s="7" t="s">
        <v>31</v>
      </c>
      <c r="B6" s="7" t="s">
        <v>32</v>
      </c>
      <c r="C6" s="7" t="s">
        <v>25</v>
      </c>
      <c r="E6" s="7"/>
      <c r="F6" s="7"/>
    </row>
    <row r="7">
      <c r="A7" s="7" t="s">
        <v>33</v>
      </c>
      <c r="B7" s="7" t="s">
        <v>34</v>
      </c>
      <c r="C7" s="7" t="s">
        <v>19</v>
      </c>
      <c r="E7" s="7"/>
    </row>
    <row r="8">
      <c r="A8" s="7" t="s">
        <v>35</v>
      </c>
      <c r="B8" s="7" t="s">
        <v>36</v>
      </c>
      <c r="C8" s="7" t="s">
        <v>25</v>
      </c>
      <c r="E8" s="7"/>
    </row>
    <row r="9">
      <c r="A9" s="7"/>
      <c r="E9" s="7"/>
    </row>
    <row r="10">
      <c r="A10" s="7" t="s">
        <v>37</v>
      </c>
      <c r="B10" s="13" t="s">
        <v>38</v>
      </c>
    </row>
    <row r="11">
      <c r="A11" s="7" t="s">
        <v>49</v>
      </c>
      <c r="B11" s="7">
        <v>15.0</v>
      </c>
    </row>
  </sheetData>
  <mergeCells count="3">
    <mergeCell ref="A1:C1"/>
    <mergeCell ref="B10:C10"/>
    <mergeCell ref="E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29"/>
    <col customWidth="1" min="2" max="2" width="24.43"/>
    <col customWidth="1" min="3" max="3" width="10.29"/>
    <col customWidth="1" min="4" max="4" width="10.43"/>
    <col customWidth="1" min="5" max="7" width="7.29"/>
    <col customWidth="1" min="8" max="8" width="8.86"/>
    <col customWidth="1" min="9" max="9" width="7.29"/>
    <col customWidth="1" min="10" max="10" width="9.29"/>
    <col customWidth="1" min="11" max="17" width="7.29"/>
  </cols>
  <sheetData>
    <row r="1">
      <c r="A1" s="19" t="s">
        <v>64</v>
      </c>
      <c r="B1" s="20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0"/>
      <c r="S1" s="22"/>
      <c r="T1" s="22"/>
      <c r="U1" s="22"/>
      <c r="V1" s="23"/>
      <c r="W1" s="23"/>
      <c r="X1" s="23"/>
      <c r="Y1" s="23"/>
      <c r="Z1" s="23"/>
      <c r="AA1" s="23"/>
      <c r="AB1" s="23"/>
      <c r="AC1" s="23"/>
    </row>
    <row r="2">
      <c r="A2" s="20"/>
      <c r="B2" s="7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0"/>
      <c r="S2" s="22"/>
      <c r="T2" s="22"/>
      <c r="U2" s="22"/>
      <c r="V2" s="23"/>
      <c r="W2" s="23"/>
      <c r="X2" s="23"/>
      <c r="Y2" s="23"/>
      <c r="Z2" s="23"/>
      <c r="AA2" s="23"/>
      <c r="AB2" s="23"/>
      <c r="AC2" s="23"/>
    </row>
    <row r="3">
      <c r="A3" s="20" t="s">
        <v>4</v>
      </c>
      <c r="B3" s="20" t="s">
        <v>10</v>
      </c>
      <c r="C3" s="21" t="s">
        <v>68</v>
      </c>
      <c r="R3" s="20" t="s">
        <v>12</v>
      </c>
      <c r="S3" s="22"/>
      <c r="T3" s="22"/>
      <c r="U3" s="22"/>
      <c r="V3" s="23"/>
      <c r="W3" s="23"/>
      <c r="X3" s="23"/>
      <c r="Y3" s="23"/>
      <c r="Z3" s="23"/>
      <c r="AA3" s="23"/>
      <c r="AB3" s="23"/>
      <c r="AC3" s="23"/>
    </row>
    <row r="4">
      <c r="C4" s="24" t="s">
        <v>69</v>
      </c>
      <c r="D4" s="24" t="s">
        <v>70</v>
      </c>
      <c r="E4" s="24" t="s">
        <v>71</v>
      </c>
      <c r="F4" s="24" t="s">
        <v>67</v>
      </c>
      <c r="G4" s="24" t="s">
        <v>72</v>
      </c>
      <c r="H4" s="24" t="s">
        <v>74</v>
      </c>
      <c r="I4" s="24" t="s">
        <v>75</v>
      </c>
      <c r="J4" s="24" t="s">
        <v>77</v>
      </c>
      <c r="K4" s="24" t="s">
        <v>78</v>
      </c>
      <c r="L4" s="24" t="s">
        <v>79</v>
      </c>
      <c r="M4" s="24" t="s">
        <v>80</v>
      </c>
      <c r="N4" s="24" t="s">
        <v>81</v>
      </c>
      <c r="O4" s="24" t="s">
        <v>82</v>
      </c>
      <c r="P4" s="24" t="s">
        <v>83</v>
      </c>
      <c r="Q4" s="24" t="s">
        <v>84</v>
      </c>
      <c r="S4" s="22"/>
      <c r="T4" s="22"/>
      <c r="U4" s="22"/>
      <c r="V4" s="23"/>
      <c r="W4" s="23"/>
      <c r="X4" s="23"/>
      <c r="Y4" s="23"/>
    </row>
    <row r="5">
      <c r="A5" s="7" t="s">
        <v>13</v>
      </c>
      <c r="B5" s="7" t="s">
        <v>18</v>
      </c>
      <c r="C5" s="7">
        <v>1.0</v>
      </c>
      <c r="D5" s="7">
        <v>1.0</v>
      </c>
      <c r="E5" s="7"/>
      <c r="R5" s="7" t="s">
        <v>19</v>
      </c>
    </row>
    <row r="6">
      <c r="A6" s="7" t="s">
        <v>29</v>
      </c>
      <c r="B6" s="7" t="s">
        <v>30</v>
      </c>
      <c r="C6" s="7">
        <v>1.0</v>
      </c>
      <c r="H6" s="7">
        <v>1.0</v>
      </c>
      <c r="I6" s="7">
        <v>1.0</v>
      </c>
      <c r="J6" s="7">
        <v>1.0</v>
      </c>
      <c r="R6" s="7" t="s">
        <v>19</v>
      </c>
    </row>
    <row r="7">
      <c r="A7" s="7" t="s">
        <v>33</v>
      </c>
      <c r="B7" s="7" t="s">
        <v>34</v>
      </c>
      <c r="M7" s="7">
        <v>1.0</v>
      </c>
      <c r="N7" s="7">
        <v>1.0</v>
      </c>
      <c r="O7" s="7">
        <v>1.0</v>
      </c>
      <c r="P7" s="7"/>
      <c r="Q7" s="7"/>
      <c r="R7" s="7" t="s">
        <v>19</v>
      </c>
    </row>
    <row r="8">
      <c r="A8" s="7" t="s">
        <v>23</v>
      </c>
      <c r="B8" s="7" t="s">
        <v>24</v>
      </c>
      <c r="E8" s="7">
        <v>1.0</v>
      </c>
      <c r="F8" s="7">
        <v>1.0</v>
      </c>
      <c r="G8" s="7">
        <v>1.0</v>
      </c>
      <c r="R8" s="7" t="s">
        <v>25</v>
      </c>
    </row>
    <row r="9">
      <c r="A9" s="7" t="s">
        <v>31</v>
      </c>
      <c r="B9" s="7" t="s">
        <v>32</v>
      </c>
      <c r="G9" s="7">
        <v>1.0</v>
      </c>
      <c r="I9" s="7"/>
      <c r="K9" s="7">
        <v>1.0</v>
      </c>
      <c r="L9" s="7">
        <v>1.0</v>
      </c>
      <c r="R9" s="7" t="s">
        <v>25</v>
      </c>
    </row>
    <row r="10">
      <c r="A10" s="7" t="s">
        <v>35</v>
      </c>
      <c r="B10" s="7" t="s">
        <v>36</v>
      </c>
      <c r="L10" s="7">
        <v>1.0</v>
      </c>
      <c r="P10" s="7">
        <v>1.0</v>
      </c>
      <c r="Q10" s="7">
        <v>1.0</v>
      </c>
      <c r="R10" s="7" t="s">
        <v>25</v>
      </c>
    </row>
  </sheetData>
  <mergeCells count="5">
    <mergeCell ref="Y4:AC4"/>
    <mergeCell ref="B3:B4"/>
    <mergeCell ref="A3:A4"/>
    <mergeCell ref="R3:R4"/>
    <mergeCell ref="C3:Q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29"/>
    <col customWidth="1" min="2" max="2" width="24.43"/>
    <col customWidth="1" min="3" max="3" width="10.29"/>
    <col customWidth="1" min="4" max="4" width="10.43"/>
    <col customWidth="1" min="5" max="7" width="7.29"/>
    <col customWidth="1" min="8" max="8" width="8.86"/>
    <col customWidth="1" min="9" max="9" width="7.29"/>
    <col customWidth="1" min="10" max="10" width="9.29"/>
    <col customWidth="1" min="11" max="17" width="7.29"/>
  </cols>
  <sheetData>
    <row r="1">
      <c r="A1" s="20" t="s">
        <v>88</v>
      </c>
      <c r="B1" s="20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0"/>
      <c r="S1" s="22"/>
      <c r="T1" s="22"/>
      <c r="U1" s="22"/>
      <c r="V1" s="23"/>
      <c r="W1" s="23"/>
      <c r="X1" s="23"/>
      <c r="Y1" s="23"/>
      <c r="Z1" s="23"/>
      <c r="AA1" s="23"/>
      <c r="AB1" s="23"/>
      <c r="AC1" s="23"/>
    </row>
    <row r="2">
      <c r="A2" s="20"/>
      <c r="B2" s="7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0"/>
      <c r="S2" s="22"/>
      <c r="T2" s="22"/>
      <c r="U2" s="22"/>
      <c r="V2" s="23"/>
      <c r="W2" s="23"/>
      <c r="X2" s="23"/>
      <c r="Y2" s="23"/>
      <c r="Z2" s="23"/>
      <c r="AA2" s="23"/>
      <c r="AB2" s="23"/>
      <c r="AC2" s="23"/>
    </row>
    <row r="3">
      <c r="A3" s="20" t="s">
        <v>4</v>
      </c>
      <c r="B3" s="20" t="s">
        <v>10</v>
      </c>
      <c r="C3" s="21" t="s">
        <v>68</v>
      </c>
      <c r="R3" s="20" t="s">
        <v>12</v>
      </c>
      <c r="S3" s="22"/>
      <c r="T3" s="22"/>
      <c r="U3" s="22"/>
      <c r="V3" s="23"/>
      <c r="W3" s="23"/>
      <c r="X3" s="23"/>
      <c r="Y3" s="23"/>
      <c r="Z3" s="23"/>
      <c r="AA3" s="23"/>
      <c r="AB3" s="23"/>
      <c r="AC3" s="23"/>
    </row>
    <row r="4">
      <c r="C4" s="24" t="s">
        <v>69</v>
      </c>
      <c r="D4" s="24" t="s">
        <v>70</v>
      </c>
      <c r="E4" s="24" t="s">
        <v>71</v>
      </c>
      <c r="F4" s="24" t="s">
        <v>67</v>
      </c>
      <c r="G4" s="24" t="s">
        <v>72</v>
      </c>
      <c r="H4" s="24" t="s">
        <v>74</v>
      </c>
      <c r="I4" s="24" t="s">
        <v>75</v>
      </c>
      <c r="J4" s="24" t="s">
        <v>77</v>
      </c>
      <c r="K4" s="24" t="s">
        <v>78</v>
      </c>
      <c r="L4" s="24" t="s">
        <v>79</v>
      </c>
      <c r="M4" s="24" t="s">
        <v>80</v>
      </c>
      <c r="N4" s="24" t="s">
        <v>81</v>
      </c>
      <c r="O4" s="24" t="s">
        <v>82</v>
      </c>
      <c r="P4" s="24" t="s">
        <v>83</v>
      </c>
      <c r="Q4" s="24" t="s">
        <v>84</v>
      </c>
      <c r="S4" s="22"/>
      <c r="T4" s="22"/>
      <c r="U4" s="22"/>
      <c r="V4" s="23"/>
      <c r="W4" s="23"/>
      <c r="X4" s="23"/>
      <c r="Y4" s="23"/>
    </row>
    <row r="5">
      <c r="A5" s="28" t="s">
        <v>13</v>
      </c>
      <c r="B5" s="28" t="s">
        <v>18</v>
      </c>
      <c r="C5" s="28">
        <v>1.0</v>
      </c>
      <c r="D5" s="28">
        <v>1.0</v>
      </c>
      <c r="E5" s="2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28" t="s">
        <v>19</v>
      </c>
    </row>
    <row r="6">
      <c r="A6" s="28" t="s">
        <v>29</v>
      </c>
      <c r="B6" s="28" t="s">
        <v>30</v>
      </c>
      <c r="C6" s="28">
        <v>1.0</v>
      </c>
      <c r="D6" s="18"/>
      <c r="E6" s="18"/>
      <c r="F6" s="18"/>
      <c r="G6" s="18"/>
      <c r="H6" s="28">
        <v>1.0</v>
      </c>
      <c r="I6" s="28">
        <v>1.0</v>
      </c>
      <c r="J6" s="28">
        <v>1.0</v>
      </c>
      <c r="K6" s="18"/>
      <c r="L6" s="18"/>
      <c r="M6" s="18"/>
      <c r="N6" s="18"/>
      <c r="O6" s="18"/>
      <c r="P6" s="18"/>
      <c r="Q6" s="18"/>
      <c r="R6" s="28" t="s">
        <v>19</v>
      </c>
    </row>
    <row r="7">
      <c r="A7" s="28" t="s">
        <v>33</v>
      </c>
      <c r="B7" s="28" t="s">
        <v>34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28">
        <v>1.0</v>
      </c>
      <c r="N7" s="28">
        <v>1.0</v>
      </c>
      <c r="O7" s="28">
        <v>1.0</v>
      </c>
      <c r="P7" s="28"/>
      <c r="Q7" s="28"/>
      <c r="R7" s="28" t="s">
        <v>19</v>
      </c>
    </row>
    <row r="8">
      <c r="A8" s="7" t="s">
        <v>23</v>
      </c>
      <c r="B8" s="7" t="s">
        <v>24</v>
      </c>
      <c r="E8" s="7">
        <v>1.0</v>
      </c>
      <c r="F8" s="7">
        <v>1.0</v>
      </c>
      <c r="G8" s="7">
        <v>1.0</v>
      </c>
      <c r="R8" s="7" t="s">
        <v>25</v>
      </c>
    </row>
    <row r="9">
      <c r="A9" s="7" t="s">
        <v>31</v>
      </c>
      <c r="B9" s="7" t="s">
        <v>32</v>
      </c>
      <c r="G9" s="7">
        <v>1.0</v>
      </c>
      <c r="I9" s="7"/>
      <c r="K9" s="7">
        <v>1.0</v>
      </c>
      <c r="L9" s="7">
        <v>1.0</v>
      </c>
      <c r="R9" s="7" t="s">
        <v>25</v>
      </c>
    </row>
    <row r="10">
      <c r="A10" s="7" t="s">
        <v>35</v>
      </c>
      <c r="B10" s="7" t="s">
        <v>36</v>
      </c>
      <c r="L10" s="7">
        <v>1.0</v>
      </c>
      <c r="P10" s="7">
        <v>1.0</v>
      </c>
      <c r="Q10" s="7">
        <v>1.0</v>
      </c>
      <c r="R10" s="7" t="s">
        <v>25</v>
      </c>
    </row>
    <row r="12">
      <c r="B12" s="29" t="s">
        <v>92</v>
      </c>
    </row>
    <row r="13">
      <c r="B13" s="25" t="s">
        <v>93</v>
      </c>
      <c r="C13" s="18">
        <f>3/6</f>
        <v>0.5</v>
      </c>
      <c r="D13" s="30"/>
      <c r="H13" s="31"/>
      <c r="I13" s="31"/>
    </row>
    <row r="15">
      <c r="B15" s="29" t="s">
        <v>94</v>
      </c>
    </row>
    <row r="16">
      <c r="B16" s="31" t="s">
        <v>95</v>
      </c>
      <c r="C16" s="31" t="s">
        <v>96</v>
      </c>
      <c r="E16" s="4"/>
      <c r="F16" s="4"/>
      <c r="G16" s="4"/>
      <c r="H16" s="4"/>
      <c r="I16" s="4"/>
    </row>
    <row r="17">
      <c r="A17" s="7" t="s">
        <v>97</v>
      </c>
      <c r="B17" s="7" t="s">
        <v>98</v>
      </c>
      <c r="C17" s="4">
        <f>sum(C5:Q7)</f>
        <v>9</v>
      </c>
      <c r="D17" s="4"/>
      <c r="E17" s="4"/>
      <c r="F17" s="4"/>
      <c r="G17" s="4"/>
      <c r="H17" s="4"/>
      <c r="I17" s="4"/>
    </row>
    <row r="18">
      <c r="B18" s="7" t="s">
        <v>49</v>
      </c>
      <c r="C18" s="32">
        <f>COUNTA(C4:Q4)</f>
        <v>15</v>
      </c>
      <c r="D18" s="21"/>
      <c r="E18" s="21"/>
      <c r="F18" s="21"/>
      <c r="G18" s="21"/>
      <c r="H18" s="21"/>
      <c r="I18" s="21"/>
    </row>
    <row r="19"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>
      <c r="B20" s="21" t="s">
        <v>68</v>
      </c>
    </row>
    <row r="21">
      <c r="B21" s="18"/>
      <c r="C21" s="34" t="s">
        <v>69</v>
      </c>
      <c r="D21" s="34" t="s">
        <v>70</v>
      </c>
      <c r="E21" s="34" t="s">
        <v>71</v>
      </c>
      <c r="F21" s="34" t="s">
        <v>67</v>
      </c>
      <c r="G21" s="34" t="s">
        <v>72</v>
      </c>
      <c r="H21" s="34" t="s">
        <v>74</v>
      </c>
      <c r="I21" s="34" t="s">
        <v>75</v>
      </c>
      <c r="J21" s="34" t="s">
        <v>77</v>
      </c>
      <c r="K21" s="34" t="s">
        <v>78</v>
      </c>
      <c r="L21" s="34" t="s">
        <v>79</v>
      </c>
      <c r="M21" s="34" t="s">
        <v>80</v>
      </c>
      <c r="N21" s="34" t="s">
        <v>81</v>
      </c>
      <c r="O21" s="34" t="s">
        <v>82</v>
      </c>
      <c r="P21" s="34" t="s">
        <v>83</v>
      </c>
      <c r="Q21" s="34" t="s">
        <v>84</v>
      </c>
    </row>
    <row r="22">
      <c r="B22" s="25" t="s">
        <v>99</v>
      </c>
      <c r="C22" s="35">
        <f t="shared" ref="C22:Q22" si="1">(sum(C5:C7)+1)/($C$17+$C$18)</f>
        <v>0.125</v>
      </c>
      <c r="D22" s="35">
        <f t="shared" si="1"/>
        <v>0.08333333333</v>
      </c>
      <c r="E22" s="35">
        <f t="shared" si="1"/>
        <v>0.04166666667</v>
      </c>
      <c r="F22" s="35">
        <f t="shared" si="1"/>
        <v>0.04166666667</v>
      </c>
      <c r="G22" s="35">
        <f t="shared" si="1"/>
        <v>0.04166666667</v>
      </c>
      <c r="H22" s="35">
        <f t="shared" si="1"/>
        <v>0.08333333333</v>
      </c>
      <c r="I22" s="35">
        <f t="shared" si="1"/>
        <v>0.08333333333</v>
      </c>
      <c r="J22" s="35">
        <f t="shared" si="1"/>
        <v>0.08333333333</v>
      </c>
      <c r="K22" s="35">
        <f t="shared" si="1"/>
        <v>0.04166666667</v>
      </c>
      <c r="L22" s="35">
        <f t="shared" si="1"/>
        <v>0.04166666667</v>
      </c>
      <c r="M22" s="35">
        <f t="shared" si="1"/>
        <v>0.08333333333</v>
      </c>
      <c r="N22" s="35">
        <f t="shared" si="1"/>
        <v>0.08333333333</v>
      </c>
      <c r="O22" s="35">
        <f t="shared" si="1"/>
        <v>0.08333333333</v>
      </c>
      <c r="P22" s="35">
        <f t="shared" si="1"/>
        <v>0.04166666667</v>
      </c>
      <c r="Q22" s="35">
        <f t="shared" si="1"/>
        <v>0.04166666667</v>
      </c>
    </row>
  </sheetData>
  <mergeCells count="6">
    <mergeCell ref="Y4:AC4"/>
    <mergeCell ref="B3:B4"/>
    <mergeCell ref="A3:A4"/>
    <mergeCell ref="R3:R4"/>
    <mergeCell ref="C3:Q3"/>
    <mergeCell ref="B20:Q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29"/>
    <col customWidth="1" min="2" max="2" width="24.43"/>
    <col customWidth="1" min="3" max="3" width="10.29"/>
    <col customWidth="1" min="4" max="4" width="10.43"/>
    <col customWidth="1" min="5" max="7" width="7.29"/>
    <col customWidth="1" min="8" max="8" width="8.86"/>
    <col customWidth="1" min="9" max="9" width="7.29"/>
    <col customWidth="1" min="10" max="10" width="9.29"/>
    <col customWidth="1" min="11" max="17" width="7.29"/>
  </cols>
  <sheetData>
    <row r="1">
      <c r="A1" s="20" t="s">
        <v>89</v>
      </c>
      <c r="B1" s="20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0"/>
      <c r="S1" s="22"/>
      <c r="T1" s="22"/>
      <c r="U1" s="22"/>
      <c r="V1" s="23"/>
      <c r="W1" s="23"/>
      <c r="X1" s="23"/>
      <c r="Y1" s="23"/>
      <c r="Z1" s="23"/>
      <c r="AA1" s="23"/>
      <c r="AB1" s="23"/>
      <c r="AC1" s="23"/>
    </row>
    <row r="2">
      <c r="A2" s="20"/>
      <c r="B2" s="7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0"/>
      <c r="S2" s="22"/>
      <c r="T2" s="22"/>
      <c r="U2" s="22"/>
      <c r="V2" s="23"/>
      <c r="W2" s="23"/>
      <c r="X2" s="23"/>
      <c r="Y2" s="23"/>
      <c r="Z2" s="23"/>
      <c r="AA2" s="23"/>
      <c r="AB2" s="23"/>
      <c r="AC2" s="23"/>
    </row>
    <row r="3">
      <c r="A3" s="20" t="s">
        <v>4</v>
      </c>
      <c r="B3" s="20" t="s">
        <v>10</v>
      </c>
      <c r="C3" s="21" t="s">
        <v>68</v>
      </c>
      <c r="R3" s="20" t="s">
        <v>12</v>
      </c>
      <c r="S3" s="22"/>
      <c r="T3" s="22"/>
      <c r="U3" s="22"/>
      <c r="V3" s="23"/>
      <c r="W3" s="23"/>
      <c r="X3" s="23"/>
      <c r="Y3" s="23"/>
      <c r="Z3" s="23"/>
      <c r="AA3" s="23"/>
      <c r="AB3" s="23"/>
      <c r="AC3" s="23"/>
    </row>
    <row r="4">
      <c r="C4" s="24" t="s">
        <v>69</v>
      </c>
      <c r="D4" s="24" t="s">
        <v>70</v>
      </c>
      <c r="E4" s="24" t="s">
        <v>71</v>
      </c>
      <c r="F4" s="24" t="s">
        <v>67</v>
      </c>
      <c r="G4" s="24" t="s">
        <v>72</v>
      </c>
      <c r="H4" s="24" t="s">
        <v>74</v>
      </c>
      <c r="I4" s="24" t="s">
        <v>75</v>
      </c>
      <c r="J4" s="24" t="s">
        <v>77</v>
      </c>
      <c r="K4" s="24" t="s">
        <v>78</v>
      </c>
      <c r="L4" s="24" t="s">
        <v>79</v>
      </c>
      <c r="M4" s="24" t="s">
        <v>80</v>
      </c>
      <c r="N4" s="24" t="s">
        <v>81</v>
      </c>
      <c r="O4" s="24" t="s">
        <v>82</v>
      </c>
      <c r="P4" s="24" t="s">
        <v>83</v>
      </c>
      <c r="Q4" s="24" t="s">
        <v>84</v>
      </c>
      <c r="S4" s="22"/>
      <c r="T4" s="22"/>
      <c r="U4" s="22"/>
      <c r="V4" s="23"/>
      <c r="W4" s="23"/>
      <c r="X4" s="23"/>
      <c r="Y4" s="23"/>
    </row>
    <row r="5">
      <c r="A5" s="4" t="s">
        <v>13</v>
      </c>
      <c r="B5" s="4" t="s">
        <v>18</v>
      </c>
      <c r="C5" s="4">
        <v>1.0</v>
      </c>
      <c r="D5" s="4">
        <v>1.0</v>
      </c>
      <c r="E5" s="4"/>
      <c r="R5" s="4" t="s">
        <v>19</v>
      </c>
    </row>
    <row r="6">
      <c r="A6" s="4" t="s">
        <v>29</v>
      </c>
      <c r="B6" s="4" t="s">
        <v>30</v>
      </c>
      <c r="C6" s="4">
        <v>1.0</v>
      </c>
      <c r="H6" s="4">
        <v>1.0</v>
      </c>
      <c r="I6" s="4">
        <v>1.0</v>
      </c>
      <c r="J6" s="4">
        <v>1.0</v>
      </c>
      <c r="R6" s="4" t="s">
        <v>19</v>
      </c>
    </row>
    <row r="7">
      <c r="A7" s="4" t="s">
        <v>33</v>
      </c>
      <c r="B7" s="4" t="s">
        <v>34</v>
      </c>
      <c r="M7" s="4">
        <v>1.0</v>
      </c>
      <c r="N7" s="4">
        <v>1.0</v>
      </c>
      <c r="O7" s="4">
        <v>1.0</v>
      </c>
      <c r="P7" s="4"/>
      <c r="Q7" s="4"/>
      <c r="R7" s="4" t="s">
        <v>19</v>
      </c>
    </row>
    <row r="8">
      <c r="A8" s="28" t="s">
        <v>23</v>
      </c>
      <c r="B8" s="28" t="s">
        <v>24</v>
      </c>
      <c r="C8" s="18"/>
      <c r="D8" s="18"/>
      <c r="E8" s="28">
        <v>1.0</v>
      </c>
      <c r="F8" s="28">
        <v>1.0</v>
      </c>
      <c r="G8" s="28">
        <v>1.0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28" t="s">
        <v>25</v>
      </c>
    </row>
    <row r="9">
      <c r="A9" s="28" t="s">
        <v>31</v>
      </c>
      <c r="B9" s="28" t="s">
        <v>32</v>
      </c>
      <c r="C9" s="18"/>
      <c r="D9" s="18"/>
      <c r="E9" s="18"/>
      <c r="F9" s="18"/>
      <c r="G9" s="28">
        <v>1.0</v>
      </c>
      <c r="H9" s="18"/>
      <c r="I9" s="28"/>
      <c r="J9" s="18"/>
      <c r="K9" s="28">
        <v>1.0</v>
      </c>
      <c r="L9" s="28">
        <v>1.0</v>
      </c>
      <c r="M9" s="18"/>
      <c r="N9" s="18"/>
      <c r="O9" s="18"/>
      <c r="P9" s="18"/>
      <c r="Q9" s="18"/>
      <c r="R9" s="28" t="s">
        <v>25</v>
      </c>
    </row>
    <row r="10">
      <c r="A10" s="28" t="s">
        <v>35</v>
      </c>
      <c r="B10" s="28" t="s">
        <v>36</v>
      </c>
      <c r="C10" s="18"/>
      <c r="D10" s="18"/>
      <c r="E10" s="18"/>
      <c r="F10" s="18"/>
      <c r="G10" s="18"/>
      <c r="H10" s="18"/>
      <c r="I10" s="18"/>
      <c r="J10" s="18"/>
      <c r="K10" s="18"/>
      <c r="L10" s="28">
        <v>1.0</v>
      </c>
      <c r="M10" s="18"/>
      <c r="N10" s="18"/>
      <c r="O10" s="18"/>
      <c r="P10" s="28">
        <v>1.0</v>
      </c>
      <c r="Q10" s="28">
        <v>1.0</v>
      </c>
      <c r="R10" s="28" t="s">
        <v>25</v>
      </c>
    </row>
    <row r="12">
      <c r="B12" s="29" t="s">
        <v>92</v>
      </c>
    </row>
    <row r="13">
      <c r="B13" s="25" t="s">
        <v>93</v>
      </c>
      <c r="C13" s="18">
        <f>3/6</f>
        <v>0.5</v>
      </c>
      <c r="D13" s="30"/>
      <c r="H13" s="31"/>
      <c r="I13" s="31"/>
    </row>
    <row r="15">
      <c r="B15" s="29" t="s">
        <v>94</v>
      </c>
    </row>
    <row r="16">
      <c r="B16" s="31" t="s">
        <v>95</v>
      </c>
      <c r="C16" s="31" t="s">
        <v>96</v>
      </c>
      <c r="E16" s="4"/>
      <c r="F16" s="4"/>
      <c r="G16" s="4"/>
      <c r="H16" s="4"/>
      <c r="I16" s="4"/>
    </row>
    <row r="17">
      <c r="A17" s="7" t="s">
        <v>97</v>
      </c>
      <c r="B17" s="7" t="s">
        <v>98</v>
      </c>
      <c r="C17" s="4">
        <f>sum(C8:Q10)</f>
        <v>9</v>
      </c>
      <c r="D17" s="4"/>
      <c r="E17" s="4"/>
      <c r="F17" s="4"/>
      <c r="G17" s="4"/>
      <c r="H17" s="4"/>
      <c r="I17" s="4"/>
    </row>
    <row r="18">
      <c r="B18" s="7" t="s">
        <v>49</v>
      </c>
      <c r="C18" s="32">
        <f>COUNTA(C4:Q4)</f>
        <v>15</v>
      </c>
      <c r="D18" s="21"/>
      <c r="E18" s="21"/>
      <c r="F18" s="21"/>
      <c r="G18" s="21"/>
      <c r="H18" s="21"/>
      <c r="I18" s="21"/>
    </row>
    <row r="19"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>
      <c r="B20" s="33" t="s">
        <v>68</v>
      </c>
    </row>
    <row r="21">
      <c r="B21" s="18"/>
      <c r="C21" s="34" t="s">
        <v>69</v>
      </c>
      <c r="D21" s="34" t="s">
        <v>70</v>
      </c>
      <c r="E21" s="34" t="s">
        <v>71</v>
      </c>
      <c r="F21" s="34" t="s">
        <v>67</v>
      </c>
      <c r="G21" s="34" t="s">
        <v>72</v>
      </c>
      <c r="H21" s="34" t="s">
        <v>74</v>
      </c>
      <c r="I21" s="34" t="s">
        <v>75</v>
      </c>
      <c r="J21" s="34" t="s">
        <v>77</v>
      </c>
      <c r="K21" s="34" t="s">
        <v>78</v>
      </c>
      <c r="L21" s="34" t="s">
        <v>79</v>
      </c>
      <c r="M21" s="34" t="s">
        <v>80</v>
      </c>
      <c r="N21" s="34" t="s">
        <v>81</v>
      </c>
      <c r="O21" s="34" t="s">
        <v>82</v>
      </c>
      <c r="P21" s="34" t="s">
        <v>83</v>
      </c>
      <c r="Q21" s="34" t="s">
        <v>84</v>
      </c>
    </row>
    <row r="22">
      <c r="B22" s="25" t="s">
        <v>99</v>
      </c>
      <c r="C22" s="35">
        <f t="shared" ref="C22:Q22" si="1">(sum(C8:C10)+1)/($C$17+$C$18)</f>
        <v>0.04166666667</v>
      </c>
      <c r="D22" s="35">
        <f t="shared" si="1"/>
        <v>0.04166666667</v>
      </c>
      <c r="E22" s="35">
        <f t="shared" si="1"/>
        <v>0.08333333333</v>
      </c>
      <c r="F22" s="35">
        <f t="shared" si="1"/>
        <v>0.08333333333</v>
      </c>
      <c r="G22" s="35">
        <f t="shared" si="1"/>
        <v>0.125</v>
      </c>
      <c r="H22" s="35">
        <f t="shared" si="1"/>
        <v>0.04166666667</v>
      </c>
      <c r="I22" s="35">
        <f t="shared" si="1"/>
        <v>0.04166666667</v>
      </c>
      <c r="J22" s="35">
        <f t="shared" si="1"/>
        <v>0.04166666667</v>
      </c>
      <c r="K22" s="35">
        <f t="shared" si="1"/>
        <v>0.08333333333</v>
      </c>
      <c r="L22" s="35">
        <f t="shared" si="1"/>
        <v>0.125</v>
      </c>
      <c r="M22" s="35">
        <f t="shared" si="1"/>
        <v>0.04166666667</v>
      </c>
      <c r="N22" s="35">
        <f t="shared" si="1"/>
        <v>0.04166666667</v>
      </c>
      <c r="O22" s="35">
        <f t="shared" si="1"/>
        <v>0.04166666667</v>
      </c>
      <c r="P22" s="35">
        <f t="shared" si="1"/>
        <v>0.08333333333</v>
      </c>
      <c r="Q22" s="35">
        <f t="shared" si="1"/>
        <v>0.08333333333</v>
      </c>
    </row>
  </sheetData>
  <mergeCells count="6">
    <mergeCell ref="Y4:AC4"/>
    <mergeCell ref="B3:B4"/>
    <mergeCell ref="A3:A4"/>
    <mergeCell ref="R3:R4"/>
    <mergeCell ref="C3:Q3"/>
    <mergeCell ref="B20:Q2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86"/>
    <col customWidth="1" min="2" max="2" width="27.57"/>
    <col customWidth="1" min="3" max="3" width="37.57"/>
    <col customWidth="1" min="4" max="4" width="19.14"/>
    <col customWidth="1" min="5" max="5" width="10.43"/>
    <col customWidth="1" min="6" max="7" width="7.29"/>
    <col customWidth="1" min="8" max="8" width="8.86"/>
    <col customWidth="1" min="9" max="15" width="7.29"/>
  </cols>
  <sheetData>
    <row r="1">
      <c r="A1" s="20" t="s">
        <v>104</v>
      </c>
      <c r="B1" s="20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0"/>
      <c r="Q1" s="22"/>
      <c r="R1" s="22"/>
      <c r="S1" s="22"/>
      <c r="T1" s="23"/>
      <c r="U1" s="23"/>
      <c r="V1" s="23"/>
      <c r="W1" s="23"/>
      <c r="X1" s="23"/>
      <c r="Y1" s="23"/>
      <c r="Z1" s="23"/>
      <c r="AA1" s="23"/>
    </row>
    <row r="2">
      <c r="A2" s="20"/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0"/>
      <c r="Q2" s="22"/>
      <c r="R2" s="22"/>
      <c r="S2" s="22"/>
      <c r="T2" s="23"/>
      <c r="U2" s="23"/>
      <c r="V2" s="23"/>
      <c r="W2" s="23"/>
      <c r="X2" s="23"/>
      <c r="Y2" s="23"/>
      <c r="Z2" s="23"/>
      <c r="AA2" s="23"/>
    </row>
    <row r="3" ht="48.0" customHeight="1">
      <c r="A3" s="38" t="s">
        <v>105</v>
      </c>
      <c r="B3" s="4" t="str">
        <f>image("https://amitranga.files.wordpress.com/2014/06/prob3.jpg?w=321&amp;h=75")</f>
        <v/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22"/>
      <c r="R3" s="22"/>
      <c r="S3" s="22"/>
      <c r="T3" s="23"/>
      <c r="U3" s="23"/>
      <c r="V3" s="23"/>
      <c r="W3" s="23"/>
      <c r="X3" s="23"/>
      <c r="Y3" s="23"/>
      <c r="Z3" s="23"/>
      <c r="AA3" s="23"/>
    </row>
    <row r="4">
      <c r="A4" s="4"/>
      <c r="B4" s="4"/>
      <c r="C4" s="7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2"/>
      <c r="R4" s="22"/>
      <c r="S4" s="22"/>
      <c r="T4" s="23"/>
      <c r="U4" s="23"/>
      <c r="V4" s="23"/>
      <c r="W4" s="23"/>
    </row>
    <row r="5">
      <c r="A5" s="39" t="s">
        <v>106</v>
      </c>
      <c r="C5" s="7"/>
      <c r="P5" s="4"/>
      <c r="Q5" s="7"/>
    </row>
    <row r="6">
      <c r="A6" s="7" t="s">
        <v>107</v>
      </c>
      <c r="B6" s="7" t="s">
        <v>108</v>
      </c>
      <c r="D6">
        <f>'Step2(Ham)'!C13*'Step2(Ham)'!F22*'Step2(Ham)'!E22*'Step2(Ham)'!C22*'Step2(Ham)'!J22</f>
        <v>0.00000602816358</v>
      </c>
      <c r="F6" s="4"/>
      <c r="G6" s="4"/>
      <c r="P6" s="4"/>
      <c r="Q6" s="7"/>
    </row>
    <row r="7">
      <c r="A7" s="28" t="s">
        <v>109</v>
      </c>
      <c r="B7" s="28" t="s">
        <v>110</v>
      </c>
      <c r="D7" s="18">
        <f>'Step2(Spam)'!C13*'Step2(Spam)'!F22*'Step2(Spam)'!E22*'Step2(Spam)'!C22*'Step2(Spam)'!J22</f>
        <v>0.00000904224537</v>
      </c>
      <c r="E7" s="7" t="s">
        <v>111</v>
      </c>
      <c r="H7" s="4"/>
      <c r="I7" s="4"/>
      <c r="J7" s="4"/>
      <c r="P7" s="4"/>
    </row>
    <row r="8">
      <c r="A8" s="7"/>
      <c r="B8" s="4"/>
      <c r="C8" s="4"/>
      <c r="M8" s="4"/>
      <c r="N8" s="4"/>
      <c r="O8" s="4"/>
      <c r="P8" s="4"/>
    </row>
    <row r="9">
      <c r="B9" s="4"/>
      <c r="C9" s="4"/>
    </row>
    <row r="10">
      <c r="A10" s="39" t="s">
        <v>112</v>
      </c>
      <c r="B10" s="4"/>
      <c r="C10" s="4"/>
    </row>
    <row r="11">
      <c r="A11" s="28" t="s">
        <v>113</v>
      </c>
      <c r="B11" s="28" t="s">
        <v>114</v>
      </c>
      <c r="D11" s="18">
        <f>'Step2(Ham)'!C13*'Step2(Ham)'!K22*'Step2(Ham)'!L22*'Step2(Ham)'!Q22</f>
        <v>0.0004340277778</v>
      </c>
      <c r="E11" s="7" t="s">
        <v>111</v>
      </c>
      <c r="H11" s="4"/>
      <c r="I11" s="4"/>
      <c r="J11" s="4"/>
      <c r="K11" s="4"/>
      <c r="L11" s="4"/>
      <c r="M11" s="4"/>
      <c r="N11" s="4"/>
      <c r="O11" s="4"/>
      <c r="P11" s="4"/>
    </row>
    <row r="12">
      <c r="A12" s="7" t="s">
        <v>115</v>
      </c>
      <c r="B12" s="7" t="s">
        <v>116</v>
      </c>
      <c r="C12" s="4"/>
      <c r="D12">
        <f>'Step2(Spam)'!C13*'Step2(Spam)'!K22*'Step2(Spam)'!L22*'Step2(Spam)'!Q22</f>
        <v>0.00003616898148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>
      <c r="B17" s="4"/>
    </row>
  </sheetData>
  <mergeCells count="4">
    <mergeCell ref="W4:AA4"/>
    <mergeCell ref="B6:C6"/>
    <mergeCell ref="B7:C7"/>
    <mergeCell ref="B11:C11"/>
  </mergeCells>
  <drawing r:id="rId1"/>
</worksheet>
</file>