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<sst xmlns="http://schemas.openxmlformats.org/spreadsheetml/2006/main" count="97" uniqueCount="96">
  <si>
    <t>time</t>
  </si>
  <si>
    <t>offset</t>
  </si>
  <si>
    <t>time_ms</t>
  </si>
  <si>
    <t>12:00:00 AM</t>
  </si>
  <si>
    <t>Y-axis</t>
  </si>
  <si>
    <t>Time</t>
  </si>
  <si>
    <t>Traffic time</t>
  </si>
  <si>
    <t>Total (ms)</t>
  </si>
  <si>
    <t>Total (min)</t>
  </si>
  <si>
    <t>X-axis</t>
  </si>
  <si>
    <t>12:30:00 AM</t>
  </si>
  <si>
    <t>Departed</t>
  </si>
  <si>
    <t>Monumento</t>
  </si>
  <si>
    <t>01:00:00 AM</t>
  </si>
  <si>
    <t>Balintawak</t>
  </si>
  <si>
    <t>01:30:00 AM</t>
  </si>
  <si>
    <t>Kaingin Rd</t>
  </si>
  <si>
    <t>02:00:00 AM</t>
  </si>
  <si>
    <t>Munoz</t>
  </si>
  <si>
    <t>02:30:00 AM</t>
  </si>
  <si>
    <t>Bansalangin</t>
  </si>
  <si>
    <t>03:00:00 AM</t>
  </si>
  <si>
    <t>North Ave</t>
  </si>
  <si>
    <t>03:30:00 AM</t>
  </si>
  <si>
    <t>Trinoma</t>
  </si>
  <si>
    <t>04:00:00 AM</t>
  </si>
  <si>
    <t>Q Ave</t>
  </si>
  <si>
    <t>04:30:00 AM</t>
  </si>
  <si>
    <t>NIA Road</t>
  </si>
  <si>
    <t>05:00:00 AM</t>
  </si>
  <si>
    <t>Timog</t>
  </si>
  <si>
    <t>05:30:00 AM</t>
  </si>
  <si>
    <t>Kamuning</t>
  </si>
  <si>
    <t>06:00:00 AM</t>
  </si>
  <si>
    <t>New York</t>
  </si>
  <si>
    <t>06:30:00 AM</t>
  </si>
  <si>
    <t>Monte de Piedad</t>
  </si>
  <si>
    <t>07:00:00 AM</t>
  </si>
  <si>
    <t>Aurora</t>
  </si>
  <si>
    <t>07:30:00 AM</t>
  </si>
  <si>
    <t>McArthur-Farmers</t>
  </si>
  <si>
    <t>08:00:00 AM</t>
  </si>
  <si>
    <t>P. Tuazon</t>
  </si>
  <si>
    <t>08:30:00 AM</t>
  </si>
  <si>
    <t>Main Ave</t>
  </si>
  <si>
    <t>09:00:00 AM</t>
  </si>
  <si>
    <t>Santolan</t>
  </si>
  <si>
    <t>09:30:00 AM</t>
  </si>
  <si>
    <t>Whiteplains</t>
  </si>
  <si>
    <t>10:00:00 AM</t>
  </si>
  <si>
    <t>Ortigas</t>
  </si>
  <si>
    <t>10:30:00 AM</t>
  </si>
  <si>
    <t>SM Megamall</t>
  </si>
  <si>
    <t>11:00:00 AM</t>
  </si>
  <si>
    <t>Shaw</t>
  </si>
  <si>
    <t>11:30:00 AM</t>
  </si>
  <si>
    <t>Reliance</t>
  </si>
  <si>
    <t>12:00:00 PM</t>
  </si>
  <si>
    <t>Pioneer</t>
  </si>
  <si>
    <t>12:30:00 PM</t>
  </si>
  <si>
    <t>Guadalupe</t>
  </si>
  <si>
    <t>01:00:00 PM</t>
  </si>
  <si>
    <t>Orense</t>
  </si>
  <si>
    <t>01:30:00 PM</t>
  </si>
  <si>
    <t>Kalayaan</t>
  </si>
  <si>
    <t>02:00:00 PM</t>
  </si>
  <si>
    <t>Buendia</t>
  </si>
  <si>
    <t>02:30:00 PM</t>
  </si>
  <si>
    <t>Ayala</t>
  </si>
  <si>
    <t>03:00:00 PM</t>
  </si>
  <si>
    <t>Arnaiz</t>
  </si>
  <si>
    <t>03:30:00 PM</t>
  </si>
  <si>
    <t>Magallanes</t>
  </si>
  <si>
    <t>04:00:00 PM</t>
  </si>
  <si>
    <t>Malibay</t>
  </si>
  <si>
    <t>04:30:00 PM</t>
  </si>
  <si>
    <t>Tramo</t>
  </si>
  <si>
    <t>05:00:00 PM</t>
  </si>
  <si>
    <t>Taft</t>
  </si>
  <si>
    <t>05:30:00 PM</t>
  </si>
  <si>
    <t>F.B. Harrison</t>
  </si>
  <si>
    <t>06:00:00 PM</t>
  </si>
  <si>
    <t>Roxas</t>
  </si>
  <si>
    <t>06:30:00 PM</t>
  </si>
  <si>
    <t>Macapagal</t>
  </si>
  <si>
    <t>07:00:00 PM</t>
  </si>
  <si>
    <t>MOA</t>
  </si>
  <si>
    <t>07:30:00 PM</t>
  </si>
  <si>
    <t>08:00:00 PM</t>
  </si>
  <si>
    <t>08:30:00 PM</t>
  </si>
  <si>
    <t>09:00:00 PM</t>
  </si>
  <si>
    <t>09:30:00 PM</t>
  </si>
  <si>
    <t>10:00:00 PM</t>
  </si>
  <si>
    <t>10:30:00 PM</t>
  </si>
  <si>
    <t>11:00:00 PM</t>
  </si>
  <si>
    <t>11:30:00 PM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</si>
</sst>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HH:MM:SS\ AM/PM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RowHeight="12.8"/>
  <cols>
    <col collapsed="false" hidden="false" max="1" min="1" style="0" width="11.7091836734694"/>
    <col collapsed="false" hidden="false" max="2" min="2" style="0" width="6.01020408163265"/>
    <col collapsed="false" hidden="false" max="3" min="3" style="0" width="9.90816326530612"/>
    <col collapsed="false" hidden="false" max="5" min="4" style="0" width="11.5204081632653"/>
    <col collapsed="false" hidden="false" max="6" min="6" style="0" width="22.5051020408163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1" t="s">
        <v>3</v>
      </c>
      <c r="B2" s="0" t="n">
        <v>-8</v>
      </c>
      <c r="C2" s="0" t="n">
        <v>-28800000</v>
      </c>
      <c r="F2" s="0" t="s">
        <v>4</v>
      </c>
      <c r="G2" s="0" t="s">
        <v>5</v>
      </c>
      <c r="H2" s="0" t="s">
        <v>6</v>
      </c>
      <c r="I2" s="0" t="s">
        <v>7</v>
      </c>
      <c r="J2" s="0" t="s">
        <v>8</v>
      </c>
      <c r="K2" s="0" t="s">
        <v>9</v>
      </c>
    </row>
    <row r="3" customFormat="false" ht="12.8" hidden="false" customHeight="false" outlineLevel="0" collapsed="false">
      <c r="A3" s="1" t="s">
        <v>10</v>
      </c>
      <c r="B3" s="0" t="n">
        <v>-7.5</v>
      </c>
      <c r="C3" s="0" t="n">
        <v>-27000000</v>
      </c>
      <c r="D3" s="0" t="n">
        <f aca="false">C2-C3</f>
        <v>-1800000</v>
      </c>
      <c r="E3" s="2" t="s">
        <v>11</v>
      </c>
      <c r="F3" s="3" t="s">
        <v>12</v>
      </c>
      <c r="G3" s="2" t="n">
        <v>-28800000</v>
      </c>
      <c r="H3" s="2" t="n">
        <v>0</v>
      </c>
      <c r="I3" s="2" t="n">
        <f aca="false">G3+H3</f>
        <v>-28800000</v>
      </c>
      <c r="J3" s="2" t="n">
        <f aca="false">((I3/1000)/60)/60</f>
        <v>-8</v>
      </c>
      <c r="K3" s="4" t="s">
        <v>3</v>
      </c>
      <c r="N3" s="5"/>
    </row>
    <row r="4" customFormat="false" ht="12.8" hidden="false" customHeight="false" outlineLevel="0" collapsed="false">
      <c r="A4" s="1" t="s">
        <v>13</v>
      </c>
      <c r="B4" s="0" t="n">
        <v>-7</v>
      </c>
      <c r="C4" s="0" t="n">
        <v>-25200000</v>
      </c>
      <c r="D4" s="0" t="n">
        <f aca="false">C3-C4</f>
        <v>-1800000</v>
      </c>
      <c r="F4" s="0" t="s">
        <v>14</v>
      </c>
      <c r="G4" s="0" t="n">
        <f aca="false">I3</f>
        <v>-28800000</v>
      </c>
      <c r="H4" s="0" t="n">
        <f aca="false">9.72*60*1000</f>
        <v>583200</v>
      </c>
      <c r="I4" s="0" t="n">
        <f aca="false">G4+H4</f>
        <v>-28216800</v>
      </c>
      <c r="J4" s="0" t="n">
        <f aca="false">((I4/1000)/60)/60</f>
        <v>-7.838</v>
      </c>
      <c r="M4" s="0" t="n">
        <f aca="false">I3-D3*0</f>
        <v>-28800000</v>
      </c>
    </row>
    <row r="5" customFormat="false" ht="12.8" hidden="false" customHeight="false" outlineLevel="0" collapsed="false">
      <c r="A5" s="1" t="s">
        <v>15</v>
      </c>
      <c r="B5" s="0" t="n">
        <v>-6.5</v>
      </c>
      <c r="C5" s="0" t="n">
        <v>-23400000</v>
      </c>
      <c r="D5" s="0" t="n">
        <f aca="false">C4-C5</f>
        <v>-1800000</v>
      </c>
      <c r="F5" s="0" t="s">
        <v>16</v>
      </c>
      <c r="G5" s="0" t="n">
        <f aca="false">I4</f>
        <v>-28216800</v>
      </c>
      <c r="H5" s="0" t="n">
        <f aca="false">3.6*60*1000</f>
        <v>216000</v>
      </c>
      <c r="I5" s="0" t="n">
        <f aca="false">G5+H5</f>
        <v>-28000800</v>
      </c>
      <c r="J5" s="0" t="n">
        <f aca="false">((I5/1000)/60)/60</f>
        <v>-7.778</v>
      </c>
    </row>
    <row r="6" customFormat="false" ht="12.8" hidden="false" customHeight="false" outlineLevel="0" collapsed="false">
      <c r="A6" s="1" t="s">
        <v>17</v>
      </c>
      <c r="B6" s="0" t="n">
        <v>-6</v>
      </c>
      <c r="C6" s="0" t="n">
        <v>-21600000</v>
      </c>
      <c r="D6" s="0" t="n">
        <f aca="false">C5-C6</f>
        <v>-1800000</v>
      </c>
      <c r="F6" s="0" t="s">
        <v>18</v>
      </c>
      <c r="G6" s="0" t="n">
        <f aca="false">I5</f>
        <v>-28000800</v>
      </c>
      <c r="H6" s="0" t="n">
        <f aca="false">5.88*60*1000</f>
        <v>352800</v>
      </c>
      <c r="I6" s="0" t="n">
        <f aca="false">G6+H6</f>
        <v>-27648000</v>
      </c>
      <c r="J6" s="0" t="n">
        <f aca="false">((I6/1000)/60)/60</f>
        <v>-7.68</v>
      </c>
    </row>
    <row r="7" customFormat="false" ht="12.8" hidden="false" customHeight="false" outlineLevel="0" collapsed="false">
      <c r="A7" s="1" t="s">
        <v>19</v>
      </c>
      <c r="B7" s="0" t="n">
        <v>-5.5</v>
      </c>
      <c r="C7" s="0" t="n">
        <v>-19800000</v>
      </c>
      <c r="D7" s="0" t="n">
        <f aca="false">C6-C7</f>
        <v>-1800000</v>
      </c>
      <c r="F7" s="0" t="s">
        <v>20</v>
      </c>
      <c r="G7" s="0" t="n">
        <f aca="false">I6</f>
        <v>-27648000</v>
      </c>
      <c r="H7" s="0" t="n">
        <f aca="false">2.4*60*1000</f>
        <v>144000</v>
      </c>
      <c r="I7" s="0" t="n">
        <f aca="false">G7+H7</f>
        <v>-27504000</v>
      </c>
      <c r="J7" s="0" t="n">
        <f aca="false">((I7/1000)/60)/60</f>
        <v>-7.64</v>
      </c>
    </row>
    <row r="8" customFormat="false" ht="12.8" hidden="false" customHeight="false" outlineLevel="0" collapsed="false">
      <c r="A8" s="1" t="s">
        <v>21</v>
      </c>
      <c r="B8" s="0" t="n">
        <v>-5</v>
      </c>
      <c r="C8" s="0" t="n">
        <v>-18000000</v>
      </c>
      <c r="D8" s="0" t="n">
        <f aca="false">C7-C8</f>
        <v>-1800000</v>
      </c>
      <c r="F8" s="0" t="s">
        <v>22</v>
      </c>
      <c r="G8" s="0" t="n">
        <f aca="false">I7</f>
        <v>-27504000</v>
      </c>
      <c r="H8" s="0" t="n">
        <f aca="false">2.48*60*1000</f>
        <v>148800</v>
      </c>
      <c r="I8" s="0" t="n">
        <f aca="false">G8+H8</f>
        <v>-27355200</v>
      </c>
      <c r="J8" s="0" t="n">
        <f aca="false">((I8/1000)/60)/60</f>
        <v>-7.59866666666667</v>
      </c>
    </row>
    <row r="9" customFormat="false" ht="12.8" hidden="false" customHeight="false" outlineLevel="0" collapsed="false">
      <c r="A9" s="1" t="s">
        <v>23</v>
      </c>
      <c r="B9" s="0" t="n">
        <v>-4.5</v>
      </c>
      <c r="C9" s="0" t="n">
        <v>-16200000</v>
      </c>
      <c r="D9" s="0" t="n">
        <f aca="false">C8-C9</f>
        <v>-1800000</v>
      </c>
      <c r="F9" s="0" t="s">
        <v>24</v>
      </c>
      <c r="G9" s="0" t="n">
        <f aca="false">I8</f>
        <v>-27355200</v>
      </c>
      <c r="H9" s="0" t="n">
        <f aca="false">2.16*60*1000</f>
        <v>129600</v>
      </c>
      <c r="I9" s="0" t="n">
        <f aca="false">G9+H9</f>
        <v>-27225600</v>
      </c>
      <c r="J9" s="0" t="n">
        <f aca="false">((I9/1000)/60)/60</f>
        <v>-7.56266666666667</v>
      </c>
    </row>
    <row r="10" customFormat="false" ht="12.8" hidden="false" customHeight="false" outlineLevel="0" collapsed="false">
      <c r="A10" s="1" t="s">
        <v>25</v>
      </c>
      <c r="B10" s="0" t="n">
        <v>-4</v>
      </c>
      <c r="C10" s="0" t="n">
        <v>-14400000</v>
      </c>
      <c r="D10" s="0" t="n">
        <f aca="false">C9-C10</f>
        <v>-1800000</v>
      </c>
      <c r="F10" s="0" t="s">
        <v>26</v>
      </c>
      <c r="G10" s="0" t="n">
        <f aca="false">I9</f>
        <v>-27225600</v>
      </c>
      <c r="H10" s="0" t="n">
        <f aca="false">3.7*60*1000</f>
        <v>222000</v>
      </c>
      <c r="I10" s="0" t="n">
        <f aca="false">G10+H10</f>
        <v>-27003600</v>
      </c>
      <c r="J10" s="0" t="n">
        <f aca="false">((I10/1000)/60)/60</f>
        <v>-7.501</v>
      </c>
      <c r="M10" s="5" t="n">
        <f aca="false">I3-D3*1</f>
        <v>-27000000</v>
      </c>
    </row>
    <row r="11" customFormat="false" ht="12.8" hidden="false" customHeight="false" outlineLevel="0" collapsed="false">
      <c r="A11" s="1" t="s">
        <v>27</v>
      </c>
      <c r="B11" s="0" t="n">
        <v>-3.5</v>
      </c>
      <c r="C11" s="0" t="n">
        <v>-12600000</v>
      </c>
      <c r="D11" s="0" t="n">
        <f aca="false">C10-C11</f>
        <v>-1800000</v>
      </c>
      <c r="F11" s="0" t="s">
        <v>28</v>
      </c>
      <c r="G11" s="0" t="n">
        <f aca="false">I10</f>
        <v>-27003600</v>
      </c>
      <c r="H11" s="0" t="n">
        <f aca="false">3.78*60*1000</f>
        <v>226800</v>
      </c>
      <c r="I11" s="0" t="n">
        <f aca="false">G11+H11</f>
        <v>-26776800</v>
      </c>
      <c r="J11" s="0" t="n">
        <f aca="false">((I11/1000)/60)/60</f>
        <v>-7.438</v>
      </c>
      <c r="K11" s="6" t="n">
        <v>0.0208333333333333</v>
      </c>
    </row>
    <row r="12" customFormat="false" ht="12.8" hidden="false" customHeight="false" outlineLevel="0" collapsed="false">
      <c r="A12" s="1" t="s">
        <v>29</v>
      </c>
      <c r="B12" s="0" t="n">
        <v>-3</v>
      </c>
      <c r="C12" s="0" t="n">
        <v>-10800000</v>
      </c>
      <c r="D12" s="0" t="n">
        <f aca="false">C11-C12</f>
        <v>-1800000</v>
      </c>
      <c r="F12" s="0" t="s">
        <v>30</v>
      </c>
      <c r="G12" s="0" t="n">
        <f aca="false">I11</f>
        <v>-26776800</v>
      </c>
      <c r="H12" s="0" t="n">
        <f aca="false">1.64*60*1000</f>
        <v>98400</v>
      </c>
      <c r="I12" s="0" t="n">
        <f aca="false">G12+H12</f>
        <v>-26678400</v>
      </c>
      <c r="J12" s="0" t="n">
        <f aca="false">((I12/1000)/60)/60</f>
        <v>-7.41066666666667</v>
      </c>
    </row>
    <row r="13" customFormat="false" ht="12.8" hidden="false" customHeight="false" outlineLevel="0" collapsed="false">
      <c r="A13" s="1" t="s">
        <v>31</v>
      </c>
      <c r="B13" s="0" t="n">
        <v>-2.5</v>
      </c>
      <c r="C13" s="0" t="n">
        <v>-9000000</v>
      </c>
      <c r="D13" s="0" t="n">
        <f aca="false">C12-C13</f>
        <v>-1800000</v>
      </c>
      <c r="F13" s="0" t="s">
        <v>32</v>
      </c>
      <c r="G13" s="0" t="n">
        <f aca="false">I12</f>
        <v>-26678400</v>
      </c>
      <c r="H13" s="0" t="n">
        <f aca="false">1.78*60*1000</f>
        <v>106800</v>
      </c>
      <c r="I13" s="0" t="n">
        <f aca="false">G13+H13</f>
        <v>-26571600</v>
      </c>
      <c r="J13" s="0" t="n">
        <f aca="false">((I13/1000)/60)/60</f>
        <v>-7.381</v>
      </c>
    </row>
    <row r="14" customFormat="false" ht="12.8" hidden="false" customHeight="false" outlineLevel="0" collapsed="false">
      <c r="A14" s="1" t="s">
        <v>33</v>
      </c>
      <c r="B14" s="0" t="n">
        <v>-2</v>
      </c>
      <c r="C14" s="0" t="n">
        <v>-7200000</v>
      </c>
      <c r="D14" s="0" t="n">
        <f aca="false">C13-C14</f>
        <v>-1800000</v>
      </c>
      <c r="F14" s="0" t="s">
        <v>34</v>
      </c>
      <c r="G14" s="0" t="n">
        <f aca="false">I13</f>
        <v>-26571600</v>
      </c>
      <c r="H14" s="0" t="n">
        <f aca="false">1.74*60*1000</f>
        <v>104400</v>
      </c>
      <c r="I14" s="0" t="n">
        <f aca="false">G14+H14</f>
        <v>-26467200</v>
      </c>
      <c r="J14" s="0" t="n">
        <f aca="false">((I14/1000)/60)/60</f>
        <v>-7.352</v>
      </c>
    </row>
    <row r="15" customFormat="false" ht="12.8" hidden="false" customHeight="false" outlineLevel="0" collapsed="false">
      <c r="A15" s="1" t="s">
        <v>35</v>
      </c>
      <c r="B15" s="0" t="n">
        <v>-1.5</v>
      </c>
      <c r="C15" s="0" t="n">
        <v>-5400000</v>
      </c>
      <c r="D15" s="0" t="n">
        <f aca="false">C14-C15</f>
        <v>-1800000</v>
      </c>
      <c r="F15" s="0" t="s">
        <v>36</v>
      </c>
      <c r="G15" s="0" t="n">
        <f aca="false">I14</f>
        <v>-26467200</v>
      </c>
      <c r="H15" s="0" t="n">
        <f aca="false">1.02*60*1000</f>
        <v>61200</v>
      </c>
      <c r="I15" s="0" t="n">
        <f aca="false">G15+H15</f>
        <v>-26406000</v>
      </c>
      <c r="J15" s="0" t="n">
        <f aca="false">((I15/1000)/60)/60</f>
        <v>-7.335</v>
      </c>
    </row>
    <row r="16" customFormat="false" ht="12.8" hidden="false" customHeight="false" outlineLevel="0" collapsed="false">
      <c r="A16" s="1" t="s">
        <v>37</v>
      </c>
      <c r="B16" s="0" t="n">
        <v>-1</v>
      </c>
      <c r="C16" s="0" t="n">
        <v>-3600000</v>
      </c>
      <c r="D16" s="0" t="n">
        <f aca="false">C15-C16</f>
        <v>-1800000</v>
      </c>
      <c r="F16" s="0" t="s">
        <v>38</v>
      </c>
      <c r="G16" s="0" t="n">
        <f aca="false">I15</f>
        <v>-26406000</v>
      </c>
      <c r="H16" s="0" t="n">
        <f aca="false">0.92*60*1000</f>
        <v>55200</v>
      </c>
      <c r="I16" s="0" t="n">
        <f aca="false">G16+H16</f>
        <v>-26350800</v>
      </c>
      <c r="J16" s="0" t="n">
        <f aca="false">((I16/1000)/60)/60</f>
        <v>-7.31966666666667</v>
      </c>
    </row>
    <row r="17" customFormat="false" ht="12.8" hidden="false" customHeight="false" outlineLevel="0" collapsed="false">
      <c r="A17" s="1" t="s">
        <v>39</v>
      </c>
      <c r="B17" s="0" t="n">
        <v>-0.5</v>
      </c>
      <c r="C17" s="0" t="n">
        <v>-1800000</v>
      </c>
      <c r="D17" s="0" t="n">
        <f aca="false">C16-C17</f>
        <v>-1800000</v>
      </c>
      <c r="F17" s="0" t="s">
        <v>40</v>
      </c>
      <c r="G17" s="0" t="n">
        <f aca="false">I16</f>
        <v>-26350800</v>
      </c>
      <c r="H17" s="0" t="n">
        <f aca="false">1.24*60*1000</f>
        <v>74400</v>
      </c>
      <c r="I17" s="0" t="n">
        <f aca="false">G17+H17</f>
        <v>-26276400</v>
      </c>
      <c r="J17" s="0" t="n">
        <f aca="false">((I17/1000)/60)/60</f>
        <v>-7.299</v>
      </c>
    </row>
    <row r="18" customFormat="false" ht="12.8" hidden="false" customHeight="false" outlineLevel="0" collapsed="false">
      <c r="A18" s="1" t="s">
        <v>41</v>
      </c>
      <c r="B18" s="0" t="n">
        <v>0</v>
      </c>
      <c r="C18" s="0" t="n">
        <v>0</v>
      </c>
      <c r="D18" s="0" t="n">
        <f aca="false">C17-C18</f>
        <v>-1800000</v>
      </c>
      <c r="F18" s="0" t="s">
        <v>42</v>
      </c>
      <c r="G18" s="0" t="n">
        <f aca="false">I17</f>
        <v>-26276400</v>
      </c>
      <c r="H18" s="0" t="n">
        <f aca="false">1.36*60*1000</f>
        <v>81600</v>
      </c>
      <c r="I18" s="0" t="n">
        <f aca="false">G18+H18</f>
        <v>-26194800</v>
      </c>
      <c r="J18" s="0" t="n">
        <f aca="false">((I18/1000)/60)/60</f>
        <v>-7.27633333333333</v>
      </c>
    </row>
    <row r="19" customFormat="false" ht="12.8" hidden="false" customHeight="false" outlineLevel="0" collapsed="false">
      <c r="A19" s="1" t="s">
        <v>43</v>
      </c>
      <c r="B19" s="0" t="n">
        <v>0.5</v>
      </c>
      <c r="C19" s="0" t="n">
        <v>1800000</v>
      </c>
      <c r="F19" s="0" t="s">
        <v>44</v>
      </c>
      <c r="G19" s="0" t="n">
        <f aca="false">I18</f>
        <v>-26194800</v>
      </c>
      <c r="H19" s="0" t="n">
        <f aca="false">2.12*60*1000</f>
        <v>127200</v>
      </c>
      <c r="I19" s="0" t="n">
        <f aca="false">G19+H19</f>
        <v>-26067600</v>
      </c>
      <c r="J19" s="0" t="n">
        <f aca="false">((I19/1000)/60)/60</f>
        <v>-7.241</v>
      </c>
    </row>
    <row r="20" customFormat="false" ht="12.8" hidden="false" customHeight="false" outlineLevel="0" collapsed="false">
      <c r="A20" s="1" t="s">
        <v>45</v>
      </c>
      <c r="B20" s="0" t="n">
        <v>1</v>
      </c>
      <c r="C20" s="0" t="n">
        <v>3600000</v>
      </c>
      <c r="F20" s="0" t="s">
        <v>46</v>
      </c>
      <c r="G20" s="0" t="n">
        <f aca="false">I19</f>
        <v>-26067600</v>
      </c>
      <c r="H20" s="0" t="n">
        <f aca="false">3.54*60*1000</f>
        <v>212400</v>
      </c>
      <c r="I20" s="0" t="n">
        <f aca="false">G20+H20</f>
        <v>-25855200</v>
      </c>
      <c r="J20" s="0" t="n">
        <f aca="false">((I20/1000)/60)/60</f>
        <v>-7.182</v>
      </c>
    </row>
    <row r="21" customFormat="false" ht="12.8" hidden="false" customHeight="false" outlineLevel="0" collapsed="false">
      <c r="A21" s="1" t="s">
        <v>47</v>
      </c>
      <c r="B21" s="0" t="n">
        <v>1.5</v>
      </c>
      <c r="C21" s="0" t="n">
        <v>5400000</v>
      </c>
      <c r="F21" s="0" t="s">
        <v>48</v>
      </c>
      <c r="G21" s="0" t="n">
        <f aca="false">I20</f>
        <v>-25855200</v>
      </c>
      <c r="H21" s="0" t="n">
        <f aca="false">3.8*60*1000</f>
        <v>228000</v>
      </c>
      <c r="I21" s="0" t="n">
        <f aca="false">G21+H21</f>
        <v>-25627200</v>
      </c>
      <c r="J21" s="0" t="n">
        <f aca="false">((I21/1000)/60)/60</f>
        <v>-7.11866666666667</v>
      </c>
    </row>
    <row r="22" customFormat="false" ht="12.8" hidden="false" customHeight="false" outlineLevel="0" collapsed="false">
      <c r="A22" s="1" t="s">
        <v>49</v>
      </c>
      <c r="B22" s="0" t="n">
        <v>2</v>
      </c>
      <c r="C22" s="0" t="n">
        <v>7200000</v>
      </c>
      <c r="F22" s="0" t="s">
        <v>50</v>
      </c>
      <c r="G22" s="0" t="n">
        <f aca="false">I21</f>
        <v>-25627200</v>
      </c>
      <c r="H22" s="0" t="n">
        <f aca="false">3.66*60*1000</f>
        <v>219600</v>
      </c>
      <c r="I22" s="0" t="n">
        <f aca="false">G22+H22</f>
        <v>-25407600</v>
      </c>
      <c r="J22" s="0" t="n">
        <f aca="false">((I22/1000)/60)/60</f>
        <v>-7.05766666666667</v>
      </c>
    </row>
    <row r="23" customFormat="false" ht="12.8" hidden="false" customHeight="false" outlineLevel="0" collapsed="false">
      <c r="A23" s="1" t="s">
        <v>51</v>
      </c>
      <c r="B23" s="0" t="n">
        <v>2.5</v>
      </c>
      <c r="C23" s="0" t="n">
        <v>9000000</v>
      </c>
      <c r="F23" s="0" t="s">
        <v>52</v>
      </c>
      <c r="G23" s="0" t="n">
        <f aca="false">I22</f>
        <v>-25407600</v>
      </c>
      <c r="H23" s="0" t="n">
        <f aca="false">2.48*60*1000</f>
        <v>148800</v>
      </c>
      <c r="I23" s="0" t="n">
        <f aca="false">G23+H23</f>
        <v>-25258800</v>
      </c>
      <c r="J23" s="0" t="n">
        <f aca="false">((I23/1000)/60)/60</f>
        <v>-7.01633333333333</v>
      </c>
    </row>
    <row r="24" customFormat="false" ht="12.8" hidden="false" customHeight="false" outlineLevel="0" collapsed="false">
      <c r="A24" s="1" t="s">
        <v>53</v>
      </c>
      <c r="B24" s="0" t="n">
        <v>3</v>
      </c>
      <c r="C24" s="0" t="n">
        <v>10800000</v>
      </c>
      <c r="F24" s="0" t="s">
        <v>54</v>
      </c>
      <c r="G24" s="0" t="n">
        <f aca="false">I23</f>
        <v>-25258800</v>
      </c>
      <c r="H24" s="0" t="n">
        <f aca="false">2.1*60*1000</f>
        <v>126000</v>
      </c>
      <c r="I24" s="5" t="n">
        <f aca="false">G24+H24</f>
        <v>-25132800</v>
      </c>
      <c r="J24" s="0" t="n">
        <f aca="false">((I24/1000)/60)/60</f>
        <v>-6.98133333333333</v>
      </c>
      <c r="K24" s="6" t="n">
        <v>0.0416666666666667</v>
      </c>
    </row>
    <row r="25" customFormat="false" ht="12.8" hidden="false" customHeight="false" outlineLevel="0" collapsed="false">
      <c r="A25" s="1" t="s">
        <v>55</v>
      </c>
      <c r="B25" s="0" t="n">
        <v>3.5</v>
      </c>
      <c r="C25" s="0" t="n">
        <v>12600000</v>
      </c>
      <c r="F25" s="0" t="s">
        <v>56</v>
      </c>
      <c r="G25" s="0" t="n">
        <f aca="false">I24</f>
        <v>-25132800</v>
      </c>
      <c r="H25" s="0" t="n">
        <f aca="false">2.36*60*1000</f>
        <v>141600</v>
      </c>
      <c r="I25" s="0" t="n">
        <f aca="false">G25+H25</f>
        <v>-24991200</v>
      </c>
      <c r="J25" s="0" t="n">
        <f aca="false">((I25/1000)/60)/60</f>
        <v>-6.942</v>
      </c>
    </row>
    <row r="26" customFormat="false" ht="12.8" hidden="false" customHeight="false" outlineLevel="0" collapsed="false">
      <c r="A26" s="1" t="s">
        <v>57</v>
      </c>
      <c r="B26" s="0" t="n">
        <v>4</v>
      </c>
      <c r="C26" s="0" t="n">
        <v>14400000</v>
      </c>
      <c r="F26" s="0" t="s">
        <v>58</v>
      </c>
      <c r="G26" s="0" t="n">
        <f aca="false">I25</f>
        <v>-24991200</v>
      </c>
      <c r="H26" s="0" t="n">
        <f aca="false">2.78*60*1000</f>
        <v>166800</v>
      </c>
      <c r="I26" s="0" t="n">
        <f aca="false">G26+H26</f>
        <v>-24824400</v>
      </c>
      <c r="J26" s="0" t="n">
        <f aca="false">((I26/1000)/60)/60</f>
        <v>-6.89566666666667</v>
      </c>
    </row>
    <row r="27" customFormat="false" ht="12.8" hidden="false" customHeight="false" outlineLevel="0" collapsed="false">
      <c r="A27" s="1" t="s">
        <v>59</v>
      </c>
      <c r="B27" s="0" t="n">
        <v>4.5</v>
      </c>
      <c r="C27" s="0" t="n">
        <v>16200000</v>
      </c>
      <c r="F27" s="0" t="s">
        <v>60</v>
      </c>
      <c r="G27" s="0" t="n">
        <f aca="false">I26</f>
        <v>-24824400</v>
      </c>
      <c r="H27" s="0" t="n">
        <f aca="false">2.66*60*1000</f>
        <v>159600</v>
      </c>
      <c r="I27" s="0" t="n">
        <f aca="false">G27+H27</f>
        <v>-24664800</v>
      </c>
      <c r="J27" s="0" t="n">
        <f aca="false">((I27/1000)/60)/60</f>
        <v>-6.85133333333333</v>
      </c>
    </row>
    <row r="28" customFormat="false" ht="12.8" hidden="false" customHeight="false" outlineLevel="0" collapsed="false">
      <c r="A28" s="1" t="s">
        <v>61</v>
      </c>
      <c r="B28" s="0" t="n">
        <v>5</v>
      </c>
      <c r="C28" s="0" t="n">
        <v>18000000</v>
      </c>
      <c r="F28" s="0" t="s">
        <v>62</v>
      </c>
      <c r="G28" s="0" t="n">
        <f aca="false">I27</f>
        <v>-24664800</v>
      </c>
      <c r="H28" s="0" t="n">
        <f aca="false">2.1*60*1000</f>
        <v>126000</v>
      </c>
      <c r="I28" s="0" t="n">
        <f aca="false">G28+H28</f>
        <v>-24538800</v>
      </c>
      <c r="J28" s="0" t="n">
        <f aca="false">((I28/1000)/60)/60</f>
        <v>-6.81633333333333</v>
      </c>
    </row>
    <row r="29" customFormat="false" ht="12.8" hidden="false" customHeight="false" outlineLevel="0" collapsed="false">
      <c r="A29" s="1" t="s">
        <v>63</v>
      </c>
      <c r="B29" s="0" t="n">
        <v>5.5</v>
      </c>
      <c r="C29" s="0" t="n">
        <v>19800000</v>
      </c>
      <c r="F29" s="0" t="s">
        <v>64</v>
      </c>
      <c r="G29" s="0" t="n">
        <f aca="false">I28</f>
        <v>-24538800</v>
      </c>
      <c r="H29" s="0" t="n">
        <f aca="false">2.34*60*1000</f>
        <v>140400</v>
      </c>
      <c r="I29" s="0" t="n">
        <f aca="false">G29+H29</f>
        <v>-24398400</v>
      </c>
      <c r="J29" s="0" t="n">
        <f aca="false">((I29/1000)/60)/60</f>
        <v>-6.77733333333333</v>
      </c>
    </row>
    <row r="30" customFormat="false" ht="12.8" hidden="false" customHeight="false" outlineLevel="0" collapsed="false">
      <c r="A30" s="1" t="s">
        <v>65</v>
      </c>
      <c r="B30" s="0" t="n">
        <v>6</v>
      </c>
      <c r="C30" s="0" t="n">
        <v>21600000</v>
      </c>
      <c r="F30" s="0" t="s">
        <v>66</v>
      </c>
      <c r="G30" s="0" t="n">
        <f aca="false">I29</f>
        <v>-24398400</v>
      </c>
      <c r="H30" s="0" t="n">
        <f aca="false">2.56*60*1000</f>
        <v>153600</v>
      </c>
      <c r="I30" s="0" t="n">
        <f aca="false">G30+H30</f>
        <v>-24244800</v>
      </c>
      <c r="J30" s="0" t="n">
        <f aca="false">((I30/1000)/60)/60</f>
        <v>-6.73466666666667</v>
      </c>
    </row>
    <row r="31" customFormat="false" ht="12.8" hidden="false" customHeight="false" outlineLevel="0" collapsed="false">
      <c r="A31" s="1" t="s">
        <v>67</v>
      </c>
      <c r="B31" s="0" t="n">
        <v>6.5</v>
      </c>
      <c r="C31" s="0" t="n">
        <v>23400000</v>
      </c>
      <c r="F31" s="0" t="s">
        <v>68</v>
      </c>
      <c r="G31" s="0" t="n">
        <f aca="false">I30</f>
        <v>-24244800</v>
      </c>
      <c r="H31" s="0" t="n">
        <f aca="false">2.46*60*1000</f>
        <v>147600</v>
      </c>
      <c r="I31" s="0" t="n">
        <f aca="false">G31+H31</f>
        <v>-24097200</v>
      </c>
      <c r="J31" s="0" t="n">
        <f aca="false">((I31/1000)/60)/60</f>
        <v>-6.69366666666667</v>
      </c>
    </row>
    <row r="32" customFormat="false" ht="12.8" hidden="false" customHeight="false" outlineLevel="0" collapsed="false">
      <c r="A32" s="1" t="s">
        <v>69</v>
      </c>
      <c r="B32" s="0" t="n">
        <v>7</v>
      </c>
      <c r="C32" s="0" t="n">
        <v>25200000</v>
      </c>
      <c r="F32" s="0" t="s">
        <v>70</v>
      </c>
      <c r="G32" s="0" t="n">
        <f aca="false">I31</f>
        <v>-24097200</v>
      </c>
      <c r="H32" s="0" t="n">
        <f aca="false">2.56*60*1000</f>
        <v>153600</v>
      </c>
      <c r="I32" s="0" t="n">
        <f aca="false">G32+H32</f>
        <v>-23943600</v>
      </c>
      <c r="J32" s="0" t="n">
        <f aca="false">((I32/1000)/60)/60</f>
        <v>-6.651</v>
      </c>
    </row>
    <row r="33" customFormat="false" ht="12.8" hidden="false" customHeight="false" outlineLevel="0" collapsed="false">
      <c r="A33" s="1" t="s">
        <v>71</v>
      </c>
      <c r="B33" s="0" t="n">
        <v>7.5</v>
      </c>
      <c r="C33" s="0" t="n">
        <v>27000000</v>
      </c>
      <c r="F33" s="0" t="s">
        <v>72</v>
      </c>
      <c r="G33" s="0" t="n">
        <f aca="false">I32</f>
        <v>-23943600</v>
      </c>
      <c r="H33" s="0" t="n">
        <f aca="false">4.4*60*1000</f>
        <v>264000</v>
      </c>
      <c r="I33" s="0" t="n">
        <f aca="false">G33+H33</f>
        <v>-23679600</v>
      </c>
      <c r="J33" s="0" t="n">
        <f aca="false">((I33/1000)/60)/60</f>
        <v>-6.57766666666667</v>
      </c>
    </row>
    <row r="34" customFormat="false" ht="12.8" hidden="false" customHeight="false" outlineLevel="0" collapsed="false">
      <c r="A34" s="1" t="s">
        <v>73</v>
      </c>
      <c r="B34" s="0" t="n">
        <v>8</v>
      </c>
      <c r="C34" s="0" t="n">
        <v>28800000</v>
      </c>
      <c r="F34" s="0" t="s">
        <v>74</v>
      </c>
      <c r="G34" s="0" t="n">
        <f aca="false">I33</f>
        <v>-23679600</v>
      </c>
      <c r="H34" s="0" t="n">
        <f aca="false">3.6*60*1000</f>
        <v>216000</v>
      </c>
      <c r="I34" s="0" t="n">
        <f aca="false">G34+H34</f>
        <v>-23463600</v>
      </c>
      <c r="J34" s="0" t="n">
        <f aca="false">((I34/1000)/60)/60</f>
        <v>-6.51766666666667</v>
      </c>
    </row>
    <row r="35" customFormat="false" ht="12.8" hidden="false" customHeight="false" outlineLevel="0" collapsed="false">
      <c r="A35" s="1" t="s">
        <v>75</v>
      </c>
      <c r="B35" s="0" t="n">
        <v>8.5</v>
      </c>
      <c r="C35" s="0" t="n">
        <v>30600000</v>
      </c>
      <c r="F35" s="0" t="s">
        <v>76</v>
      </c>
      <c r="G35" s="0" t="n">
        <f aca="false">I34</f>
        <v>-23463600</v>
      </c>
      <c r="H35" s="0" t="n">
        <f aca="false">1.86*60*1000</f>
        <v>111600</v>
      </c>
      <c r="I35" s="0" t="n">
        <f aca="false">G35+H35</f>
        <v>-23352000</v>
      </c>
      <c r="J35" s="0" t="n">
        <f aca="false">((I35/1000)/60)/60</f>
        <v>-6.48666666666667</v>
      </c>
      <c r="K35" s="6" t="n">
        <v>0.0625</v>
      </c>
    </row>
    <row r="36" customFormat="false" ht="12.8" hidden="false" customHeight="false" outlineLevel="0" collapsed="false">
      <c r="A36" s="1" t="s">
        <v>77</v>
      </c>
      <c r="B36" s="0" t="n">
        <v>9</v>
      </c>
      <c r="C36" s="0" t="n">
        <v>32400000</v>
      </c>
      <c r="F36" s="0" t="s">
        <v>78</v>
      </c>
      <c r="G36" s="0" t="n">
        <f aca="false">I35</f>
        <v>-23352000</v>
      </c>
      <c r="H36" s="0" t="n">
        <f aca="false">2*60*1000</f>
        <v>120000</v>
      </c>
      <c r="I36" s="0" t="n">
        <f aca="false">G36+H36</f>
        <v>-23232000</v>
      </c>
      <c r="J36" s="0" t="n">
        <f aca="false">((I36/1000)/60)/60</f>
        <v>-6.45333333333333</v>
      </c>
    </row>
    <row r="37" customFormat="false" ht="12.8" hidden="false" customHeight="false" outlineLevel="0" collapsed="false">
      <c r="A37" s="1" t="s">
        <v>79</v>
      </c>
      <c r="B37" s="0" t="n">
        <v>9.5</v>
      </c>
      <c r="C37" s="0" t="n">
        <v>34200000</v>
      </c>
      <c r="F37" s="0" t="s">
        <v>80</v>
      </c>
      <c r="G37" s="0" t="n">
        <f aca="false">I36</f>
        <v>-23232000</v>
      </c>
      <c r="H37" s="0" t="n">
        <f aca="false">1.62*60*1000</f>
        <v>97200</v>
      </c>
      <c r="I37" s="0" t="n">
        <f aca="false">G37+H37</f>
        <v>-23134800</v>
      </c>
      <c r="J37" s="0" t="n">
        <f aca="false">((I37/1000)/60)/60</f>
        <v>-6.42633333333333</v>
      </c>
    </row>
    <row r="38" customFormat="false" ht="12.8" hidden="false" customHeight="false" outlineLevel="0" collapsed="false">
      <c r="A38" s="1" t="s">
        <v>81</v>
      </c>
      <c r="B38" s="0" t="n">
        <v>10</v>
      </c>
      <c r="C38" s="0" t="n">
        <v>36000000</v>
      </c>
      <c r="F38" s="0" t="s">
        <v>82</v>
      </c>
      <c r="G38" s="0" t="n">
        <f aca="false">I37</f>
        <v>-23134800</v>
      </c>
      <c r="H38" s="0" t="n">
        <f aca="false">1.42*60*1000</f>
        <v>85200</v>
      </c>
      <c r="I38" s="0" t="n">
        <f aca="false">G38+H38</f>
        <v>-23049600</v>
      </c>
      <c r="J38" s="0" t="n">
        <f aca="false">((I38/1000)/60)/60</f>
        <v>-6.40266666666667</v>
      </c>
    </row>
    <row r="39" customFormat="false" ht="12.8" hidden="false" customHeight="false" outlineLevel="0" collapsed="false">
      <c r="A39" s="1" t="s">
        <v>83</v>
      </c>
      <c r="B39" s="0" t="n">
        <v>10.5</v>
      </c>
      <c r="C39" s="0" t="n">
        <v>37800000</v>
      </c>
      <c r="F39" s="0" t="s">
        <v>84</v>
      </c>
      <c r="G39" s="0" t="n">
        <f aca="false">I38</f>
        <v>-23049600</v>
      </c>
      <c r="H39" s="0" t="n">
        <f aca="false">2*60*1000</f>
        <v>120000</v>
      </c>
      <c r="I39" s="0" t="n">
        <f aca="false">G39+H39</f>
        <v>-22929600</v>
      </c>
      <c r="J39" s="0" t="n">
        <f aca="false">((I39/1000)/60)/60</f>
        <v>-6.36933333333333</v>
      </c>
    </row>
    <row r="40" customFormat="false" ht="12.8" hidden="false" customHeight="false" outlineLevel="0" collapsed="false">
      <c r="A40" s="1" t="s">
        <v>85</v>
      </c>
      <c r="B40" s="0" t="n">
        <v>11</v>
      </c>
      <c r="C40" s="0" t="n">
        <v>39600000</v>
      </c>
      <c r="F40" s="0" t="s">
        <v>86</v>
      </c>
      <c r="G40" s="0" t="n">
        <f aca="false">I39</f>
        <v>-22929600</v>
      </c>
      <c r="H40" s="0" t="n">
        <f aca="false">1.26*60*1000</f>
        <v>75600</v>
      </c>
      <c r="I40" s="0" t="n">
        <f aca="false">G40+H40</f>
        <v>-22854000</v>
      </c>
      <c r="J40" s="0" t="n">
        <f aca="false">((I40/1000)/60)/60</f>
        <v>-6.34833333333333</v>
      </c>
    </row>
    <row r="41" customFormat="false" ht="12.8" hidden="false" customHeight="false" outlineLevel="0" collapsed="false">
      <c r="A41" s="1" t="s">
        <v>87</v>
      </c>
      <c r="B41" s="0" t="n">
        <v>11.5</v>
      </c>
      <c r="C41" s="0" t="n">
        <v>41400000</v>
      </c>
    </row>
    <row r="42" customFormat="false" ht="12.8" hidden="false" customHeight="false" outlineLevel="0" collapsed="false">
      <c r="A42" s="1" t="s">
        <v>88</v>
      </c>
      <c r="B42" s="0" t="n">
        <v>12</v>
      </c>
      <c r="C42" s="0" t="n">
        <v>43200000</v>
      </c>
    </row>
    <row r="43" customFormat="false" ht="12.8" hidden="false" customHeight="false" outlineLevel="0" collapsed="false">
      <c r="A43" s="1" t="s">
        <v>89</v>
      </c>
      <c r="B43" s="0" t="n">
        <v>12.5</v>
      </c>
      <c r="C43" s="0" t="n">
        <v>45000000</v>
      </c>
    </row>
    <row r="44" customFormat="false" ht="12.8" hidden="false" customHeight="false" outlineLevel="0" collapsed="false">
      <c r="A44" s="1" t="s">
        <v>90</v>
      </c>
      <c r="B44" s="0" t="n">
        <v>13</v>
      </c>
      <c r="C44" s="0" t="n">
        <v>46800000</v>
      </c>
    </row>
    <row r="45" customFormat="false" ht="12.8" hidden="false" customHeight="false" outlineLevel="0" collapsed="false">
      <c r="A45" s="1" t="s">
        <v>91</v>
      </c>
      <c r="B45" s="0" t="n">
        <v>13.5</v>
      </c>
      <c r="C45" s="0" t="n">
        <v>48600000</v>
      </c>
    </row>
    <row r="46" customFormat="false" ht="12.8" hidden="false" customHeight="false" outlineLevel="0" collapsed="false">
      <c r="A46" s="1" t="s">
        <v>92</v>
      </c>
      <c r="B46" s="0" t="n">
        <v>14</v>
      </c>
      <c r="C46" s="0" t="n">
        <v>50400000</v>
      </c>
    </row>
    <row r="47" customFormat="false" ht="12.8" hidden="false" customHeight="false" outlineLevel="0" collapsed="false">
      <c r="A47" s="1" t="s">
        <v>93</v>
      </c>
      <c r="B47" s="0" t="n">
        <v>14.5</v>
      </c>
      <c r="C47" s="0" t="n">
        <v>52200000</v>
      </c>
    </row>
    <row r="48" customFormat="false" ht="12.8" hidden="false" customHeight="false" outlineLevel="0" collapsed="false">
      <c r="A48" s="1" t="s">
        <v>94</v>
      </c>
      <c r="B48" s="0" t="n">
        <v>15</v>
      </c>
      <c r="C48" s="0" t="n">
        <v>54000000</v>
      </c>
    </row>
    <row r="49" customFormat="false" ht="12.8" hidden="false" customHeight="false" outlineLevel="0" collapsed="false">
      <c r="A49" s="1" t="s">
        <v>95</v>
      </c>
      <c r="B49" s="0" t="n">
        <v>15.5</v>
      </c>
      <c r="C49" s="0" t="n">
        <v>55800000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en-PH</dc:language>
  <cp:revision>0</cp:revision>
</cp:coreProperties>
</file>