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benik/Research_Files/FireFlux2/FireFlux2-main/Data/WRF_namelists/"/>
    </mc:Choice>
  </mc:AlternateContent>
  <xr:revisionPtr revIDLastSave="0" documentId="13_ncr:1_{0C1FC8E1-38C1-C442-8FA5-30CC235908E5}" xr6:coauthVersionLast="47" xr6:coauthVersionMax="47" xr10:uidLastSave="{00000000-0000-0000-0000-000000000000}"/>
  <bookViews>
    <workbookView xWindow="17280" yWindow="640" windowWidth="17280" windowHeight="21700" activeTab="1" xr2:uid="{13397C0E-4281-7649-B2C8-0E2FB46FB480}"/>
  </bookViews>
  <sheets>
    <sheet name="redone (new)" sheetId="2" r:id="rId1"/>
    <sheet name="FMC Calculation SAVR" sheetId="4" r:id="rId2"/>
    <sheet name="Sheet3" sheetId="3" r:id="rId3"/>
    <sheet name="original (old)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2" l="1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3" i="2"/>
  <c r="X2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3" i="2"/>
  <c r="V2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D3" i="3"/>
  <c r="N3" i="2"/>
  <c r="O3" i="2" s="1"/>
  <c r="N4" i="2"/>
  <c r="O4" i="2" s="1"/>
  <c r="N5" i="2"/>
  <c r="O5" i="2" s="1"/>
  <c r="N6" i="2"/>
  <c r="O6" i="2" s="1"/>
  <c r="N7" i="2"/>
  <c r="O7" i="2" s="1"/>
  <c r="N8" i="2"/>
  <c r="O8" i="2" s="1"/>
  <c r="N9" i="2"/>
  <c r="O9" i="2" s="1"/>
  <c r="N10" i="2"/>
  <c r="O10" i="2" s="1"/>
  <c r="N11" i="2"/>
  <c r="O11" i="2" s="1"/>
  <c r="N12" i="2"/>
  <c r="O12" i="2" s="1"/>
  <c r="N13" i="2"/>
  <c r="O13" i="2" s="1"/>
  <c r="N14" i="2"/>
  <c r="O14" i="2" s="1"/>
  <c r="N15" i="2"/>
  <c r="O15" i="2" s="1"/>
  <c r="N16" i="2"/>
  <c r="O16" i="2" s="1"/>
  <c r="N17" i="2"/>
  <c r="O17" i="2" s="1"/>
  <c r="N18" i="2"/>
  <c r="O18" i="2" s="1"/>
  <c r="N19" i="2"/>
  <c r="O19" i="2" s="1"/>
  <c r="N20" i="2"/>
  <c r="O20" i="2" s="1"/>
  <c r="N21" i="2"/>
  <c r="O21" i="2" s="1"/>
  <c r="N22" i="2"/>
  <c r="O22" i="2" s="1"/>
  <c r="N23" i="2"/>
  <c r="O23" i="2" s="1"/>
  <c r="N24" i="2"/>
  <c r="O24" i="2" s="1"/>
  <c r="N25" i="2"/>
  <c r="O25" i="2" s="1"/>
  <c r="N26" i="2"/>
  <c r="O26" i="2" s="1"/>
  <c r="N27" i="2"/>
  <c r="O27" i="2" s="1"/>
  <c r="N28" i="2"/>
  <c r="O28" i="2" s="1"/>
  <c r="N29" i="2"/>
  <c r="O29" i="2" s="1"/>
  <c r="N30" i="2"/>
  <c r="O30" i="2" s="1"/>
  <c r="N31" i="2"/>
  <c r="O31" i="2" s="1"/>
  <c r="N32" i="2"/>
  <c r="O32" i="2" s="1"/>
  <c r="N33" i="2"/>
  <c r="O33" i="2" s="1"/>
  <c r="N34" i="2"/>
  <c r="O34" i="2" s="1"/>
  <c r="N35" i="2"/>
  <c r="O35" i="2" s="1"/>
  <c r="N36" i="2"/>
  <c r="O36" i="2" s="1"/>
  <c r="N37" i="2"/>
  <c r="O37" i="2" s="1"/>
  <c r="N38" i="2"/>
  <c r="O38" i="2" s="1"/>
  <c r="N39" i="2"/>
  <c r="O39" i="2" s="1"/>
  <c r="N40" i="2"/>
  <c r="O40" i="2" s="1"/>
  <c r="N41" i="2"/>
  <c r="O41" i="2" s="1"/>
  <c r="N2" i="2"/>
  <c r="O2" i="2" s="1"/>
  <c r="L2" i="2"/>
  <c r="M2" i="2"/>
  <c r="L3" i="2"/>
  <c r="M3" i="2"/>
  <c r="L4" i="2"/>
  <c r="M4" i="2"/>
  <c r="L5" i="2"/>
  <c r="M5" i="2"/>
  <c r="L6" i="2"/>
  <c r="M6" i="2"/>
  <c r="L7" i="2"/>
  <c r="M7" i="2"/>
  <c r="L8" i="2"/>
  <c r="M8" i="2"/>
  <c r="L9" i="2"/>
  <c r="M9" i="2"/>
  <c r="L10" i="2"/>
  <c r="M10" i="2"/>
  <c r="L11" i="2"/>
  <c r="M11" i="2"/>
  <c r="L12" i="2"/>
  <c r="M12" i="2"/>
  <c r="L13" i="2"/>
  <c r="M13" i="2"/>
  <c r="L14" i="2"/>
  <c r="M14" i="2"/>
  <c r="L15" i="2"/>
  <c r="M15" i="2"/>
  <c r="L16" i="2"/>
  <c r="M16" i="2"/>
  <c r="L17" i="2"/>
  <c r="M17" i="2"/>
  <c r="L18" i="2"/>
  <c r="M18" i="2"/>
  <c r="L19" i="2"/>
  <c r="M19" i="2"/>
  <c r="L20" i="2"/>
  <c r="M20" i="2"/>
  <c r="L21" i="2"/>
  <c r="M21" i="2"/>
  <c r="L22" i="2"/>
  <c r="M22" i="2"/>
  <c r="L23" i="2"/>
  <c r="M23" i="2"/>
  <c r="L24" i="2"/>
  <c r="M24" i="2"/>
  <c r="L25" i="2"/>
  <c r="M25" i="2"/>
  <c r="L26" i="2"/>
  <c r="M26" i="2"/>
  <c r="L27" i="2"/>
  <c r="M27" i="2"/>
  <c r="L28" i="2"/>
  <c r="M28" i="2"/>
  <c r="L29" i="2"/>
  <c r="M29" i="2"/>
  <c r="L30" i="2"/>
  <c r="M30" i="2"/>
  <c r="L31" i="2"/>
  <c r="M31" i="2"/>
  <c r="L32" i="2"/>
  <c r="M32" i="2"/>
  <c r="L33" i="2"/>
  <c r="M33" i="2"/>
  <c r="L34" i="2"/>
  <c r="M34" i="2"/>
  <c r="L35" i="2"/>
  <c r="M35" i="2"/>
  <c r="L36" i="2"/>
  <c r="M36" i="2"/>
  <c r="L37" i="2"/>
  <c r="M37" i="2"/>
  <c r="L38" i="2"/>
  <c r="M38" i="2"/>
  <c r="L39" i="2"/>
  <c r="M39" i="2"/>
  <c r="L40" i="2"/>
  <c r="M40" i="2"/>
  <c r="L41" i="2"/>
  <c r="M41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2" i="2"/>
  <c r="D2" i="2"/>
  <c r="E2" i="2"/>
  <c r="F2" i="2"/>
  <c r="G2" i="2"/>
  <c r="D3" i="2"/>
  <c r="E3" i="2"/>
  <c r="F3" i="2"/>
  <c r="G3" i="2"/>
  <c r="D4" i="2"/>
  <c r="E4" i="2"/>
  <c r="F4" i="2"/>
  <c r="G4" i="2"/>
  <c r="D5" i="2"/>
  <c r="E5" i="2"/>
  <c r="F5" i="2"/>
  <c r="G5" i="2"/>
  <c r="D6" i="2"/>
  <c r="E6" i="2"/>
  <c r="F6" i="2"/>
  <c r="G6" i="2"/>
  <c r="D7" i="2"/>
  <c r="E7" i="2"/>
  <c r="F7" i="2"/>
  <c r="G7" i="2"/>
  <c r="D8" i="2"/>
  <c r="E8" i="2"/>
  <c r="F8" i="2"/>
  <c r="G8" i="2"/>
  <c r="D9" i="2"/>
  <c r="E9" i="2"/>
  <c r="F9" i="2"/>
  <c r="G9" i="2"/>
  <c r="D10" i="2"/>
  <c r="E10" i="2"/>
  <c r="F10" i="2"/>
  <c r="G10" i="2"/>
  <c r="D11" i="2"/>
  <c r="E11" i="2"/>
  <c r="F11" i="2"/>
  <c r="G11" i="2"/>
  <c r="D12" i="2"/>
  <c r="E12" i="2"/>
  <c r="F12" i="2"/>
  <c r="G12" i="2"/>
  <c r="D13" i="2"/>
  <c r="E13" i="2"/>
  <c r="F13" i="2"/>
  <c r="G13" i="2"/>
  <c r="D14" i="2"/>
  <c r="E14" i="2"/>
  <c r="F14" i="2"/>
  <c r="G14" i="2"/>
  <c r="D15" i="2"/>
  <c r="E15" i="2"/>
  <c r="F15" i="2"/>
  <c r="G15" i="2"/>
  <c r="D16" i="2"/>
  <c r="E16" i="2"/>
  <c r="F16" i="2"/>
  <c r="G16" i="2"/>
  <c r="D17" i="2"/>
  <c r="E17" i="2"/>
  <c r="F17" i="2"/>
  <c r="G17" i="2"/>
  <c r="D18" i="2"/>
  <c r="E18" i="2"/>
  <c r="F18" i="2"/>
  <c r="G18" i="2"/>
  <c r="D19" i="2"/>
  <c r="E19" i="2"/>
  <c r="F19" i="2"/>
  <c r="G19" i="2"/>
  <c r="D20" i="2"/>
  <c r="E20" i="2"/>
  <c r="F20" i="2"/>
  <c r="G20" i="2"/>
  <c r="D21" i="2"/>
  <c r="E21" i="2"/>
  <c r="F21" i="2"/>
  <c r="G21" i="2"/>
  <c r="D22" i="2"/>
  <c r="E22" i="2"/>
  <c r="F22" i="2"/>
  <c r="G22" i="2"/>
  <c r="D23" i="2"/>
  <c r="E23" i="2"/>
  <c r="F23" i="2"/>
  <c r="G23" i="2"/>
  <c r="D24" i="2"/>
  <c r="E24" i="2"/>
  <c r="F24" i="2"/>
  <c r="G24" i="2"/>
  <c r="D25" i="2"/>
  <c r="E25" i="2"/>
  <c r="F25" i="2"/>
  <c r="G25" i="2"/>
  <c r="D26" i="2"/>
  <c r="E26" i="2"/>
  <c r="F26" i="2"/>
  <c r="G26" i="2"/>
  <c r="D27" i="2"/>
  <c r="E27" i="2"/>
  <c r="F27" i="2"/>
  <c r="G27" i="2"/>
  <c r="D28" i="2"/>
  <c r="E28" i="2"/>
  <c r="F28" i="2"/>
  <c r="G28" i="2"/>
  <c r="D29" i="2"/>
  <c r="E29" i="2"/>
  <c r="F29" i="2"/>
  <c r="G29" i="2"/>
  <c r="D30" i="2"/>
  <c r="E30" i="2"/>
  <c r="F30" i="2"/>
  <c r="G30" i="2"/>
  <c r="D31" i="2"/>
  <c r="E31" i="2"/>
  <c r="F31" i="2"/>
  <c r="G31" i="2"/>
  <c r="D32" i="2"/>
  <c r="E32" i="2"/>
  <c r="F32" i="2"/>
  <c r="G32" i="2"/>
  <c r="D33" i="2"/>
  <c r="E33" i="2"/>
  <c r="F33" i="2"/>
  <c r="G33" i="2"/>
  <c r="D34" i="2"/>
  <c r="E34" i="2"/>
  <c r="F34" i="2"/>
  <c r="G34" i="2"/>
  <c r="D35" i="2"/>
  <c r="E35" i="2"/>
  <c r="F35" i="2"/>
  <c r="G35" i="2"/>
  <c r="D36" i="2"/>
  <c r="E36" i="2"/>
  <c r="F36" i="2"/>
  <c r="G36" i="2"/>
  <c r="D37" i="2"/>
  <c r="E37" i="2"/>
  <c r="F37" i="2"/>
  <c r="G37" i="2"/>
  <c r="D38" i="2"/>
  <c r="E38" i="2"/>
  <c r="F38" i="2"/>
  <c r="G38" i="2"/>
  <c r="D39" i="2"/>
  <c r="E39" i="2"/>
  <c r="F39" i="2"/>
  <c r="G39" i="2"/>
  <c r="D40" i="2"/>
  <c r="E40" i="2"/>
  <c r="F40" i="2"/>
  <c r="G40" i="2"/>
  <c r="D41" i="2"/>
  <c r="E41" i="2"/>
  <c r="F41" i="2"/>
  <c r="G41" i="2"/>
  <c r="C41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2" i="2"/>
  <c r="G2" i="1"/>
  <c r="G3" i="1"/>
  <c r="G4" i="1"/>
  <c r="G5" i="1"/>
  <c r="G6" i="1"/>
  <c r="G7" i="1"/>
  <c r="G8" i="1"/>
  <c r="G9" i="1"/>
  <c r="G10" i="1"/>
  <c r="G11" i="1"/>
  <c r="G12" i="1"/>
  <c r="K11" i="1"/>
  <c r="H3" i="1"/>
  <c r="K3" i="1" s="1"/>
  <c r="I3" i="1"/>
  <c r="J3" i="1"/>
  <c r="H4" i="1"/>
  <c r="K4" i="1" s="1"/>
  <c r="I4" i="1"/>
  <c r="J4" i="1"/>
  <c r="H5" i="1"/>
  <c r="I5" i="1"/>
  <c r="J5" i="1"/>
  <c r="H6" i="1"/>
  <c r="I6" i="1"/>
  <c r="J6" i="1"/>
  <c r="H7" i="1"/>
  <c r="I7" i="1"/>
  <c r="J7" i="1"/>
  <c r="H8" i="1"/>
  <c r="K8" i="1" s="1"/>
  <c r="I8" i="1"/>
  <c r="J8" i="1"/>
  <c r="H9" i="1"/>
  <c r="I9" i="1"/>
  <c r="J9" i="1"/>
  <c r="H10" i="1"/>
  <c r="K10" i="1" s="1"/>
  <c r="I10" i="1"/>
  <c r="J10" i="1"/>
  <c r="H11" i="1"/>
  <c r="I11" i="1"/>
  <c r="J11" i="1"/>
  <c r="H12" i="1"/>
  <c r="I12" i="1"/>
  <c r="J12" i="1"/>
  <c r="K12" i="1" s="1"/>
  <c r="I2" i="1"/>
  <c r="J2" i="1"/>
  <c r="H2" i="1"/>
  <c r="K2" i="1" s="1"/>
  <c r="M3" i="1"/>
  <c r="N3" i="1" s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2" i="1"/>
  <c r="O2" i="1" s="1"/>
  <c r="Y39" i="2" l="1"/>
  <c r="Y29" i="2"/>
  <c r="Y19" i="2"/>
  <c r="AA16" i="2"/>
  <c r="Z34" i="2"/>
  <c r="AA34" i="2"/>
  <c r="AA9" i="2"/>
  <c r="Y36" i="2"/>
  <c r="AA39" i="2"/>
  <c r="Z16" i="2"/>
  <c r="AA35" i="2"/>
  <c r="AA5" i="2"/>
  <c r="Y4" i="2"/>
  <c r="Y6" i="2"/>
  <c r="AA25" i="2"/>
  <c r="Y24" i="2"/>
  <c r="Y26" i="2"/>
  <c r="AA15" i="2"/>
  <c r="Y34" i="2"/>
  <c r="AA14" i="2"/>
  <c r="Z39" i="2"/>
  <c r="Z29" i="2"/>
  <c r="Z9" i="2"/>
  <c r="Y18" i="2"/>
  <c r="AA13" i="2"/>
  <c r="Z35" i="2"/>
  <c r="Z5" i="2"/>
  <c r="AA41" i="2"/>
  <c r="Z15" i="2"/>
  <c r="Y16" i="2"/>
  <c r="Y11" i="2"/>
  <c r="Z10" i="2"/>
  <c r="Y40" i="2"/>
  <c r="Y30" i="2"/>
  <c r="AA20" i="2"/>
  <c r="Y15" i="2"/>
  <c r="AA8" i="2"/>
  <c r="Y38" i="2"/>
  <c r="AA28" i="2"/>
  <c r="AA18" i="2"/>
  <c r="Y3" i="2"/>
  <c r="AA33" i="2"/>
  <c r="Y23" i="2"/>
  <c r="Z13" i="2"/>
  <c r="K6" i="1"/>
  <c r="K9" i="1"/>
  <c r="K7" i="1"/>
  <c r="K5" i="1"/>
  <c r="N2" i="1"/>
  <c r="R40" i="1"/>
  <c r="R38" i="1"/>
  <c r="R36" i="1"/>
  <c r="R34" i="1"/>
  <c r="R32" i="1"/>
  <c r="R30" i="1"/>
  <c r="R28" i="1"/>
  <c r="R26" i="1"/>
  <c r="R24" i="1"/>
  <c r="R22" i="1"/>
  <c r="R20" i="1"/>
  <c r="R18" i="1"/>
  <c r="R16" i="1"/>
  <c r="R14" i="1"/>
  <c r="R12" i="1"/>
  <c r="R10" i="1"/>
  <c r="R8" i="1"/>
  <c r="R6" i="1"/>
  <c r="R4" i="1"/>
  <c r="R2" i="1"/>
  <c r="Q40" i="1"/>
  <c r="Q38" i="1"/>
  <c r="Q36" i="1"/>
  <c r="Q34" i="1"/>
  <c r="Q32" i="1"/>
  <c r="Q30" i="1"/>
  <c r="Q28" i="1"/>
  <c r="Q26" i="1"/>
  <c r="Q24" i="1"/>
  <c r="Q22" i="1"/>
  <c r="Q20" i="1"/>
  <c r="Q18" i="1"/>
  <c r="Q16" i="1"/>
  <c r="Q14" i="1"/>
  <c r="Q12" i="1"/>
  <c r="Q10" i="1"/>
  <c r="Q8" i="1"/>
  <c r="Q6" i="1"/>
  <c r="Q4" i="1"/>
  <c r="Q2" i="1"/>
  <c r="P40" i="1"/>
  <c r="P38" i="1"/>
  <c r="P36" i="1"/>
  <c r="P34" i="1"/>
  <c r="P32" i="1"/>
  <c r="P30" i="1"/>
  <c r="P28" i="1"/>
  <c r="P26" i="1"/>
  <c r="P24" i="1"/>
  <c r="P22" i="1"/>
  <c r="P20" i="1"/>
  <c r="P18" i="1"/>
  <c r="P16" i="1"/>
  <c r="P14" i="1"/>
  <c r="P12" i="1"/>
  <c r="P10" i="1"/>
  <c r="P8" i="1"/>
  <c r="P6" i="1"/>
  <c r="P4" i="1"/>
  <c r="P2" i="1"/>
  <c r="O40" i="1"/>
  <c r="O38" i="1"/>
  <c r="O36" i="1"/>
  <c r="O34" i="1"/>
  <c r="O32" i="1"/>
  <c r="O30" i="1"/>
  <c r="O28" i="1"/>
  <c r="O26" i="1"/>
  <c r="O24" i="1"/>
  <c r="O22" i="1"/>
  <c r="O20" i="1"/>
  <c r="O18" i="1"/>
  <c r="O16" i="1"/>
  <c r="O14" i="1"/>
  <c r="O12" i="1"/>
  <c r="O10" i="1"/>
  <c r="O8" i="1"/>
  <c r="O6" i="1"/>
  <c r="O4" i="1"/>
  <c r="R41" i="1"/>
  <c r="R39" i="1"/>
  <c r="R37" i="1"/>
  <c r="R35" i="1"/>
  <c r="R33" i="1"/>
  <c r="R31" i="1"/>
  <c r="R29" i="1"/>
  <c r="R27" i="1"/>
  <c r="R25" i="1"/>
  <c r="R23" i="1"/>
  <c r="R21" i="1"/>
  <c r="R19" i="1"/>
  <c r="R17" i="1"/>
  <c r="R15" i="1"/>
  <c r="R13" i="1"/>
  <c r="R11" i="1"/>
  <c r="R9" i="1"/>
  <c r="R7" i="1"/>
  <c r="R5" i="1"/>
  <c r="R3" i="1"/>
  <c r="Q41" i="1"/>
  <c r="Q39" i="1"/>
  <c r="Q37" i="1"/>
  <c r="Q35" i="1"/>
  <c r="Q33" i="1"/>
  <c r="Q31" i="1"/>
  <c r="Q29" i="1"/>
  <c r="Q27" i="1"/>
  <c r="Q25" i="1"/>
  <c r="Q23" i="1"/>
  <c r="Q21" i="1"/>
  <c r="Q19" i="1"/>
  <c r="Q17" i="1"/>
  <c r="Q15" i="1"/>
  <c r="Q13" i="1"/>
  <c r="Q11" i="1"/>
  <c r="Q9" i="1"/>
  <c r="Q7" i="1"/>
  <c r="Q5" i="1"/>
  <c r="Q3" i="1"/>
  <c r="P41" i="1"/>
  <c r="P39" i="1"/>
  <c r="P37" i="1"/>
  <c r="P35" i="1"/>
  <c r="P33" i="1"/>
  <c r="P31" i="1"/>
  <c r="P29" i="1"/>
  <c r="P27" i="1"/>
  <c r="P25" i="1"/>
  <c r="P23" i="1"/>
  <c r="P21" i="1"/>
  <c r="P19" i="1"/>
  <c r="P17" i="1"/>
  <c r="P15" i="1"/>
  <c r="P13" i="1"/>
  <c r="P11" i="1"/>
  <c r="P9" i="1"/>
  <c r="P7" i="1"/>
  <c r="P5" i="1"/>
  <c r="P3" i="1"/>
  <c r="O41" i="1"/>
  <c r="O39" i="1"/>
  <c r="O37" i="1"/>
  <c r="O35" i="1"/>
  <c r="O33" i="1"/>
  <c r="O31" i="1"/>
  <c r="O29" i="1"/>
  <c r="O27" i="1"/>
  <c r="O25" i="1"/>
  <c r="O23" i="1"/>
  <c r="O21" i="1"/>
  <c r="O19" i="1"/>
  <c r="O17" i="1"/>
  <c r="O15" i="1"/>
  <c r="O13" i="1"/>
  <c r="O11" i="1"/>
  <c r="O9" i="1"/>
  <c r="O7" i="1"/>
  <c r="O5" i="1"/>
  <c r="O3" i="1"/>
  <c r="Y37" i="2" l="1"/>
  <c r="Z30" i="2"/>
  <c r="AA10" i="2"/>
  <c r="Y2" i="2"/>
  <c r="Y7" i="2"/>
  <c r="Z25" i="2"/>
  <c r="Z18" i="2"/>
  <c r="AA24" i="2"/>
  <c r="AA40" i="2"/>
  <c r="Z28" i="2"/>
  <c r="Y10" i="2"/>
  <c r="AA26" i="2"/>
  <c r="Y28" i="2"/>
  <c r="Y12" i="2"/>
  <c r="Y9" i="2"/>
  <c r="Y31" i="2"/>
  <c r="Z37" i="2"/>
  <c r="Y21" i="2"/>
  <c r="Y41" i="2"/>
  <c r="Y14" i="2"/>
  <c r="AA7" i="2"/>
  <c r="Z27" i="2"/>
  <c r="Y13" i="2"/>
  <c r="Y25" i="2"/>
  <c r="Z40" i="2"/>
  <c r="Z17" i="2"/>
  <c r="Y35" i="2"/>
  <c r="AA17" i="2"/>
  <c r="AA6" i="2"/>
  <c r="Z6" i="2"/>
  <c r="AA23" i="2"/>
  <c r="AA36" i="2"/>
  <c r="Y5" i="2"/>
  <c r="Z23" i="2"/>
  <c r="AA31" i="2"/>
  <c r="Z36" i="2"/>
  <c r="Z31" i="2"/>
  <c r="Z26" i="2"/>
  <c r="Z14" i="2"/>
  <c r="Z38" i="2"/>
  <c r="Z4" i="2"/>
  <c r="AA4" i="2"/>
  <c r="AA30" i="2"/>
  <c r="AA38" i="2"/>
  <c r="Z20" i="2"/>
  <c r="Z19" i="2"/>
  <c r="AA19" i="2"/>
  <c r="Z24" i="2"/>
  <c r="AA29" i="2"/>
  <c r="Y33" i="2"/>
  <c r="AA11" i="2"/>
  <c r="Z11" i="2"/>
  <c r="Z21" i="2"/>
  <c r="Z33" i="2"/>
  <c r="AA27" i="2"/>
  <c r="Y20" i="2"/>
  <c r="Z22" i="2"/>
  <c r="AA22" i="2"/>
  <c r="AA37" i="2"/>
  <c r="Z41" i="2"/>
  <c r="Z32" i="2"/>
  <c r="AA32" i="2"/>
  <c r="AA3" i="2"/>
  <c r="Y8" i="2"/>
  <c r="Y27" i="2"/>
  <c r="Z3" i="2"/>
  <c r="Z7" i="2"/>
  <c r="Y22" i="2"/>
  <c r="Z8" i="2"/>
  <c r="Y32" i="2"/>
  <c r="Z2" i="2"/>
  <c r="AA2" i="2"/>
  <c r="Z12" i="2"/>
  <c r="AA12" i="2"/>
  <c r="AA21" i="2"/>
  <c r="Y17" i="2"/>
</calcChain>
</file>

<file path=xl/sharedStrings.xml><?xml version="1.0" encoding="utf-8"?>
<sst xmlns="http://schemas.openxmlformats.org/spreadsheetml/2006/main" count="407" uniqueCount="78">
  <si>
    <t>GR1</t>
  </si>
  <si>
    <t>dynamic</t>
  </si>
  <si>
    <t>GR2</t>
  </si>
  <si>
    <t>GR3</t>
  </si>
  <si>
    <t>GR4</t>
  </si>
  <si>
    <t>GR5</t>
  </si>
  <si>
    <t>GR6</t>
  </si>
  <si>
    <t>GR7</t>
  </si>
  <si>
    <t>GR8</t>
  </si>
  <si>
    <t>GR9</t>
  </si>
  <si>
    <t>GS1</t>
  </si>
  <si>
    <t>GS2</t>
  </si>
  <si>
    <t>GS3</t>
  </si>
  <si>
    <t>GS4</t>
  </si>
  <si>
    <t>SH1</t>
  </si>
  <si>
    <t>SH2</t>
  </si>
  <si>
    <t>N/A</t>
  </si>
  <si>
    <t>SH3</t>
  </si>
  <si>
    <t>SH4</t>
  </si>
  <si>
    <t>SH5</t>
  </si>
  <si>
    <t>SH6</t>
  </si>
  <si>
    <t>SH7</t>
  </si>
  <si>
    <t>SH8</t>
  </si>
  <si>
    <t>SH9</t>
  </si>
  <si>
    <t>TU1</t>
  </si>
  <si>
    <t>TU2</t>
  </si>
  <si>
    <t>TU3</t>
  </si>
  <si>
    <t>TU4</t>
  </si>
  <si>
    <t>TU5</t>
  </si>
  <si>
    <t>TL1</t>
  </si>
  <si>
    <t>TL2</t>
  </si>
  <si>
    <t>TL3</t>
  </si>
  <si>
    <t>TL4</t>
  </si>
  <si>
    <t>TL5</t>
  </si>
  <si>
    <t>TL6</t>
  </si>
  <si>
    <t>TL7</t>
  </si>
  <si>
    <t>TL8</t>
  </si>
  <si>
    <t>TL9</t>
  </si>
  <si>
    <t>SB1</t>
  </si>
  <si>
    <t>SB2</t>
  </si>
  <si>
    <t>SB3</t>
  </si>
  <si>
    <t>SB4</t>
  </si>
  <si>
    <t>fuel_name</t>
  </si>
  <si>
    <t>1hr</t>
  </si>
  <si>
    <t>10hr</t>
  </si>
  <si>
    <t>100hr</t>
  </si>
  <si>
    <t>live_herb</t>
  </si>
  <si>
    <t>live_woody</t>
  </si>
  <si>
    <t>fuel_model_type</t>
  </si>
  <si>
    <t>dead_1_hr</t>
  </si>
  <si>
    <t>dead_fuel_extinction_moisture_%</t>
  </si>
  <si>
    <t>Heat_Content_BTU/lb</t>
  </si>
  <si>
    <t>fuel_bed_depth(m)</t>
  </si>
  <si>
    <t>Sum</t>
  </si>
  <si>
    <t>fmc_gw01</t>
  </si>
  <si>
    <t>fmc_gw02</t>
  </si>
  <si>
    <t>fmc_gw03</t>
  </si>
  <si>
    <t>fmc_gw04</t>
  </si>
  <si>
    <t>fmc_gw05</t>
  </si>
  <si>
    <t>fuel SA per unit fuelbed</t>
  </si>
  <si>
    <t>herb</t>
  </si>
  <si>
    <t>dfwf</t>
  </si>
  <si>
    <t>fuel_bed_depth(ft)</t>
  </si>
  <si>
    <t>Old Units</t>
  </si>
  <si>
    <t>new units</t>
  </si>
  <si>
    <t>Calculating fmc using savr</t>
  </si>
  <si>
    <t>fz0</t>
  </si>
  <si>
    <t>dead_10_hr</t>
  </si>
  <si>
    <t>dead_100_hr</t>
  </si>
  <si>
    <t>fpsa_total_50</t>
  </si>
  <si>
    <t>1_hr</t>
  </si>
  <si>
    <t>10_hr</t>
  </si>
  <si>
    <t>100_hr</t>
  </si>
  <si>
    <t>FMC Calculation SAVR</t>
  </si>
  <si>
    <t>Formula</t>
  </si>
  <si>
    <t>percentage</t>
  </si>
  <si>
    <t>savr_live_herb</t>
  </si>
  <si>
    <t>savr_live_woody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</si>
</sst>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2"/>
      <color theme="1"/>
      <name val="Calibri"/>
      <family val="2"/>
      <scheme val="minor"/>
    </font>
    <font>
      <i/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5DCD-9644-3F44-88C2-380D8954D13B}">
  <dimension ref="A1:AS41"/>
  <sheetViews>
    <sheetView topLeftCell="B1" workbookViewId="0">
      <selection activeCell="A36" sqref="A36:XFD36"/>
    </sheetView>
  </sheetViews>
  <sheetFormatPr baseColWidth="10" defaultRowHeight="16"/>
  <cols>
    <col min="11" max="11" width="11.83203125" bestFit="1" customWidth="1"/>
    <col min="12" max="12" width="13" bestFit="1" customWidth="1"/>
    <col min="13" max="13" width="14.6640625" bestFit="1" customWidth="1"/>
    <col min="14" max="14" width="17.1640625" bestFit="1" customWidth="1"/>
    <col min="15" max="15" width="17.1640625" customWidth="1"/>
    <col min="16" max="16" width="29.6640625" bestFit="1" customWidth="1"/>
    <col min="17" max="17" width="19.33203125" bestFit="1" customWidth="1"/>
    <col min="19" max="19" width="12.1640625" bestFit="1" customWidth="1"/>
    <col min="20" max="20" width="12.1640625" customWidth="1"/>
    <col min="21" max="21" width="19.5" bestFit="1" customWidth="1"/>
    <col min="43" max="43" width="17.1640625" bestFit="1" customWidth="1"/>
    <col min="44" max="44" width="29.6640625" bestFit="1" customWidth="1"/>
    <col min="45" max="45" width="19.33203125" bestFit="1" customWidth="1"/>
  </cols>
  <sheetData>
    <row r="1" spans="1:45">
      <c r="A1" t="s">
        <v>64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67</v>
      </c>
      <c r="K1" t="s">
        <v>68</v>
      </c>
      <c r="L1" t="s">
        <v>76</v>
      </c>
      <c r="M1" t="s">
        <v>77</v>
      </c>
      <c r="N1" t="s">
        <v>52</v>
      </c>
      <c r="O1" t="s">
        <v>66</v>
      </c>
      <c r="P1" t="s">
        <v>50</v>
      </c>
      <c r="Q1" t="s">
        <v>51</v>
      </c>
      <c r="S1" t="s">
        <v>75</v>
      </c>
      <c r="U1" t="s">
        <v>73</v>
      </c>
      <c r="V1" t="s">
        <v>69</v>
      </c>
      <c r="X1" t="s">
        <v>60</v>
      </c>
      <c r="Y1" t="s">
        <v>70</v>
      </c>
      <c r="Z1" t="s">
        <v>71</v>
      </c>
      <c r="AA1" t="s">
        <v>72</v>
      </c>
      <c r="AF1" t="s">
        <v>63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46</v>
      </c>
      <c r="AP1" t="s">
        <v>47</v>
      </c>
      <c r="AQ1" t="s">
        <v>62</v>
      </c>
      <c r="AR1" t="s">
        <v>50</v>
      </c>
      <c r="AS1" t="s">
        <v>51</v>
      </c>
    </row>
    <row r="2" spans="1:45">
      <c r="A2">
        <v>4.46</v>
      </c>
      <c r="B2" s="1" t="s">
        <v>0</v>
      </c>
      <c r="C2" s="3">
        <f>AH2 / 4.46</f>
        <v>2.2421524663677132E-2</v>
      </c>
      <c r="D2" s="3">
        <f t="shared" ref="D2:G17" si="0">AI2 / 4.46</f>
        <v>0</v>
      </c>
      <c r="E2" s="3">
        <f t="shared" si="0"/>
        <v>0</v>
      </c>
      <c r="F2" s="3">
        <f t="shared" si="0"/>
        <v>6.726457399103139E-2</v>
      </c>
      <c r="G2" s="3">
        <f t="shared" si="0"/>
        <v>0</v>
      </c>
      <c r="H2" t="s">
        <v>1</v>
      </c>
      <c r="I2">
        <f>AN2 / 0.3048</f>
        <v>7217.847769028871</v>
      </c>
      <c r="J2" s="3">
        <f>109/0.3048</f>
        <v>357.61154855643042</v>
      </c>
      <c r="K2" s="3">
        <f>30/0.3048</f>
        <v>98.425196850393689</v>
      </c>
      <c r="L2">
        <f t="shared" ref="L2:M17" si="1">AO2 / 0.3048</f>
        <v>6561.6797900262463</v>
      </c>
      <c r="M2">
        <f t="shared" si="1"/>
        <v>32805.118110236217</v>
      </c>
      <c r="N2">
        <f>AQ2 * 0.3048</f>
        <v>0.12192000000000001</v>
      </c>
      <c r="O2">
        <f>0.13 * N2</f>
        <v>1.5849600000000002E-2</v>
      </c>
      <c r="P2">
        <v>15</v>
      </c>
      <c r="Q2">
        <v>8000</v>
      </c>
      <c r="S2">
        <v>0.5</v>
      </c>
      <c r="V2">
        <f>(((C2/513)*I2))+(((D2/513)*J2))+(((E2/513)*K2))+(($S$2*F2)/513)*L2</f>
        <v>0.7456519486214146</v>
      </c>
      <c r="X2">
        <f>(((F2 * $S$2)/ 513) * L2) / $V2</f>
        <v>0.57692307692307698</v>
      </c>
      <c r="Y2">
        <f t="shared" ref="Y2:Y11" si="2">((C2 / 513) * I2) / $V2</f>
        <v>0.42307692307692313</v>
      </c>
      <c r="Z2">
        <f t="shared" ref="Z2:Z11" si="3">((D2 / 513) * J2) / $V2</f>
        <v>0</v>
      </c>
      <c r="AA2">
        <f t="shared" ref="AA2:AA11" si="4">((E2 / 513) * K2) / $V2</f>
        <v>0</v>
      </c>
      <c r="AG2" s="1" t="s">
        <v>0</v>
      </c>
      <c r="AH2">
        <v>0.1</v>
      </c>
      <c r="AI2">
        <v>0</v>
      </c>
      <c r="AJ2">
        <v>0</v>
      </c>
      <c r="AK2">
        <v>0.3</v>
      </c>
      <c r="AL2">
        <v>0</v>
      </c>
      <c r="AM2" t="s">
        <v>1</v>
      </c>
      <c r="AN2">
        <v>2200</v>
      </c>
      <c r="AO2">
        <v>2000</v>
      </c>
      <c r="AP2">
        <v>9999</v>
      </c>
      <c r="AQ2">
        <v>0.4</v>
      </c>
      <c r="AR2">
        <v>15</v>
      </c>
      <c r="AS2">
        <v>8000</v>
      </c>
    </row>
    <row r="3" spans="1:45">
      <c r="B3" s="1" t="s">
        <v>2</v>
      </c>
      <c r="C3" s="3">
        <f t="shared" ref="C3:C40" si="5">AH3 / 4.46</f>
        <v>2.2421524663677132E-2</v>
      </c>
      <c r="D3" s="3">
        <f t="shared" si="0"/>
        <v>0</v>
      </c>
      <c r="E3" s="3">
        <f t="shared" si="0"/>
        <v>0</v>
      </c>
      <c r="F3" s="3">
        <f t="shared" si="0"/>
        <v>0.22421524663677131</v>
      </c>
      <c r="G3" s="3">
        <f t="shared" si="0"/>
        <v>0</v>
      </c>
      <c r="H3" t="s">
        <v>1</v>
      </c>
      <c r="I3">
        <f t="shared" ref="I3:I41" si="6">AN3 / 0.3048</f>
        <v>6561.6797900262463</v>
      </c>
      <c r="J3" s="3">
        <f t="shared" ref="J3:J41" si="7">109/0.3048</f>
        <v>357.61154855643042</v>
      </c>
      <c r="K3" s="3">
        <f t="shared" ref="K3:K41" si="8">30/0.3048</f>
        <v>98.425196850393689</v>
      </c>
      <c r="L3">
        <f t="shared" si="1"/>
        <v>5905.5118110236217</v>
      </c>
      <c r="M3">
        <f t="shared" si="1"/>
        <v>32805.118110236217</v>
      </c>
      <c r="N3">
        <f t="shared" ref="N3:N41" si="9">AQ3 * 0.3048</f>
        <v>0.30480000000000002</v>
      </c>
      <c r="O3">
        <f t="shared" ref="O3:O41" si="10">0.13 * N3</f>
        <v>3.9624000000000006E-2</v>
      </c>
      <c r="P3">
        <v>15</v>
      </c>
      <c r="Q3">
        <v>8000</v>
      </c>
      <c r="V3">
        <f>(((C3/513)*I3))+(((D3/513)*J3))+(((E3/513)*K3))+(($S$2*F3)/513)*L3</f>
        <v>1.5773406605453002</v>
      </c>
      <c r="X3">
        <f>(((F3 * $S$2)/ 513) * L3) / $V3</f>
        <v>0.81818181818181823</v>
      </c>
      <c r="Y3">
        <f t="shared" si="2"/>
        <v>0.18181818181818182</v>
      </c>
      <c r="Z3">
        <f t="shared" si="3"/>
        <v>0</v>
      </c>
      <c r="AA3">
        <f t="shared" si="4"/>
        <v>0</v>
      </c>
      <c r="AG3" s="1" t="s">
        <v>2</v>
      </c>
      <c r="AH3">
        <v>0.1</v>
      </c>
      <c r="AI3">
        <v>0</v>
      </c>
      <c r="AJ3">
        <v>0</v>
      </c>
      <c r="AK3">
        <v>1</v>
      </c>
      <c r="AL3">
        <v>0</v>
      </c>
      <c r="AM3" t="s">
        <v>1</v>
      </c>
      <c r="AN3">
        <v>2000</v>
      </c>
      <c r="AO3">
        <v>1800</v>
      </c>
      <c r="AP3">
        <v>9999</v>
      </c>
      <c r="AQ3">
        <v>1</v>
      </c>
      <c r="AR3">
        <v>15</v>
      </c>
      <c r="AS3">
        <v>8000</v>
      </c>
    </row>
    <row r="4" spans="1:45">
      <c r="B4" s="1" t="s">
        <v>3</v>
      </c>
      <c r="C4" s="3">
        <f t="shared" si="5"/>
        <v>2.2421524663677132E-2</v>
      </c>
      <c r="D4" s="3">
        <f t="shared" si="0"/>
        <v>8.9686098654708529E-2</v>
      </c>
      <c r="E4" s="3">
        <f t="shared" si="0"/>
        <v>0</v>
      </c>
      <c r="F4" s="3">
        <f t="shared" si="0"/>
        <v>0.33632286995515698</v>
      </c>
      <c r="G4" s="3">
        <f t="shared" si="0"/>
        <v>0</v>
      </c>
      <c r="H4" t="s">
        <v>1</v>
      </c>
      <c r="I4">
        <f t="shared" si="6"/>
        <v>4921.2598425196848</v>
      </c>
      <c r="J4" s="3">
        <f t="shared" si="7"/>
        <v>357.61154855643042</v>
      </c>
      <c r="K4" s="3">
        <f t="shared" si="8"/>
        <v>98.425196850393689</v>
      </c>
      <c r="L4">
        <f t="shared" si="1"/>
        <v>4265.0918635170601</v>
      </c>
      <c r="M4">
        <f t="shared" si="1"/>
        <v>32805.118110236217</v>
      </c>
      <c r="N4">
        <f t="shared" si="9"/>
        <v>0.60960000000000003</v>
      </c>
      <c r="O4">
        <f t="shared" si="10"/>
        <v>7.9248000000000013E-2</v>
      </c>
      <c r="P4">
        <v>30</v>
      </c>
      <c r="Q4">
        <v>8000</v>
      </c>
      <c r="V4">
        <f t="shared" ref="V4:V41" si="11">(((C4/513)*I4))+(((D4/513)*J4))+(((E4/513)*K4))+(($S$2*F4)/513)*L4</f>
        <v>1.6757093599211252</v>
      </c>
      <c r="X4">
        <f t="shared" ref="X4:X41" si="12">(((F4 * $S$2)/ 513) * L4) / $V4</f>
        <v>0.8343316789320554</v>
      </c>
      <c r="Y4">
        <f t="shared" si="2"/>
        <v>0.12835871983570085</v>
      </c>
      <c r="Z4">
        <f t="shared" si="3"/>
        <v>3.7309601232243708E-2</v>
      </c>
      <c r="AA4">
        <f t="shared" si="4"/>
        <v>0</v>
      </c>
      <c r="AG4" s="1" t="s">
        <v>3</v>
      </c>
      <c r="AH4">
        <v>0.1</v>
      </c>
      <c r="AI4">
        <v>0.4</v>
      </c>
      <c r="AJ4">
        <v>0</v>
      </c>
      <c r="AK4">
        <v>1.5</v>
      </c>
      <c r="AL4">
        <v>0</v>
      </c>
      <c r="AM4" t="s">
        <v>1</v>
      </c>
      <c r="AN4">
        <v>1500</v>
      </c>
      <c r="AO4">
        <v>1300</v>
      </c>
      <c r="AP4">
        <v>9999</v>
      </c>
      <c r="AQ4">
        <v>2</v>
      </c>
      <c r="AR4">
        <v>30</v>
      </c>
      <c r="AS4">
        <v>8000</v>
      </c>
    </row>
    <row r="5" spans="1:45">
      <c r="B5" s="1" t="s">
        <v>4</v>
      </c>
      <c r="C5" s="3">
        <f t="shared" si="5"/>
        <v>5.6053811659192827E-2</v>
      </c>
      <c r="D5" s="3">
        <f t="shared" si="0"/>
        <v>0</v>
      </c>
      <c r="E5" s="3">
        <f t="shared" si="0"/>
        <v>0</v>
      </c>
      <c r="F5" s="3">
        <f t="shared" si="0"/>
        <v>0.42600896860986548</v>
      </c>
      <c r="G5" s="3">
        <f t="shared" si="0"/>
        <v>0</v>
      </c>
      <c r="H5" t="s">
        <v>1</v>
      </c>
      <c r="I5">
        <f t="shared" si="6"/>
        <v>6561.6797900262463</v>
      </c>
      <c r="J5" s="3">
        <f t="shared" si="7"/>
        <v>357.61154855643042</v>
      </c>
      <c r="K5" s="3">
        <f t="shared" si="8"/>
        <v>98.425196850393689</v>
      </c>
      <c r="L5">
        <f t="shared" si="1"/>
        <v>5905.5118110236217</v>
      </c>
      <c r="M5">
        <f t="shared" si="1"/>
        <v>32805.118110236217</v>
      </c>
      <c r="N5">
        <f t="shared" si="9"/>
        <v>0.60960000000000003</v>
      </c>
      <c r="O5">
        <f t="shared" si="10"/>
        <v>7.9248000000000013E-2</v>
      </c>
      <c r="P5">
        <v>15</v>
      </c>
      <c r="Q5">
        <v>8000</v>
      </c>
      <c r="V5">
        <f t="shared" si="11"/>
        <v>3.1690207816410121</v>
      </c>
      <c r="X5">
        <f t="shared" si="12"/>
        <v>0.77375565610859731</v>
      </c>
      <c r="Y5">
        <f t="shared" si="2"/>
        <v>0.22624434389140272</v>
      </c>
      <c r="Z5">
        <f t="shared" si="3"/>
        <v>0</v>
      </c>
      <c r="AA5">
        <f t="shared" si="4"/>
        <v>0</v>
      </c>
      <c r="AG5" s="1" t="s">
        <v>4</v>
      </c>
      <c r="AH5">
        <v>0.25</v>
      </c>
      <c r="AI5">
        <v>0</v>
      </c>
      <c r="AJ5">
        <v>0</v>
      </c>
      <c r="AK5">
        <v>1.9</v>
      </c>
      <c r="AL5">
        <v>0</v>
      </c>
      <c r="AM5" t="s">
        <v>1</v>
      </c>
      <c r="AN5">
        <v>2000</v>
      </c>
      <c r="AO5">
        <v>1800</v>
      </c>
      <c r="AP5">
        <v>9999</v>
      </c>
      <c r="AQ5">
        <v>2</v>
      </c>
      <c r="AR5">
        <v>15</v>
      </c>
      <c r="AS5">
        <v>8000</v>
      </c>
    </row>
    <row r="6" spans="1:45">
      <c r="B6" s="1" t="s">
        <v>5</v>
      </c>
      <c r="C6" s="3">
        <f t="shared" si="5"/>
        <v>8.9686098654708529E-2</v>
      </c>
      <c r="D6" s="3">
        <f t="shared" si="0"/>
        <v>0</v>
      </c>
      <c r="E6" s="3">
        <f t="shared" si="0"/>
        <v>0</v>
      </c>
      <c r="F6" s="3">
        <f t="shared" si="0"/>
        <v>0.5605381165919282</v>
      </c>
      <c r="G6" s="3">
        <f t="shared" si="0"/>
        <v>0</v>
      </c>
      <c r="H6" t="s">
        <v>1</v>
      </c>
      <c r="I6">
        <f t="shared" si="6"/>
        <v>5905.5118110236217</v>
      </c>
      <c r="J6" s="3">
        <f t="shared" si="7"/>
        <v>357.61154855643042</v>
      </c>
      <c r="K6" s="3">
        <f t="shared" si="8"/>
        <v>98.425196850393689</v>
      </c>
      <c r="L6">
        <f t="shared" si="1"/>
        <v>5249.3438320209971</v>
      </c>
      <c r="M6">
        <f t="shared" si="1"/>
        <v>32805.118110236217</v>
      </c>
      <c r="N6">
        <f t="shared" si="9"/>
        <v>0.45720000000000005</v>
      </c>
      <c r="O6">
        <f t="shared" si="10"/>
        <v>5.943600000000001E-2</v>
      </c>
      <c r="P6">
        <v>40</v>
      </c>
      <c r="Q6">
        <v>8000</v>
      </c>
      <c r="V6">
        <f t="shared" si="11"/>
        <v>3.9003332697120143</v>
      </c>
      <c r="X6">
        <f t="shared" si="12"/>
        <v>0.73529411764705888</v>
      </c>
      <c r="Y6">
        <f t="shared" si="2"/>
        <v>0.26470588235294124</v>
      </c>
      <c r="Z6">
        <f t="shared" si="3"/>
        <v>0</v>
      </c>
      <c r="AA6">
        <f t="shared" si="4"/>
        <v>0</v>
      </c>
      <c r="AG6" s="1" t="s">
        <v>5</v>
      </c>
      <c r="AH6">
        <v>0.4</v>
      </c>
      <c r="AI6">
        <v>0</v>
      </c>
      <c r="AJ6">
        <v>0</v>
      </c>
      <c r="AK6">
        <v>2.5</v>
      </c>
      <c r="AL6">
        <v>0</v>
      </c>
      <c r="AM6" t="s">
        <v>1</v>
      </c>
      <c r="AN6">
        <v>1800</v>
      </c>
      <c r="AO6">
        <v>1600</v>
      </c>
      <c r="AP6">
        <v>9999</v>
      </c>
      <c r="AQ6">
        <v>1.5</v>
      </c>
      <c r="AR6">
        <v>40</v>
      </c>
      <c r="AS6">
        <v>8000</v>
      </c>
    </row>
    <row r="7" spans="1:45">
      <c r="B7" s="1" t="s">
        <v>6</v>
      </c>
      <c r="C7" s="3">
        <f t="shared" si="5"/>
        <v>2.2421524663677132E-2</v>
      </c>
      <c r="D7" s="3">
        <f t="shared" si="0"/>
        <v>0</v>
      </c>
      <c r="E7" s="3">
        <f t="shared" si="0"/>
        <v>0</v>
      </c>
      <c r="F7" s="3">
        <f t="shared" si="0"/>
        <v>0.7623318385650224</v>
      </c>
      <c r="G7" s="3">
        <f t="shared" si="0"/>
        <v>0</v>
      </c>
      <c r="H7" t="s">
        <v>1</v>
      </c>
      <c r="I7">
        <f t="shared" si="6"/>
        <v>7217.847769028871</v>
      </c>
      <c r="J7" s="3">
        <f t="shared" si="7"/>
        <v>357.61154855643042</v>
      </c>
      <c r="K7" s="3">
        <f t="shared" si="8"/>
        <v>98.425196850393689</v>
      </c>
      <c r="L7">
        <f t="shared" si="1"/>
        <v>6561.6797900262463</v>
      </c>
      <c r="M7">
        <f t="shared" si="1"/>
        <v>32805.118110236217</v>
      </c>
      <c r="N7">
        <f t="shared" si="9"/>
        <v>0.45720000000000005</v>
      </c>
      <c r="O7">
        <f t="shared" si="10"/>
        <v>5.943600000000001E-2</v>
      </c>
      <c r="P7">
        <v>40</v>
      </c>
      <c r="Q7">
        <v>9000</v>
      </c>
      <c r="V7">
        <f t="shared" si="11"/>
        <v>5.1908847192490777</v>
      </c>
      <c r="X7">
        <f t="shared" si="12"/>
        <v>0.93922651933701662</v>
      </c>
      <c r="Y7">
        <f t="shared" si="2"/>
        <v>6.0773480662983444E-2</v>
      </c>
      <c r="Z7">
        <f t="shared" si="3"/>
        <v>0</v>
      </c>
      <c r="AA7">
        <f t="shared" si="4"/>
        <v>0</v>
      </c>
      <c r="AG7" s="1" t="s">
        <v>6</v>
      </c>
      <c r="AH7">
        <v>0.1</v>
      </c>
      <c r="AI7">
        <v>0</v>
      </c>
      <c r="AJ7">
        <v>0</v>
      </c>
      <c r="AK7">
        <v>3.4</v>
      </c>
      <c r="AL7">
        <v>0</v>
      </c>
      <c r="AM7" t="s">
        <v>1</v>
      </c>
      <c r="AN7">
        <v>2200</v>
      </c>
      <c r="AO7">
        <v>2000</v>
      </c>
      <c r="AP7">
        <v>9999</v>
      </c>
      <c r="AQ7">
        <v>1.5</v>
      </c>
      <c r="AR7">
        <v>40</v>
      </c>
      <c r="AS7">
        <v>9000</v>
      </c>
    </row>
    <row r="8" spans="1:45">
      <c r="B8" s="1" t="s">
        <v>7</v>
      </c>
      <c r="C8" s="3">
        <f t="shared" si="5"/>
        <v>0.22421524663677131</v>
      </c>
      <c r="D8" s="3">
        <f t="shared" si="0"/>
        <v>0</v>
      </c>
      <c r="E8" s="3">
        <f t="shared" si="0"/>
        <v>0</v>
      </c>
      <c r="F8" s="3">
        <f t="shared" si="0"/>
        <v>1.2107623318385652</v>
      </c>
      <c r="G8" s="3">
        <f t="shared" si="0"/>
        <v>0</v>
      </c>
      <c r="H8" t="s">
        <v>1</v>
      </c>
      <c r="I8">
        <f t="shared" si="6"/>
        <v>6561.6797900262463</v>
      </c>
      <c r="J8" s="3">
        <f t="shared" si="7"/>
        <v>357.61154855643042</v>
      </c>
      <c r="K8" s="3">
        <f t="shared" si="8"/>
        <v>98.425196850393689</v>
      </c>
      <c r="L8">
        <f t="shared" si="1"/>
        <v>5905.5118110236217</v>
      </c>
      <c r="M8">
        <f t="shared" si="1"/>
        <v>32805.118110236217</v>
      </c>
      <c r="N8">
        <f t="shared" si="9"/>
        <v>0.9144000000000001</v>
      </c>
      <c r="O8">
        <f t="shared" si="10"/>
        <v>0.11887200000000002</v>
      </c>
      <c r="P8">
        <v>15</v>
      </c>
      <c r="Q8">
        <v>8000</v>
      </c>
      <c r="V8">
        <f t="shared" si="11"/>
        <v>9.8368699375825095</v>
      </c>
      <c r="X8">
        <f t="shared" si="12"/>
        <v>0.70845481049562675</v>
      </c>
      <c r="Y8">
        <f t="shared" si="2"/>
        <v>0.29154518950437314</v>
      </c>
      <c r="Z8">
        <f t="shared" si="3"/>
        <v>0</v>
      </c>
      <c r="AA8">
        <f t="shared" si="4"/>
        <v>0</v>
      </c>
      <c r="AG8" s="1" t="s">
        <v>7</v>
      </c>
      <c r="AH8">
        <v>1</v>
      </c>
      <c r="AI8">
        <v>0</v>
      </c>
      <c r="AJ8">
        <v>0</v>
      </c>
      <c r="AK8">
        <v>5.4</v>
      </c>
      <c r="AL8">
        <v>0</v>
      </c>
      <c r="AM8" t="s">
        <v>1</v>
      </c>
      <c r="AN8">
        <v>2000</v>
      </c>
      <c r="AO8">
        <v>1800</v>
      </c>
      <c r="AP8">
        <v>9999</v>
      </c>
      <c r="AQ8">
        <v>3</v>
      </c>
      <c r="AR8">
        <v>15</v>
      </c>
      <c r="AS8">
        <v>8000</v>
      </c>
    </row>
    <row r="9" spans="1:45">
      <c r="B9" s="1" t="s">
        <v>8</v>
      </c>
      <c r="C9" s="3">
        <f t="shared" si="5"/>
        <v>0.11210762331838565</v>
      </c>
      <c r="D9" s="3">
        <f t="shared" si="0"/>
        <v>0.22421524663677131</v>
      </c>
      <c r="E9" s="3">
        <f t="shared" si="0"/>
        <v>0</v>
      </c>
      <c r="F9" s="3">
        <f t="shared" si="0"/>
        <v>1.6367713004484306</v>
      </c>
      <c r="G9" s="3">
        <f t="shared" si="0"/>
        <v>0</v>
      </c>
      <c r="H9" t="s">
        <v>1</v>
      </c>
      <c r="I9">
        <f t="shared" si="6"/>
        <v>4921.2598425196848</v>
      </c>
      <c r="J9" s="3">
        <f t="shared" si="7"/>
        <v>357.61154855643042</v>
      </c>
      <c r="K9" s="3">
        <f t="shared" si="8"/>
        <v>98.425196850393689</v>
      </c>
      <c r="L9">
        <f t="shared" si="1"/>
        <v>4265.0918635170601</v>
      </c>
      <c r="M9">
        <f t="shared" si="1"/>
        <v>32805.118110236217</v>
      </c>
      <c r="N9">
        <f t="shared" si="9"/>
        <v>1.2192000000000001</v>
      </c>
      <c r="O9">
        <f t="shared" si="10"/>
        <v>0.15849600000000003</v>
      </c>
      <c r="P9">
        <v>30</v>
      </c>
      <c r="Q9">
        <v>8000</v>
      </c>
      <c r="V9">
        <f t="shared" si="11"/>
        <v>8.0358336924507832</v>
      </c>
      <c r="X9">
        <f t="shared" si="12"/>
        <v>0.84671663097787286</v>
      </c>
      <c r="Y9">
        <f t="shared" si="2"/>
        <v>0.13383297644539616</v>
      </c>
      <c r="Z9">
        <f t="shared" si="3"/>
        <v>1.945039257673091E-2</v>
      </c>
      <c r="AA9">
        <f t="shared" si="4"/>
        <v>0</v>
      </c>
      <c r="AG9" s="1" t="s">
        <v>8</v>
      </c>
      <c r="AH9">
        <v>0.5</v>
      </c>
      <c r="AI9">
        <v>1</v>
      </c>
      <c r="AJ9">
        <v>0</v>
      </c>
      <c r="AK9">
        <v>7.3</v>
      </c>
      <c r="AL9">
        <v>0</v>
      </c>
      <c r="AM9" t="s">
        <v>1</v>
      </c>
      <c r="AN9">
        <v>1500</v>
      </c>
      <c r="AO9">
        <v>1300</v>
      </c>
      <c r="AP9">
        <v>9999</v>
      </c>
      <c r="AQ9">
        <v>4</v>
      </c>
      <c r="AR9">
        <v>30</v>
      </c>
      <c r="AS9">
        <v>8000</v>
      </c>
    </row>
    <row r="10" spans="1:45">
      <c r="B10" s="1" t="s">
        <v>9</v>
      </c>
      <c r="C10" s="3">
        <f t="shared" si="5"/>
        <v>0.22421524663677131</v>
      </c>
      <c r="D10" s="3">
        <f t="shared" si="0"/>
        <v>0.22421524663677131</v>
      </c>
      <c r="E10" s="3">
        <f t="shared" si="0"/>
        <v>0</v>
      </c>
      <c r="F10" s="3">
        <f t="shared" si="0"/>
        <v>2.0179372197309418</v>
      </c>
      <c r="G10" s="3">
        <f t="shared" si="0"/>
        <v>0</v>
      </c>
      <c r="H10" t="s">
        <v>1</v>
      </c>
      <c r="I10">
        <f t="shared" si="6"/>
        <v>5905.5118110236217</v>
      </c>
      <c r="J10" s="3">
        <f t="shared" si="7"/>
        <v>357.61154855643042</v>
      </c>
      <c r="K10" s="3">
        <f t="shared" si="8"/>
        <v>98.425196850393689</v>
      </c>
      <c r="L10">
        <f t="shared" si="1"/>
        <v>5249.3438320209971</v>
      </c>
      <c r="M10">
        <f t="shared" si="1"/>
        <v>32805.118110236217</v>
      </c>
      <c r="N10">
        <f t="shared" si="9"/>
        <v>1.524</v>
      </c>
      <c r="O10">
        <f t="shared" si="10"/>
        <v>0.19812000000000002</v>
      </c>
      <c r="P10">
        <v>40</v>
      </c>
      <c r="Q10">
        <v>8000</v>
      </c>
      <c r="V10">
        <f t="shared" si="11"/>
        <v>13.061814615370125</v>
      </c>
      <c r="X10">
        <f t="shared" si="12"/>
        <v>0.79042705017016135</v>
      </c>
      <c r="Y10">
        <f t="shared" si="2"/>
        <v>0.19760676254254037</v>
      </c>
      <c r="Z10">
        <f t="shared" si="3"/>
        <v>1.1966187287298279E-2</v>
      </c>
      <c r="AA10">
        <f t="shared" si="4"/>
        <v>0</v>
      </c>
      <c r="AG10" s="1" t="s">
        <v>9</v>
      </c>
      <c r="AH10">
        <v>1</v>
      </c>
      <c r="AI10">
        <v>1</v>
      </c>
      <c r="AJ10">
        <v>0</v>
      </c>
      <c r="AK10">
        <v>9</v>
      </c>
      <c r="AL10">
        <v>0</v>
      </c>
      <c r="AM10" t="s">
        <v>1</v>
      </c>
      <c r="AN10">
        <v>1800</v>
      </c>
      <c r="AO10">
        <v>1600</v>
      </c>
      <c r="AP10">
        <v>9999</v>
      </c>
      <c r="AQ10">
        <v>5</v>
      </c>
      <c r="AR10">
        <v>40</v>
      </c>
      <c r="AS10">
        <v>8000</v>
      </c>
    </row>
    <row r="11" spans="1:45">
      <c r="B11" s="1" t="s">
        <v>10</v>
      </c>
      <c r="C11" s="3">
        <f t="shared" si="5"/>
        <v>4.4843049327354265E-2</v>
      </c>
      <c r="D11" s="3">
        <f t="shared" si="0"/>
        <v>0</v>
      </c>
      <c r="E11" s="3">
        <f t="shared" si="0"/>
        <v>0</v>
      </c>
      <c r="F11" s="3">
        <f t="shared" si="0"/>
        <v>0.11210762331838565</v>
      </c>
      <c r="G11" s="3">
        <f t="shared" si="0"/>
        <v>0.14573991031390135</v>
      </c>
      <c r="H11" t="s">
        <v>1</v>
      </c>
      <c r="I11">
        <f t="shared" si="6"/>
        <v>6561.6797900262463</v>
      </c>
      <c r="J11" s="3">
        <f t="shared" si="7"/>
        <v>357.61154855643042</v>
      </c>
      <c r="K11" s="3">
        <f t="shared" si="8"/>
        <v>98.425196850393689</v>
      </c>
      <c r="L11">
        <f t="shared" si="1"/>
        <v>5905.5118110236217</v>
      </c>
      <c r="M11">
        <f t="shared" si="1"/>
        <v>5905.5118110236217</v>
      </c>
      <c r="N11">
        <f t="shared" si="9"/>
        <v>0.27432000000000001</v>
      </c>
      <c r="O11">
        <f t="shared" si="10"/>
        <v>3.5661600000000002E-2</v>
      </c>
      <c r="P11">
        <v>15</v>
      </c>
      <c r="Q11">
        <v>8000</v>
      </c>
      <c r="V11">
        <f t="shared" si="11"/>
        <v>1.2188541467850047</v>
      </c>
      <c r="X11">
        <f t="shared" si="12"/>
        <v>0.52941176470588236</v>
      </c>
      <c r="Y11">
        <f t="shared" si="2"/>
        <v>0.47058823529411764</v>
      </c>
      <c r="Z11">
        <f t="shared" si="3"/>
        <v>0</v>
      </c>
      <c r="AA11">
        <f t="shared" si="4"/>
        <v>0</v>
      </c>
      <c r="AG11" s="1" t="s">
        <v>10</v>
      </c>
      <c r="AH11">
        <v>0.2</v>
      </c>
      <c r="AI11">
        <v>0</v>
      </c>
      <c r="AJ11">
        <v>0</v>
      </c>
      <c r="AK11">
        <v>0.5</v>
      </c>
      <c r="AL11">
        <v>0.65</v>
      </c>
      <c r="AM11" t="s">
        <v>1</v>
      </c>
      <c r="AN11">
        <v>2000</v>
      </c>
      <c r="AO11">
        <v>1800</v>
      </c>
      <c r="AP11">
        <v>1800</v>
      </c>
      <c r="AQ11">
        <v>0.9</v>
      </c>
      <c r="AR11">
        <v>15</v>
      </c>
      <c r="AS11">
        <v>8000</v>
      </c>
    </row>
    <row r="12" spans="1:45">
      <c r="B12" s="1" t="s">
        <v>11</v>
      </c>
      <c r="C12" s="3">
        <f t="shared" si="5"/>
        <v>0.11210762331838565</v>
      </c>
      <c r="D12" s="3">
        <f t="shared" si="0"/>
        <v>0.11210762331838565</v>
      </c>
      <c r="E12" s="3">
        <f t="shared" si="0"/>
        <v>0</v>
      </c>
      <c r="F12" s="3">
        <f t="shared" si="0"/>
        <v>0.13452914798206278</v>
      </c>
      <c r="G12" s="3">
        <f t="shared" si="0"/>
        <v>0.22421524663677131</v>
      </c>
      <c r="H12" t="s">
        <v>1</v>
      </c>
      <c r="I12">
        <f t="shared" si="6"/>
        <v>6561.6797900262463</v>
      </c>
      <c r="J12" s="3">
        <f t="shared" si="7"/>
        <v>357.61154855643042</v>
      </c>
      <c r="K12" s="3">
        <f t="shared" si="8"/>
        <v>98.425196850393689</v>
      </c>
      <c r="L12">
        <f t="shared" si="1"/>
        <v>5905.5118110236217</v>
      </c>
      <c r="M12">
        <f t="shared" si="1"/>
        <v>5905.5118110236217</v>
      </c>
      <c r="N12">
        <f t="shared" si="9"/>
        <v>0.45720000000000005</v>
      </c>
      <c r="O12">
        <f t="shared" si="10"/>
        <v>5.943600000000001E-2</v>
      </c>
      <c r="P12">
        <v>15</v>
      </c>
      <c r="Q12">
        <v>8000</v>
      </c>
      <c r="V12">
        <f t="shared" si="11"/>
        <v>2.2864269847631649</v>
      </c>
      <c r="X12">
        <f t="shared" si="12"/>
        <v>0.33866415804327371</v>
      </c>
      <c r="Y12">
        <f>((C12 / 513) * I12) / $V12</f>
        <v>0.62715584822828463</v>
      </c>
      <c r="Z12">
        <f>((D12 / 513) * J12) / $V12</f>
        <v>3.4179993728441514E-2</v>
      </c>
      <c r="AA12">
        <f>((E12 / 513) * K12) / $V12</f>
        <v>0</v>
      </c>
      <c r="AG12" s="1" t="s">
        <v>11</v>
      </c>
      <c r="AH12">
        <v>0.5</v>
      </c>
      <c r="AI12">
        <v>0.5</v>
      </c>
      <c r="AJ12">
        <v>0</v>
      </c>
      <c r="AK12">
        <v>0.6</v>
      </c>
      <c r="AL12">
        <v>1</v>
      </c>
      <c r="AM12" t="s">
        <v>1</v>
      </c>
      <c r="AN12">
        <v>2000</v>
      </c>
      <c r="AO12">
        <v>1800</v>
      </c>
      <c r="AP12">
        <v>1800</v>
      </c>
      <c r="AQ12">
        <v>1.5</v>
      </c>
      <c r="AR12">
        <v>15</v>
      </c>
      <c r="AS12">
        <v>8000</v>
      </c>
    </row>
    <row r="13" spans="1:45">
      <c r="B13" s="1" t="s">
        <v>12</v>
      </c>
      <c r="C13" s="3">
        <f t="shared" si="5"/>
        <v>6.726457399103139E-2</v>
      </c>
      <c r="D13" s="3">
        <f t="shared" si="0"/>
        <v>5.6053811659192827E-2</v>
      </c>
      <c r="E13" s="3">
        <f t="shared" si="0"/>
        <v>0</v>
      </c>
      <c r="F13" s="3">
        <f t="shared" si="0"/>
        <v>0.32511210762331838</v>
      </c>
      <c r="G13" s="3">
        <f t="shared" si="0"/>
        <v>0.2802690582959641</v>
      </c>
      <c r="H13" t="s">
        <v>1</v>
      </c>
      <c r="I13">
        <f t="shared" si="6"/>
        <v>5905.5118110236217</v>
      </c>
      <c r="J13" s="3">
        <f t="shared" si="7"/>
        <v>357.61154855643042</v>
      </c>
      <c r="K13" s="3">
        <f t="shared" si="8"/>
        <v>98.425196850393689</v>
      </c>
      <c r="L13">
        <f t="shared" si="1"/>
        <v>5249.3438320209971</v>
      </c>
      <c r="M13">
        <f t="shared" si="1"/>
        <v>5249.3438320209971</v>
      </c>
      <c r="N13">
        <f t="shared" si="9"/>
        <v>0.54864000000000002</v>
      </c>
      <c r="O13">
        <f t="shared" si="10"/>
        <v>7.1323200000000003E-2</v>
      </c>
      <c r="P13">
        <v>40</v>
      </c>
      <c r="Q13">
        <v>8000</v>
      </c>
      <c r="V13">
        <f t="shared" si="11"/>
        <v>2.4767833235698813</v>
      </c>
      <c r="X13">
        <f t="shared" si="12"/>
        <v>0.67158778404979014</v>
      </c>
      <c r="Y13">
        <f t="shared" ref="Y13:Y41" si="13">((C13 / 513) * I13) / $V13</f>
        <v>0.31263569257490231</v>
      </c>
      <c r="Z13">
        <f t="shared" ref="Z13:Z41" si="14">((D13 / 513) * J13) / $V13</f>
        <v>1.577652337530757E-2</v>
      </c>
      <c r="AA13">
        <f t="shared" ref="AA13:AA41" si="15">((E13 / 513) * K13) / $V13</f>
        <v>0</v>
      </c>
      <c r="AG13" s="1" t="s">
        <v>12</v>
      </c>
      <c r="AH13">
        <v>0.3</v>
      </c>
      <c r="AI13">
        <v>0.25</v>
      </c>
      <c r="AJ13">
        <v>0</v>
      </c>
      <c r="AK13">
        <v>1.45</v>
      </c>
      <c r="AL13">
        <v>1.25</v>
      </c>
      <c r="AM13" t="s">
        <v>1</v>
      </c>
      <c r="AN13">
        <v>1800</v>
      </c>
      <c r="AO13">
        <v>1600</v>
      </c>
      <c r="AP13">
        <v>1600</v>
      </c>
      <c r="AQ13">
        <v>1.8</v>
      </c>
      <c r="AR13">
        <v>40</v>
      </c>
      <c r="AS13">
        <v>8000</v>
      </c>
    </row>
    <row r="14" spans="1:45">
      <c r="B14" s="1" t="s">
        <v>13</v>
      </c>
      <c r="C14" s="3">
        <f t="shared" si="5"/>
        <v>0.42600896860986548</v>
      </c>
      <c r="D14" s="3">
        <f t="shared" si="0"/>
        <v>6.726457399103139E-2</v>
      </c>
      <c r="E14" s="3">
        <f t="shared" si="0"/>
        <v>2.2421524663677132E-2</v>
      </c>
      <c r="F14" s="3">
        <f t="shared" si="0"/>
        <v>0.7623318385650224</v>
      </c>
      <c r="G14" s="3">
        <f t="shared" si="0"/>
        <v>1.5919282511210762</v>
      </c>
      <c r="H14" t="s">
        <v>1</v>
      </c>
      <c r="I14">
        <f t="shared" si="6"/>
        <v>5905.5118110236217</v>
      </c>
      <c r="J14" s="3">
        <f t="shared" si="7"/>
        <v>357.61154855643042</v>
      </c>
      <c r="K14" s="3">
        <f t="shared" si="8"/>
        <v>98.425196850393689</v>
      </c>
      <c r="L14">
        <f t="shared" si="1"/>
        <v>5249.3438320209971</v>
      </c>
      <c r="M14">
        <f t="shared" si="1"/>
        <v>5249.3438320209971</v>
      </c>
      <c r="N14">
        <f t="shared" si="9"/>
        <v>0.64008000000000009</v>
      </c>
      <c r="O14">
        <f t="shared" si="10"/>
        <v>8.3210400000000018E-2</v>
      </c>
      <c r="P14">
        <v>40</v>
      </c>
      <c r="Q14">
        <v>8000</v>
      </c>
      <c r="V14">
        <f t="shared" si="11"/>
        <v>8.8556206521178282</v>
      </c>
      <c r="X14">
        <f t="shared" si="12"/>
        <v>0.44043590200301169</v>
      </c>
      <c r="Y14">
        <f t="shared" si="13"/>
        <v>0.55378337678319856</v>
      </c>
      <c r="Z14">
        <f t="shared" si="14"/>
        <v>5.2949463218744429E-3</v>
      </c>
      <c r="AA14">
        <f t="shared" si="15"/>
        <v>4.8577489191508645E-4</v>
      </c>
      <c r="AG14" s="1" t="s">
        <v>13</v>
      </c>
      <c r="AH14">
        <v>1.9</v>
      </c>
      <c r="AI14">
        <v>0.3</v>
      </c>
      <c r="AJ14">
        <v>0.1</v>
      </c>
      <c r="AK14">
        <v>3.4</v>
      </c>
      <c r="AL14">
        <v>7.1</v>
      </c>
      <c r="AM14" t="s">
        <v>1</v>
      </c>
      <c r="AN14">
        <v>1800</v>
      </c>
      <c r="AO14">
        <v>1600</v>
      </c>
      <c r="AP14">
        <v>1600</v>
      </c>
      <c r="AQ14">
        <v>2.1</v>
      </c>
      <c r="AR14">
        <v>40</v>
      </c>
      <c r="AS14">
        <v>8000</v>
      </c>
    </row>
    <row r="15" spans="1:45">
      <c r="B15" s="1" t="s">
        <v>14</v>
      </c>
      <c r="C15" s="3">
        <f t="shared" si="5"/>
        <v>5.6053811659192827E-2</v>
      </c>
      <c r="D15" s="3">
        <f t="shared" si="0"/>
        <v>5.6053811659192827E-2</v>
      </c>
      <c r="E15" s="3">
        <f t="shared" si="0"/>
        <v>0</v>
      </c>
      <c r="F15" s="3">
        <f t="shared" si="0"/>
        <v>3.3632286995515695E-2</v>
      </c>
      <c r="G15" s="3">
        <f t="shared" si="0"/>
        <v>0.2914798206278027</v>
      </c>
      <c r="H15" t="s">
        <v>1</v>
      </c>
      <c r="I15">
        <f t="shared" si="6"/>
        <v>6561.6797900262463</v>
      </c>
      <c r="J15" s="3">
        <f t="shared" si="7"/>
        <v>357.61154855643042</v>
      </c>
      <c r="K15" s="3">
        <f t="shared" si="8"/>
        <v>98.425196850393689</v>
      </c>
      <c r="L15">
        <f t="shared" si="1"/>
        <v>5905.5118110236217</v>
      </c>
      <c r="M15">
        <f t="shared" si="1"/>
        <v>5249.3438320209971</v>
      </c>
      <c r="N15">
        <f t="shared" si="9"/>
        <v>0.30480000000000002</v>
      </c>
      <c r="O15">
        <f t="shared" si="10"/>
        <v>3.9624000000000006E-2</v>
      </c>
      <c r="P15">
        <v>15</v>
      </c>
      <c r="Q15">
        <v>8000</v>
      </c>
      <c r="V15">
        <f t="shared" si="11"/>
        <v>0.94963077495102277</v>
      </c>
      <c r="X15">
        <f t="shared" si="12"/>
        <v>0.20385050962627405</v>
      </c>
      <c r="Y15">
        <f t="shared" si="13"/>
        <v>0.75500188750471875</v>
      </c>
      <c r="Z15">
        <f t="shared" si="14"/>
        <v>4.114760286900717E-2</v>
      </c>
      <c r="AA15">
        <f t="shared" si="15"/>
        <v>0</v>
      </c>
      <c r="AG15" s="1" t="s">
        <v>14</v>
      </c>
      <c r="AH15">
        <v>0.25</v>
      </c>
      <c r="AI15">
        <v>0.25</v>
      </c>
      <c r="AJ15">
        <v>0</v>
      </c>
      <c r="AK15">
        <v>0.15</v>
      </c>
      <c r="AL15">
        <v>1.3</v>
      </c>
      <c r="AM15" t="s">
        <v>1</v>
      </c>
      <c r="AN15">
        <v>2000</v>
      </c>
      <c r="AO15">
        <v>1800</v>
      </c>
      <c r="AP15">
        <v>1600</v>
      </c>
      <c r="AQ15">
        <v>1</v>
      </c>
      <c r="AR15">
        <v>15</v>
      </c>
      <c r="AS15">
        <v>8000</v>
      </c>
    </row>
    <row r="16" spans="1:45">
      <c r="B16" s="1" t="s">
        <v>15</v>
      </c>
      <c r="C16" s="3">
        <f t="shared" si="5"/>
        <v>0.3026905829596413</v>
      </c>
      <c r="D16" s="3">
        <f t="shared" si="0"/>
        <v>0.53811659192825112</v>
      </c>
      <c r="E16" s="3">
        <f t="shared" si="0"/>
        <v>0.16816143497757849</v>
      </c>
      <c r="F16" s="3">
        <f t="shared" si="0"/>
        <v>0</v>
      </c>
      <c r="G16" s="3">
        <f t="shared" si="0"/>
        <v>0.86322869955156956</v>
      </c>
      <c r="H16" t="s">
        <v>16</v>
      </c>
      <c r="I16">
        <f t="shared" si="6"/>
        <v>6561.6797900262463</v>
      </c>
      <c r="J16" s="3">
        <f t="shared" si="7"/>
        <v>357.61154855643042</v>
      </c>
      <c r="K16" s="3">
        <f t="shared" si="8"/>
        <v>98.425196850393689</v>
      </c>
      <c r="L16">
        <f t="shared" si="1"/>
        <v>32805.118110236217</v>
      </c>
      <c r="M16">
        <f t="shared" si="1"/>
        <v>5249.3438320209971</v>
      </c>
      <c r="N16">
        <f t="shared" si="9"/>
        <v>0.30480000000000002</v>
      </c>
      <c r="O16">
        <f t="shared" si="10"/>
        <v>3.9624000000000006E-2</v>
      </c>
      <c r="P16">
        <v>15</v>
      </c>
      <c r="Q16">
        <v>8000</v>
      </c>
      <c r="V16">
        <f t="shared" si="11"/>
        <v>4.2790384228483918</v>
      </c>
      <c r="X16">
        <f t="shared" si="12"/>
        <v>0</v>
      </c>
      <c r="Y16">
        <f t="shared" si="13"/>
        <v>0.90479541570322697</v>
      </c>
      <c r="Z16">
        <f t="shared" si="14"/>
        <v>8.7664622499245989E-2</v>
      </c>
      <c r="AA16">
        <f t="shared" si="15"/>
        <v>7.5399617975268913E-3</v>
      </c>
      <c r="AG16" s="1" t="s">
        <v>15</v>
      </c>
      <c r="AH16">
        <v>1.35</v>
      </c>
      <c r="AI16">
        <v>2.4</v>
      </c>
      <c r="AJ16">
        <v>0.75</v>
      </c>
      <c r="AK16">
        <v>0</v>
      </c>
      <c r="AL16">
        <v>3.85</v>
      </c>
      <c r="AM16" t="s">
        <v>16</v>
      </c>
      <c r="AN16">
        <v>2000</v>
      </c>
      <c r="AO16">
        <v>9999</v>
      </c>
      <c r="AP16">
        <v>1600</v>
      </c>
      <c r="AQ16">
        <v>1</v>
      </c>
      <c r="AR16">
        <v>15</v>
      </c>
      <c r="AS16">
        <v>8000</v>
      </c>
    </row>
    <row r="17" spans="2:45">
      <c r="B17" s="1" t="s">
        <v>17</v>
      </c>
      <c r="C17" s="3">
        <f t="shared" si="5"/>
        <v>0.10089686098654709</v>
      </c>
      <c r="D17" s="3">
        <f t="shared" si="0"/>
        <v>0.67264573991031396</v>
      </c>
      <c r="E17" s="3">
        <f t="shared" si="0"/>
        <v>0</v>
      </c>
      <c r="F17" s="3">
        <f t="shared" si="0"/>
        <v>0</v>
      </c>
      <c r="G17" s="3">
        <f t="shared" si="0"/>
        <v>1.3901345291479821</v>
      </c>
      <c r="H17" t="s">
        <v>16</v>
      </c>
      <c r="I17">
        <f t="shared" si="6"/>
        <v>5249.3438320209971</v>
      </c>
      <c r="J17" s="3">
        <f t="shared" si="7"/>
        <v>357.61154855643042</v>
      </c>
      <c r="K17" s="3">
        <f t="shared" si="8"/>
        <v>98.425196850393689</v>
      </c>
      <c r="L17">
        <f t="shared" si="1"/>
        <v>32805.118110236217</v>
      </c>
      <c r="M17">
        <f t="shared" si="1"/>
        <v>4593.1758530183724</v>
      </c>
      <c r="N17">
        <f t="shared" si="9"/>
        <v>0.73152000000000006</v>
      </c>
      <c r="O17">
        <f t="shared" si="10"/>
        <v>9.5097600000000004E-2</v>
      </c>
      <c r="P17">
        <v>40</v>
      </c>
      <c r="Q17">
        <v>8000</v>
      </c>
      <c r="V17">
        <f t="shared" si="11"/>
        <v>1.5013415196281175</v>
      </c>
      <c r="X17">
        <f t="shared" si="12"/>
        <v>0</v>
      </c>
      <c r="Y17">
        <f t="shared" si="13"/>
        <v>0.68767908309455583</v>
      </c>
      <c r="Z17">
        <f t="shared" si="14"/>
        <v>0.31232091690544411</v>
      </c>
      <c r="AA17">
        <f t="shared" si="15"/>
        <v>0</v>
      </c>
      <c r="AG17" s="1" t="s">
        <v>17</v>
      </c>
      <c r="AH17">
        <v>0.45</v>
      </c>
      <c r="AI17">
        <v>3</v>
      </c>
      <c r="AJ17">
        <v>0</v>
      </c>
      <c r="AK17">
        <v>0</v>
      </c>
      <c r="AL17">
        <v>6.2</v>
      </c>
      <c r="AM17" t="s">
        <v>16</v>
      </c>
      <c r="AN17">
        <v>1600</v>
      </c>
      <c r="AO17">
        <v>9999</v>
      </c>
      <c r="AP17">
        <v>1400</v>
      </c>
      <c r="AQ17">
        <v>2.4</v>
      </c>
      <c r="AR17">
        <v>40</v>
      </c>
      <c r="AS17">
        <v>8000</v>
      </c>
    </row>
    <row r="18" spans="2:45">
      <c r="B18" s="1" t="s">
        <v>18</v>
      </c>
      <c r="C18" s="3">
        <f t="shared" si="5"/>
        <v>0.1905829596412556</v>
      </c>
      <c r="D18" s="3">
        <f t="shared" ref="D18:D41" si="16">AI18 / 4.46</f>
        <v>0.25784753363228696</v>
      </c>
      <c r="E18" s="3">
        <f t="shared" ref="E18:E41" si="17">AJ18 / 4.46</f>
        <v>4.4843049327354265E-2</v>
      </c>
      <c r="F18" s="3">
        <f t="shared" ref="F18:F41" si="18">AK18 / 4.46</f>
        <v>0</v>
      </c>
      <c r="G18" s="3">
        <f t="shared" ref="G18:G41" si="19">AL18 / 4.46</f>
        <v>0.5717488789237668</v>
      </c>
      <c r="H18" t="s">
        <v>16</v>
      </c>
      <c r="I18">
        <f t="shared" si="6"/>
        <v>6561.6797900262463</v>
      </c>
      <c r="J18" s="3">
        <f t="shared" si="7"/>
        <v>357.61154855643042</v>
      </c>
      <c r="K18" s="3">
        <f t="shared" si="8"/>
        <v>98.425196850393689</v>
      </c>
      <c r="L18">
        <f t="shared" ref="L18:L41" si="20">AO18 / 0.3048</f>
        <v>5905.5118110236217</v>
      </c>
      <c r="M18">
        <f t="shared" ref="M18:M41" si="21">AP18 / 0.3048</f>
        <v>5249.3438320209971</v>
      </c>
      <c r="N18">
        <f t="shared" si="9"/>
        <v>0.9144000000000001</v>
      </c>
      <c r="O18">
        <f t="shared" si="10"/>
        <v>0.11887200000000002</v>
      </c>
      <c r="P18">
        <v>30</v>
      </c>
      <c r="Q18">
        <v>8000</v>
      </c>
      <c r="V18">
        <f t="shared" si="11"/>
        <v>2.6260571078996682</v>
      </c>
      <c r="X18">
        <f t="shared" si="12"/>
        <v>0</v>
      </c>
      <c r="Y18">
        <f t="shared" si="13"/>
        <v>0.92827695415949985</v>
      </c>
      <c r="Z18">
        <f t="shared" si="14"/>
        <v>6.8446774237584287E-2</v>
      </c>
      <c r="AA18">
        <f t="shared" si="15"/>
        <v>3.276271602915882E-3</v>
      </c>
      <c r="AG18" s="1" t="s">
        <v>18</v>
      </c>
      <c r="AH18">
        <v>0.85</v>
      </c>
      <c r="AI18">
        <v>1.1499999999999999</v>
      </c>
      <c r="AJ18">
        <v>0.2</v>
      </c>
      <c r="AK18">
        <v>0</v>
      </c>
      <c r="AL18">
        <v>2.5499999999999998</v>
      </c>
      <c r="AM18" t="s">
        <v>16</v>
      </c>
      <c r="AN18">
        <v>2000</v>
      </c>
      <c r="AO18">
        <v>1800</v>
      </c>
      <c r="AP18">
        <v>1600</v>
      </c>
      <c r="AQ18">
        <v>3</v>
      </c>
      <c r="AR18">
        <v>30</v>
      </c>
      <c r="AS18">
        <v>8000</v>
      </c>
    </row>
    <row r="19" spans="2:45">
      <c r="B19" s="1" t="s">
        <v>19</v>
      </c>
      <c r="C19" s="3">
        <f t="shared" si="5"/>
        <v>0.80717488789237668</v>
      </c>
      <c r="D19" s="3">
        <f t="shared" si="16"/>
        <v>0.47085201793721976</v>
      </c>
      <c r="E19" s="3">
        <f t="shared" si="17"/>
        <v>0</v>
      </c>
      <c r="F19" s="3">
        <f t="shared" si="18"/>
        <v>0</v>
      </c>
      <c r="G19" s="3">
        <f t="shared" si="19"/>
        <v>0.65022421524663676</v>
      </c>
      <c r="H19" t="s">
        <v>16</v>
      </c>
      <c r="I19">
        <f t="shared" si="6"/>
        <v>2460.6299212598424</v>
      </c>
      <c r="J19" s="3">
        <f t="shared" si="7"/>
        <v>357.61154855643042</v>
      </c>
      <c r="K19" s="3">
        <f t="shared" si="8"/>
        <v>98.425196850393689</v>
      </c>
      <c r="L19">
        <f t="shared" si="20"/>
        <v>32805.118110236217</v>
      </c>
      <c r="M19">
        <f t="shared" si="21"/>
        <v>5249.3438320209971</v>
      </c>
      <c r="N19">
        <f t="shared" si="9"/>
        <v>1.8288000000000002</v>
      </c>
      <c r="O19">
        <f t="shared" si="10"/>
        <v>0.23774400000000004</v>
      </c>
      <c r="P19">
        <v>15</v>
      </c>
      <c r="Q19">
        <v>8000</v>
      </c>
      <c r="V19">
        <f t="shared" si="11"/>
        <v>4.1998846006101171</v>
      </c>
      <c r="X19">
        <f t="shared" si="12"/>
        <v>0</v>
      </c>
      <c r="Y19">
        <f t="shared" si="13"/>
        <v>0.92184779268667427</v>
      </c>
      <c r="Z19">
        <f t="shared" si="14"/>
        <v>7.8152207313325825E-2</v>
      </c>
      <c r="AA19">
        <f t="shared" si="15"/>
        <v>0</v>
      </c>
      <c r="AG19" s="1" t="s">
        <v>19</v>
      </c>
      <c r="AH19">
        <v>3.6</v>
      </c>
      <c r="AI19">
        <v>2.1</v>
      </c>
      <c r="AJ19">
        <v>0</v>
      </c>
      <c r="AK19">
        <v>0</v>
      </c>
      <c r="AL19">
        <v>2.9</v>
      </c>
      <c r="AM19" t="s">
        <v>16</v>
      </c>
      <c r="AN19">
        <v>750</v>
      </c>
      <c r="AO19">
        <v>9999</v>
      </c>
      <c r="AP19">
        <v>1600</v>
      </c>
      <c r="AQ19">
        <v>6</v>
      </c>
      <c r="AR19">
        <v>15</v>
      </c>
      <c r="AS19">
        <v>8000</v>
      </c>
    </row>
    <row r="20" spans="2:45">
      <c r="B20" s="1" t="s">
        <v>20</v>
      </c>
      <c r="C20" s="3">
        <f t="shared" si="5"/>
        <v>0.65022421524663676</v>
      </c>
      <c r="D20" s="3">
        <f t="shared" si="16"/>
        <v>0.32511210762331838</v>
      </c>
      <c r="E20" s="3">
        <f t="shared" si="17"/>
        <v>0</v>
      </c>
      <c r="F20" s="3">
        <f t="shared" si="18"/>
        <v>0</v>
      </c>
      <c r="G20" s="3">
        <f t="shared" si="19"/>
        <v>0.31390134529147978</v>
      </c>
      <c r="H20" t="s">
        <v>16</v>
      </c>
      <c r="I20">
        <f t="shared" si="6"/>
        <v>2460.6299212598424</v>
      </c>
      <c r="J20" s="3">
        <f t="shared" si="7"/>
        <v>357.61154855643042</v>
      </c>
      <c r="K20" s="3">
        <f t="shared" si="8"/>
        <v>98.425196850393689</v>
      </c>
      <c r="L20">
        <f t="shared" si="20"/>
        <v>32805.118110236217</v>
      </c>
      <c r="M20">
        <f t="shared" si="21"/>
        <v>5249.3438320209971</v>
      </c>
      <c r="N20">
        <f t="shared" si="9"/>
        <v>0.60960000000000003</v>
      </c>
      <c r="O20">
        <f t="shared" si="10"/>
        <v>7.9248000000000013E-2</v>
      </c>
      <c r="P20">
        <v>30</v>
      </c>
      <c r="Q20">
        <v>8000</v>
      </c>
      <c r="V20">
        <f t="shared" si="11"/>
        <v>3.3454678437138292</v>
      </c>
      <c r="X20">
        <f t="shared" si="12"/>
        <v>0</v>
      </c>
      <c r="Y20">
        <f t="shared" si="13"/>
        <v>0.93225605966438774</v>
      </c>
      <c r="Z20">
        <f t="shared" si="14"/>
        <v>6.7743940335612179E-2</v>
      </c>
      <c r="AA20">
        <f t="shared" si="15"/>
        <v>0</v>
      </c>
      <c r="AG20" s="1" t="s">
        <v>20</v>
      </c>
      <c r="AH20">
        <v>2.9</v>
      </c>
      <c r="AI20">
        <v>1.45</v>
      </c>
      <c r="AJ20">
        <v>0</v>
      </c>
      <c r="AK20">
        <v>0</v>
      </c>
      <c r="AL20">
        <v>1.4</v>
      </c>
      <c r="AM20" t="s">
        <v>16</v>
      </c>
      <c r="AN20">
        <v>750</v>
      </c>
      <c r="AO20">
        <v>9999</v>
      </c>
      <c r="AP20">
        <v>1600</v>
      </c>
      <c r="AQ20">
        <v>2</v>
      </c>
      <c r="AR20">
        <v>30</v>
      </c>
      <c r="AS20">
        <v>8000</v>
      </c>
    </row>
    <row r="21" spans="2:45">
      <c r="B21" s="1" t="s">
        <v>21</v>
      </c>
      <c r="C21" s="3">
        <f t="shared" si="5"/>
        <v>0.7847533632286996</v>
      </c>
      <c r="D21" s="3">
        <f t="shared" si="16"/>
        <v>1.1883408071748878</v>
      </c>
      <c r="E21" s="3">
        <f t="shared" si="17"/>
        <v>0.4932735426008969</v>
      </c>
      <c r="F21" s="3">
        <f t="shared" si="18"/>
        <v>0</v>
      </c>
      <c r="G21" s="3">
        <f t="shared" si="19"/>
        <v>0.7623318385650224</v>
      </c>
      <c r="H21" t="s">
        <v>16</v>
      </c>
      <c r="I21">
        <f t="shared" si="6"/>
        <v>2460.6299212598424</v>
      </c>
      <c r="J21" s="3">
        <f t="shared" si="7"/>
        <v>357.61154855643042</v>
      </c>
      <c r="K21" s="3">
        <f t="shared" si="8"/>
        <v>98.425196850393689</v>
      </c>
      <c r="L21">
        <f t="shared" si="20"/>
        <v>32805.118110236217</v>
      </c>
      <c r="M21">
        <f t="shared" si="21"/>
        <v>5249.3438320209971</v>
      </c>
      <c r="N21">
        <f t="shared" si="9"/>
        <v>1.8288000000000002</v>
      </c>
      <c r="O21">
        <f t="shared" si="10"/>
        <v>0.23774400000000004</v>
      </c>
      <c r="P21">
        <v>15</v>
      </c>
      <c r="Q21">
        <v>8000</v>
      </c>
      <c r="V21">
        <f t="shared" si="11"/>
        <v>4.6871394701131113</v>
      </c>
      <c r="X21">
        <f t="shared" si="12"/>
        <v>0</v>
      </c>
      <c r="Y21">
        <f t="shared" si="13"/>
        <v>0.80307155749992354</v>
      </c>
      <c r="Z21">
        <f t="shared" si="14"/>
        <v>0.17673692905436411</v>
      </c>
      <c r="AA21">
        <f t="shared" si="15"/>
        <v>2.0191513445712361E-2</v>
      </c>
      <c r="AG21" s="1" t="s">
        <v>21</v>
      </c>
      <c r="AH21">
        <v>3.5</v>
      </c>
      <c r="AI21">
        <v>5.3</v>
      </c>
      <c r="AJ21">
        <v>2.2000000000000002</v>
      </c>
      <c r="AK21">
        <v>0</v>
      </c>
      <c r="AL21">
        <v>3.4</v>
      </c>
      <c r="AM21" t="s">
        <v>16</v>
      </c>
      <c r="AN21">
        <v>750</v>
      </c>
      <c r="AO21">
        <v>9999</v>
      </c>
      <c r="AP21">
        <v>1600</v>
      </c>
      <c r="AQ21">
        <v>6</v>
      </c>
      <c r="AR21">
        <v>15</v>
      </c>
      <c r="AS21">
        <v>8000</v>
      </c>
    </row>
    <row r="22" spans="2:45">
      <c r="B22" s="1" t="s">
        <v>22</v>
      </c>
      <c r="C22" s="3">
        <f t="shared" si="5"/>
        <v>0.4596412556053811</v>
      </c>
      <c r="D22" s="3">
        <f t="shared" si="16"/>
        <v>0.7623318385650224</v>
      </c>
      <c r="E22" s="3">
        <f t="shared" si="17"/>
        <v>0.1905829596412556</v>
      </c>
      <c r="F22" s="3">
        <f t="shared" si="18"/>
        <v>0</v>
      </c>
      <c r="G22" s="3">
        <f t="shared" si="19"/>
        <v>0.97533632286995509</v>
      </c>
      <c r="H22" t="s">
        <v>16</v>
      </c>
      <c r="I22">
        <f t="shared" si="6"/>
        <v>2460.6299212598424</v>
      </c>
      <c r="J22" s="3">
        <f t="shared" si="7"/>
        <v>357.61154855643042</v>
      </c>
      <c r="K22" s="3">
        <f t="shared" si="8"/>
        <v>98.425196850393689</v>
      </c>
      <c r="L22">
        <f t="shared" si="20"/>
        <v>32805.118110236217</v>
      </c>
      <c r="M22">
        <f t="shared" si="21"/>
        <v>5249.3438320209971</v>
      </c>
      <c r="N22">
        <f t="shared" si="9"/>
        <v>0.9144000000000001</v>
      </c>
      <c r="O22">
        <f t="shared" si="10"/>
        <v>0.11887200000000002</v>
      </c>
      <c r="P22">
        <v>40</v>
      </c>
      <c r="Q22">
        <v>8000</v>
      </c>
      <c r="V22">
        <f t="shared" si="11"/>
        <v>2.772678092027629</v>
      </c>
      <c r="X22">
        <f t="shared" si="12"/>
        <v>0</v>
      </c>
      <c r="Y22">
        <f t="shared" si="13"/>
        <v>0.79514894497310706</v>
      </c>
      <c r="Z22">
        <f t="shared" si="14"/>
        <v>0.19166321886636326</v>
      </c>
      <c r="AA22">
        <f t="shared" si="15"/>
        <v>1.3187836160529582E-2</v>
      </c>
      <c r="AG22" s="1" t="s">
        <v>22</v>
      </c>
      <c r="AH22">
        <v>2.0499999999999998</v>
      </c>
      <c r="AI22">
        <v>3.4</v>
      </c>
      <c r="AJ22">
        <v>0.85</v>
      </c>
      <c r="AK22">
        <v>0</v>
      </c>
      <c r="AL22">
        <v>4.3499999999999996</v>
      </c>
      <c r="AM22" t="s">
        <v>16</v>
      </c>
      <c r="AN22">
        <v>750</v>
      </c>
      <c r="AO22">
        <v>9999</v>
      </c>
      <c r="AP22">
        <v>1600</v>
      </c>
      <c r="AQ22">
        <v>3</v>
      </c>
      <c r="AR22">
        <v>40</v>
      </c>
      <c r="AS22">
        <v>8000</v>
      </c>
    </row>
    <row r="23" spans="2:45">
      <c r="B23" s="1" t="s">
        <v>23</v>
      </c>
      <c r="C23" s="3">
        <f t="shared" si="5"/>
        <v>1.0089686098654709</v>
      </c>
      <c r="D23" s="3">
        <f t="shared" si="16"/>
        <v>0.54932735426008972</v>
      </c>
      <c r="E23" s="3">
        <f t="shared" si="17"/>
        <v>0</v>
      </c>
      <c r="F23" s="3">
        <f t="shared" si="18"/>
        <v>0.34753363228699552</v>
      </c>
      <c r="G23" s="3">
        <f t="shared" si="19"/>
        <v>1.5695067264573992</v>
      </c>
      <c r="H23" t="s">
        <v>1</v>
      </c>
      <c r="I23">
        <f t="shared" si="6"/>
        <v>2460.6299212598424</v>
      </c>
      <c r="J23" s="3">
        <f t="shared" si="7"/>
        <v>357.61154855643042</v>
      </c>
      <c r="K23" s="3">
        <f t="shared" si="8"/>
        <v>98.425196850393689</v>
      </c>
      <c r="L23">
        <f t="shared" si="20"/>
        <v>5905.5118110236217</v>
      </c>
      <c r="M23">
        <f t="shared" si="21"/>
        <v>4921.2598425196848</v>
      </c>
      <c r="N23">
        <f t="shared" si="9"/>
        <v>1.3411200000000001</v>
      </c>
      <c r="O23">
        <f t="shared" si="10"/>
        <v>0.17434560000000002</v>
      </c>
      <c r="P23">
        <v>40</v>
      </c>
      <c r="Q23">
        <v>8000</v>
      </c>
      <c r="V23">
        <f t="shared" si="11"/>
        <v>7.2228579765451855</v>
      </c>
      <c r="X23">
        <f t="shared" si="12"/>
        <v>0.27694781667841301</v>
      </c>
      <c r="Y23">
        <f t="shared" si="13"/>
        <v>0.67003504035099903</v>
      </c>
      <c r="Z23">
        <f t="shared" si="14"/>
        <v>5.3017142970587947E-2</v>
      </c>
      <c r="AA23">
        <f t="shared" si="15"/>
        <v>0</v>
      </c>
      <c r="AG23" s="1" t="s">
        <v>23</v>
      </c>
      <c r="AH23">
        <v>4.5</v>
      </c>
      <c r="AI23">
        <v>2.4500000000000002</v>
      </c>
      <c r="AJ23">
        <v>0</v>
      </c>
      <c r="AK23">
        <v>1.55</v>
      </c>
      <c r="AL23">
        <v>7</v>
      </c>
      <c r="AM23" t="s">
        <v>1</v>
      </c>
      <c r="AN23">
        <v>750</v>
      </c>
      <c r="AO23">
        <v>1800</v>
      </c>
      <c r="AP23">
        <v>1500</v>
      </c>
      <c r="AQ23">
        <v>4.4000000000000004</v>
      </c>
      <c r="AR23">
        <v>40</v>
      </c>
      <c r="AS23">
        <v>8000</v>
      </c>
    </row>
    <row r="24" spans="2:45">
      <c r="B24" s="1" t="s">
        <v>24</v>
      </c>
      <c r="C24" s="3">
        <f t="shared" si="5"/>
        <v>4.4843049327354265E-2</v>
      </c>
      <c r="D24" s="3">
        <f t="shared" si="16"/>
        <v>0.20179372197309417</v>
      </c>
      <c r="E24" s="3">
        <f t="shared" si="17"/>
        <v>0.33632286995515698</v>
      </c>
      <c r="F24" s="3">
        <f t="shared" si="18"/>
        <v>4.4843049327354265E-2</v>
      </c>
      <c r="G24" s="3">
        <f t="shared" si="19"/>
        <v>0.20179372197309417</v>
      </c>
      <c r="H24" t="s">
        <v>1</v>
      </c>
      <c r="I24">
        <f t="shared" si="6"/>
        <v>6561.6797900262463</v>
      </c>
      <c r="J24" s="3">
        <f t="shared" si="7"/>
        <v>357.61154855643042</v>
      </c>
      <c r="K24" s="3">
        <f t="shared" si="8"/>
        <v>98.425196850393689</v>
      </c>
      <c r="L24">
        <f t="shared" si="20"/>
        <v>5905.5118110236217</v>
      </c>
      <c r="M24">
        <f t="shared" si="21"/>
        <v>5249.3438320209971</v>
      </c>
      <c r="N24">
        <f t="shared" si="9"/>
        <v>0.18288000000000001</v>
      </c>
      <c r="O24">
        <f t="shared" si="10"/>
        <v>2.3774400000000001E-2</v>
      </c>
      <c r="P24">
        <v>20</v>
      </c>
      <c r="Q24">
        <v>8000</v>
      </c>
      <c r="V24">
        <f t="shared" si="11"/>
        <v>1.0368863924002787</v>
      </c>
      <c r="X24">
        <f t="shared" si="12"/>
        <v>0.24892822569492462</v>
      </c>
      <c r="Y24">
        <f t="shared" si="13"/>
        <v>0.55317383487761029</v>
      </c>
      <c r="Z24">
        <f t="shared" si="14"/>
        <v>0.13566588300373392</v>
      </c>
      <c r="AA24">
        <f t="shared" si="15"/>
        <v>6.2232056423731155E-2</v>
      </c>
      <c r="AG24" s="1" t="s">
        <v>24</v>
      </c>
      <c r="AH24">
        <v>0.2</v>
      </c>
      <c r="AI24">
        <v>0.9</v>
      </c>
      <c r="AJ24">
        <v>1.5</v>
      </c>
      <c r="AK24">
        <v>0.2</v>
      </c>
      <c r="AL24">
        <v>0.9</v>
      </c>
      <c r="AM24" t="s">
        <v>1</v>
      </c>
      <c r="AN24">
        <v>2000</v>
      </c>
      <c r="AO24">
        <v>1800</v>
      </c>
      <c r="AP24">
        <v>1600</v>
      </c>
      <c r="AQ24">
        <v>0.6</v>
      </c>
      <c r="AR24">
        <v>20</v>
      </c>
      <c r="AS24">
        <v>8000</v>
      </c>
    </row>
    <row r="25" spans="2:45">
      <c r="B25" s="1" t="s">
        <v>25</v>
      </c>
      <c r="C25" s="3">
        <f t="shared" si="5"/>
        <v>0.21300448430493274</v>
      </c>
      <c r="D25" s="3">
        <f t="shared" si="16"/>
        <v>0.40358744394618834</v>
      </c>
      <c r="E25" s="3">
        <f t="shared" si="17"/>
        <v>0.2802690582959641</v>
      </c>
      <c r="F25" s="3">
        <f t="shared" si="18"/>
        <v>0</v>
      </c>
      <c r="G25" s="3">
        <f t="shared" si="19"/>
        <v>4.4843049327354265E-2</v>
      </c>
      <c r="H25" t="s">
        <v>16</v>
      </c>
      <c r="I25">
        <f t="shared" si="6"/>
        <v>6561.6797900262463</v>
      </c>
      <c r="J25" s="3">
        <f t="shared" si="7"/>
        <v>357.61154855643042</v>
      </c>
      <c r="K25" s="3">
        <f t="shared" si="8"/>
        <v>98.425196850393689</v>
      </c>
      <c r="L25">
        <f t="shared" si="20"/>
        <v>32805.118110236217</v>
      </c>
      <c r="M25">
        <f t="shared" si="21"/>
        <v>5249.3438320209971</v>
      </c>
      <c r="N25">
        <f t="shared" si="9"/>
        <v>0.30480000000000002</v>
      </c>
      <c r="O25">
        <f t="shared" si="10"/>
        <v>3.9624000000000006E-2</v>
      </c>
      <c r="P25">
        <v>30</v>
      </c>
      <c r="Q25">
        <v>8000</v>
      </c>
      <c r="V25">
        <f t="shared" si="11"/>
        <v>3.0596106976413697</v>
      </c>
      <c r="X25">
        <f t="shared" si="12"/>
        <v>0</v>
      </c>
      <c r="Y25">
        <f t="shared" si="13"/>
        <v>0.89047195013357083</v>
      </c>
      <c r="Z25">
        <f t="shared" si="14"/>
        <v>9.1952945587477158E-2</v>
      </c>
      <c r="AA25">
        <f t="shared" si="15"/>
        <v>1.7575104278952054E-2</v>
      </c>
      <c r="AG25" s="1" t="s">
        <v>25</v>
      </c>
      <c r="AH25">
        <v>0.95</v>
      </c>
      <c r="AI25">
        <v>1.8</v>
      </c>
      <c r="AJ25">
        <v>1.25</v>
      </c>
      <c r="AK25">
        <v>0</v>
      </c>
      <c r="AL25">
        <v>0.2</v>
      </c>
      <c r="AM25" t="s">
        <v>16</v>
      </c>
      <c r="AN25">
        <v>2000</v>
      </c>
      <c r="AO25">
        <v>9999</v>
      </c>
      <c r="AP25">
        <v>1600</v>
      </c>
      <c r="AQ25">
        <v>1</v>
      </c>
      <c r="AR25">
        <v>30</v>
      </c>
      <c r="AS25">
        <v>8000</v>
      </c>
    </row>
    <row r="26" spans="2:45">
      <c r="B26" s="1" t="s">
        <v>26</v>
      </c>
      <c r="C26" s="3">
        <f t="shared" si="5"/>
        <v>0.24663677130044845</v>
      </c>
      <c r="D26" s="3">
        <f t="shared" si="16"/>
        <v>3.3632286995515695E-2</v>
      </c>
      <c r="E26" s="3">
        <f t="shared" si="17"/>
        <v>5.6053811659192827E-2</v>
      </c>
      <c r="F26" s="3">
        <f t="shared" si="18"/>
        <v>0.14573991031390135</v>
      </c>
      <c r="G26" s="3">
        <f t="shared" si="19"/>
        <v>0.24663677130044845</v>
      </c>
      <c r="H26" t="s">
        <v>1</v>
      </c>
      <c r="I26">
        <f t="shared" si="6"/>
        <v>5905.5118110236217</v>
      </c>
      <c r="J26" s="3">
        <f t="shared" si="7"/>
        <v>357.61154855643042</v>
      </c>
      <c r="K26" s="3">
        <f t="shared" si="8"/>
        <v>98.425196850393689</v>
      </c>
      <c r="L26">
        <f t="shared" si="20"/>
        <v>5249.3438320209971</v>
      </c>
      <c r="M26">
        <f t="shared" si="21"/>
        <v>4593.1758530183724</v>
      </c>
      <c r="N26">
        <f t="shared" si="9"/>
        <v>0.39624000000000004</v>
      </c>
      <c r="O26">
        <f t="shared" si="10"/>
        <v>5.1511200000000007E-2</v>
      </c>
      <c r="P26">
        <v>30</v>
      </c>
      <c r="Q26">
        <v>8000</v>
      </c>
      <c r="V26">
        <f t="shared" si="11"/>
        <v>3.6190647510156868</v>
      </c>
      <c r="X26">
        <f t="shared" si="12"/>
        <v>0.206034431523268</v>
      </c>
      <c r="Y26">
        <f t="shared" si="13"/>
        <v>0.78451572003090519</v>
      </c>
      <c r="Z26">
        <f t="shared" si="14"/>
        <v>6.4781979911642928E-3</v>
      </c>
      <c r="AA26">
        <f t="shared" si="15"/>
        <v>2.9716504546625196E-3</v>
      </c>
      <c r="AG26" s="1" t="s">
        <v>26</v>
      </c>
      <c r="AH26">
        <v>1.1000000000000001</v>
      </c>
      <c r="AI26">
        <v>0.15</v>
      </c>
      <c r="AJ26">
        <v>0.25</v>
      </c>
      <c r="AK26">
        <v>0.65</v>
      </c>
      <c r="AL26">
        <v>1.1000000000000001</v>
      </c>
      <c r="AM26" t="s">
        <v>1</v>
      </c>
      <c r="AN26">
        <v>1800</v>
      </c>
      <c r="AO26">
        <v>1600</v>
      </c>
      <c r="AP26">
        <v>1400</v>
      </c>
      <c r="AQ26">
        <v>1.3</v>
      </c>
      <c r="AR26">
        <v>30</v>
      </c>
      <c r="AS26">
        <v>8000</v>
      </c>
    </row>
    <row r="27" spans="2:45">
      <c r="B27" s="1" t="s">
        <v>27</v>
      </c>
      <c r="C27" s="3">
        <f t="shared" si="5"/>
        <v>1.0089686098654709</v>
      </c>
      <c r="D27" s="3">
        <f t="shared" si="16"/>
        <v>0</v>
      </c>
      <c r="E27" s="3">
        <f t="shared" si="17"/>
        <v>0</v>
      </c>
      <c r="F27" s="3">
        <f t="shared" si="18"/>
        <v>0</v>
      </c>
      <c r="G27" s="3">
        <f t="shared" si="19"/>
        <v>0.44843049327354262</v>
      </c>
      <c r="H27" t="s">
        <v>16</v>
      </c>
      <c r="I27">
        <f t="shared" si="6"/>
        <v>7545.9317585301833</v>
      </c>
      <c r="J27" s="3">
        <f t="shared" si="7"/>
        <v>357.61154855643042</v>
      </c>
      <c r="K27" s="3">
        <f t="shared" si="8"/>
        <v>98.425196850393689</v>
      </c>
      <c r="L27">
        <f t="shared" si="20"/>
        <v>32805.118110236217</v>
      </c>
      <c r="M27">
        <f t="shared" si="21"/>
        <v>6561.6797900262463</v>
      </c>
      <c r="N27">
        <f t="shared" si="9"/>
        <v>0.15240000000000001</v>
      </c>
      <c r="O27">
        <f t="shared" si="10"/>
        <v>1.9812000000000003E-2</v>
      </c>
      <c r="P27">
        <v>12</v>
      </c>
      <c r="Q27">
        <v>8000</v>
      </c>
      <c r="V27">
        <f t="shared" si="11"/>
        <v>14.841341669676233</v>
      </c>
      <c r="X27">
        <f t="shared" si="12"/>
        <v>0</v>
      </c>
      <c r="Y27">
        <f t="shared" si="13"/>
        <v>1</v>
      </c>
      <c r="Z27">
        <f t="shared" si="14"/>
        <v>0</v>
      </c>
      <c r="AA27">
        <f t="shared" si="15"/>
        <v>0</v>
      </c>
      <c r="AG27" s="1" t="s">
        <v>27</v>
      </c>
      <c r="AH27">
        <v>4.5</v>
      </c>
      <c r="AI27">
        <v>0</v>
      </c>
      <c r="AJ27">
        <v>0</v>
      </c>
      <c r="AK27">
        <v>0</v>
      </c>
      <c r="AL27">
        <v>2</v>
      </c>
      <c r="AM27" t="s">
        <v>16</v>
      </c>
      <c r="AN27">
        <v>2300</v>
      </c>
      <c r="AO27">
        <v>9999</v>
      </c>
      <c r="AP27">
        <v>2000</v>
      </c>
      <c r="AQ27">
        <v>0.5</v>
      </c>
      <c r="AR27">
        <v>12</v>
      </c>
      <c r="AS27">
        <v>8000</v>
      </c>
    </row>
    <row r="28" spans="2:45">
      <c r="B28" s="1" t="s">
        <v>28</v>
      </c>
      <c r="C28" s="3">
        <f t="shared" si="5"/>
        <v>0.89686098654708524</v>
      </c>
      <c r="D28" s="3">
        <f t="shared" si="16"/>
        <v>0.89686098654708524</v>
      </c>
      <c r="E28" s="3">
        <f t="shared" si="17"/>
        <v>0.67264573991031396</v>
      </c>
      <c r="F28" s="3">
        <f t="shared" si="18"/>
        <v>0</v>
      </c>
      <c r="G28" s="3">
        <f t="shared" si="19"/>
        <v>0.67264573991031396</v>
      </c>
      <c r="H28" t="s">
        <v>16</v>
      </c>
      <c r="I28">
        <f t="shared" si="6"/>
        <v>4921.2598425196848</v>
      </c>
      <c r="J28" s="3">
        <f t="shared" si="7"/>
        <v>357.61154855643042</v>
      </c>
      <c r="K28" s="3">
        <f t="shared" si="8"/>
        <v>98.425196850393689</v>
      </c>
      <c r="L28">
        <f t="shared" si="20"/>
        <v>32805.118110236217</v>
      </c>
      <c r="M28">
        <f t="shared" si="21"/>
        <v>2460.6299212598424</v>
      </c>
      <c r="N28">
        <f t="shared" si="9"/>
        <v>0.30480000000000002</v>
      </c>
      <c r="O28">
        <f t="shared" si="10"/>
        <v>3.9624000000000006E-2</v>
      </c>
      <c r="P28">
        <v>25</v>
      </c>
      <c r="Q28">
        <v>8000</v>
      </c>
      <c r="V28">
        <f t="shared" si="11"/>
        <v>9.3579319551987545</v>
      </c>
      <c r="X28">
        <f t="shared" si="12"/>
        <v>0</v>
      </c>
      <c r="Y28">
        <f t="shared" si="13"/>
        <v>0.91939932577382766</v>
      </c>
      <c r="Z28">
        <f t="shared" si="14"/>
        <v>6.6809684339564815E-2</v>
      </c>
      <c r="AA28">
        <f t="shared" si="15"/>
        <v>1.3790989886607414E-2</v>
      </c>
      <c r="AG28" s="1" t="s">
        <v>28</v>
      </c>
      <c r="AH28">
        <v>4</v>
      </c>
      <c r="AI28">
        <v>4</v>
      </c>
      <c r="AJ28">
        <v>3</v>
      </c>
      <c r="AK28">
        <v>0</v>
      </c>
      <c r="AL28">
        <v>3</v>
      </c>
      <c r="AM28" t="s">
        <v>16</v>
      </c>
      <c r="AN28">
        <v>1500</v>
      </c>
      <c r="AO28">
        <v>9999</v>
      </c>
      <c r="AP28">
        <v>750</v>
      </c>
      <c r="AQ28">
        <v>1</v>
      </c>
      <c r="AR28">
        <v>25</v>
      </c>
      <c r="AS28">
        <v>8000</v>
      </c>
    </row>
    <row r="29" spans="2:45">
      <c r="B29" s="1" t="s">
        <v>29</v>
      </c>
      <c r="C29" s="3">
        <f t="shared" si="5"/>
        <v>0.22421524663677131</v>
      </c>
      <c r="D29" s="3">
        <f t="shared" si="16"/>
        <v>0.4932735426008969</v>
      </c>
      <c r="E29" s="3">
        <f t="shared" si="17"/>
        <v>0.80717488789237668</v>
      </c>
      <c r="F29" s="3">
        <f t="shared" si="18"/>
        <v>0</v>
      </c>
      <c r="G29" s="3">
        <f t="shared" si="19"/>
        <v>0</v>
      </c>
      <c r="H29" t="s">
        <v>16</v>
      </c>
      <c r="I29">
        <f t="shared" si="6"/>
        <v>6561.6797900262463</v>
      </c>
      <c r="J29" s="3">
        <f t="shared" si="7"/>
        <v>357.61154855643042</v>
      </c>
      <c r="K29" s="3">
        <f t="shared" si="8"/>
        <v>98.425196850393689</v>
      </c>
      <c r="L29">
        <f t="shared" si="20"/>
        <v>32805.118110236217</v>
      </c>
      <c r="M29">
        <f t="shared" si="21"/>
        <v>32805.118110236217</v>
      </c>
      <c r="N29">
        <f t="shared" si="9"/>
        <v>6.0960000000000007E-2</v>
      </c>
      <c r="O29">
        <f t="shared" si="10"/>
        <v>7.9248000000000009E-3</v>
      </c>
      <c r="P29">
        <v>30</v>
      </c>
      <c r="Q29">
        <v>8000</v>
      </c>
      <c r="V29">
        <f t="shared" si="11"/>
        <v>3.3666185480256869</v>
      </c>
      <c r="X29">
        <f t="shared" si="12"/>
        <v>0</v>
      </c>
      <c r="Y29">
        <f t="shared" si="13"/>
        <v>0.85186131697759604</v>
      </c>
      <c r="Z29">
        <f t="shared" si="14"/>
        <v>0.10213817190561376</v>
      </c>
      <c r="AA29">
        <f t="shared" si="15"/>
        <v>4.6000511116790183E-2</v>
      </c>
      <c r="AG29" s="1" t="s">
        <v>29</v>
      </c>
      <c r="AH29">
        <v>1</v>
      </c>
      <c r="AI29">
        <v>2.2000000000000002</v>
      </c>
      <c r="AJ29">
        <v>3.6</v>
      </c>
      <c r="AK29">
        <v>0</v>
      </c>
      <c r="AL29">
        <v>0</v>
      </c>
      <c r="AM29" t="s">
        <v>16</v>
      </c>
      <c r="AN29">
        <v>2000</v>
      </c>
      <c r="AO29">
        <v>9999</v>
      </c>
      <c r="AP29">
        <v>9999</v>
      </c>
      <c r="AQ29">
        <v>0.2</v>
      </c>
      <c r="AR29">
        <v>30</v>
      </c>
      <c r="AS29">
        <v>8000</v>
      </c>
    </row>
    <row r="30" spans="2:45">
      <c r="B30" s="1" t="s">
        <v>30</v>
      </c>
      <c r="C30" s="3">
        <f t="shared" si="5"/>
        <v>0.31390134529147978</v>
      </c>
      <c r="D30" s="3">
        <f t="shared" si="16"/>
        <v>0.51569506726457393</v>
      </c>
      <c r="E30" s="3">
        <f t="shared" si="17"/>
        <v>0.4932735426008969</v>
      </c>
      <c r="F30" s="3">
        <f t="shared" si="18"/>
        <v>0</v>
      </c>
      <c r="G30" s="3">
        <f t="shared" si="19"/>
        <v>0</v>
      </c>
      <c r="H30" t="s">
        <v>16</v>
      </c>
      <c r="I30">
        <f t="shared" si="6"/>
        <v>6561.6797900262463</v>
      </c>
      <c r="J30" s="3">
        <f t="shared" si="7"/>
        <v>357.61154855643042</v>
      </c>
      <c r="K30" s="3">
        <f t="shared" si="8"/>
        <v>98.425196850393689</v>
      </c>
      <c r="L30">
        <f t="shared" si="20"/>
        <v>32805.118110236217</v>
      </c>
      <c r="M30">
        <f t="shared" si="21"/>
        <v>32805.118110236217</v>
      </c>
      <c r="N30">
        <f t="shared" si="9"/>
        <v>6.0960000000000007E-2</v>
      </c>
      <c r="O30">
        <f t="shared" si="10"/>
        <v>7.9248000000000009E-3</v>
      </c>
      <c r="P30">
        <v>25</v>
      </c>
      <c r="Q30">
        <v>8000</v>
      </c>
      <c r="V30">
        <f t="shared" si="11"/>
        <v>4.4691796697468504</v>
      </c>
      <c r="X30">
        <f t="shared" si="12"/>
        <v>0</v>
      </c>
      <c r="Y30">
        <f t="shared" si="13"/>
        <v>0.89838611351750264</v>
      </c>
      <c r="Z30">
        <f t="shared" si="14"/>
        <v>8.0437642378156385E-2</v>
      </c>
      <c r="AA30">
        <f t="shared" si="15"/>
        <v>2.1176244104341133E-2</v>
      </c>
      <c r="AG30" s="1" t="s">
        <v>30</v>
      </c>
      <c r="AH30">
        <v>1.4</v>
      </c>
      <c r="AI30">
        <v>2.2999999999999998</v>
      </c>
      <c r="AJ30">
        <v>2.2000000000000002</v>
      </c>
      <c r="AK30">
        <v>0</v>
      </c>
      <c r="AL30">
        <v>0</v>
      </c>
      <c r="AM30" t="s">
        <v>16</v>
      </c>
      <c r="AN30">
        <v>2000</v>
      </c>
      <c r="AO30">
        <v>9999</v>
      </c>
      <c r="AP30">
        <v>9999</v>
      </c>
      <c r="AQ30">
        <v>0.2</v>
      </c>
      <c r="AR30">
        <v>25</v>
      </c>
      <c r="AS30">
        <v>8000</v>
      </c>
    </row>
    <row r="31" spans="2:45">
      <c r="B31" s="1" t="s">
        <v>31</v>
      </c>
      <c r="C31" s="3">
        <f t="shared" si="5"/>
        <v>0.11210762331838565</v>
      </c>
      <c r="D31" s="3">
        <f t="shared" si="16"/>
        <v>0.4932735426008969</v>
      </c>
      <c r="E31" s="3">
        <f t="shared" si="17"/>
        <v>0.62780269058295957</v>
      </c>
      <c r="F31" s="3">
        <f t="shared" si="18"/>
        <v>0</v>
      </c>
      <c r="G31" s="3">
        <f t="shared" si="19"/>
        <v>0</v>
      </c>
      <c r="H31" t="s">
        <v>16</v>
      </c>
      <c r="I31">
        <f t="shared" si="6"/>
        <v>6561.6797900262463</v>
      </c>
      <c r="J31" s="3">
        <f t="shared" si="7"/>
        <v>357.61154855643042</v>
      </c>
      <c r="K31" s="3">
        <f t="shared" si="8"/>
        <v>98.425196850393689</v>
      </c>
      <c r="L31">
        <f t="shared" si="20"/>
        <v>32805.118110236217</v>
      </c>
      <c r="M31">
        <f t="shared" si="21"/>
        <v>32805.118110236217</v>
      </c>
      <c r="N31">
        <f t="shared" si="9"/>
        <v>9.1440000000000007E-2</v>
      </c>
      <c r="O31">
        <f t="shared" si="10"/>
        <v>1.1887200000000001E-2</v>
      </c>
      <c r="P31">
        <v>20</v>
      </c>
      <c r="Q31">
        <v>8000</v>
      </c>
      <c r="V31">
        <f t="shared" si="11"/>
        <v>1.8982577876635167</v>
      </c>
      <c r="X31">
        <f t="shared" si="12"/>
        <v>0</v>
      </c>
      <c r="Y31">
        <f t="shared" si="13"/>
        <v>0.75540111799365461</v>
      </c>
      <c r="Z31">
        <f t="shared" si="14"/>
        <v>0.18114518809487837</v>
      </c>
      <c r="AA31">
        <f t="shared" si="15"/>
        <v>6.3453693911466963E-2</v>
      </c>
      <c r="AG31" s="1" t="s">
        <v>31</v>
      </c>
      <c r="AH31">
        <v>0.5</v>
      </c>
      <c r="AI31">
        <v>2.2000000000000002</v>
      </c>
      <c r="AJ31">
        <v>2.8</v>
      </c>
      <c r="AK31">
        <v>0</v>
      </c>
      <c r="AL31">
        <v>0</v>
      </c>
      <c r="AM31" t="s">
        <v>16</v>
      </c>
      <c r="AN31">
        <v>2000</v>
      </c>
      <c r="AO31">
        <v>9999</v>
      </c>
      <c r="AP31">
        <v>9999</v>
      </c>
      <c r="AQ31">
        <v>0.3</v>
      </c>
      <c r="AR31">
        <v>20</v>
      </c>
      <c r="AS31">
        <v>8000</v>
      </c>
    </row>
    <row r="32" spans="2:45">
      <c r="B32" s="1" t="s">
        <v>32</v>
      </c>
      <c r="C32" s="3">
        <f t="shared" si="5"/>
        <v>0.11210762331838565</v>
      </c>
      <c r="D32" s="3">
        <f t="shared" si="16"/>
        <v>0.33632286995515698</v>
      </c>
      <c r="E32" s="3">
        <f t="shared" si="17"/>
        <v>0.94170403587443952</v>
      </c>
      <c r="F32" s="3">
        <f t="shared" si="18"/>
        <v>0</v>
      </c>
      <c r="G32" s="3">
        <f t="shared" si="19"/>
        <v>0</v>
      </c>
      <c r="H32" t="s">
        <v>16</v>
      </c>
      <c r="I32">
        <f t="shared" si="6"/>
        <v>6561.6797900262463</v>
      </c>
      <c r="J32" s="3">
        <f t="shared" si="7"/>
        <v>357.61154855643042</v>
      </c>
      <c r="K32" s="3">
        <f t="shared" si="8"/>
        <v>98.425196850393689</v>
      </c>
      <c r="L32">
        <f t="shared" si="20"/>
        <v>32805.118110236217</v>
      </c>
      <c r="M32">
        <f t="shared" si="21"/>
        <v>32805.118110236217</v>
      </c>
      <c r="N32">
        <f t="shared" si="9"/>
        <v>0.12192000000000001</v>
      </c>
      <c r="O32">
        <f t="shared" si="10"/>
        <v>1.5849600000000002E-2</v>
      </c>
      <c r="P32">
        <v>25</v>
      </c>
      <c r="Q32">
        <v>8000</v>
      </c>
      <c r="V32">
        <f t="shared" si="11"/>
        <v>1.849073437975604</v>
      </c>
      <c r="X32">
        <f t="shared" si="12"/>
        <v>0</v>
      </c>
      <c r="Y32">
        <f t="shared" si="13"/>
        <v>0.77549437766576201</v>
      </c>
      <c r="Z32">
        <f t="shared" si="14"/>
        <v>0.12679333074835208</v>
      </c>
      <c r="AA32">
        <f t="shared" si="15"/>
        <v>9.7712291585885999E-2</v>
      </c>
      <c r="AG32" s="1" t="s">
        <v>32</v>
      </c>
      <c r="AH32">
        <v>0.5</v>
      </c>
      <c r="AI32">
        <v>1.5</v>
      </c>
      <c r="AJ32">
        <v>4.2</v>
      </c>
      <c r="AK32">
        <v>0</v>
      </c>
      <c r="AL32">
        <v>0</v>
      </c>
      <c r="AM32" t="s">
        <v>16</v>
      </c>
      <c r="AN32">
        <v>2000</v>
      </c>
      <c r="AO32">
        <v>9999</v>
      </c>
      <c r="AP32">
        <v>9999</v>
      </c>
      <c r="AQ32">
        <v>0.4</v>
      </c>
      <c r="AR32">
        <v>25</v>
      </c>
      <c r="AS32">
        <v>8000</v>
      </c>
    </row>
    <row r="33" spans="2:45">
      <c r="B33" s="1" t="s">
        <v>33</v>
      </c>
      <c r="C33" s="3">
        <f t="shared" si="5"/>
        <v>0.25784753363228696</v>
      </c>
      <c r="D33" s="3">
        <f t="shared" si="16"/>
        <v>0.5605381165919282</v>
      </c>
      <c r="E33" s="3">
        <f t="shared" si="17"/>
        <v>0.98654708520179379</v>
      </c>
      <c r="F33" s="3">
        <f t="shared" si="18"/>
        <v>0</v>
      </c>
      <c r="G33" s="3">
        <f t="shared" si="19"/>
        <v>0</v>
      </c>
      <c r="H33" t="s">
        <v>16</v>
      </c>
      <c r="I33">
        <f t="shared" si="6"/>
        <v>6561.6797900262463</v>
      </c>
      <c r="J33" s="3">
        <f t="shared" si="7"/>
        <v>357.61154855643042</v>
      </c>
      <c r="K33" s="3">
        <f t="shared" si="8"/>
        <v>98.425196850393689</v>
      </c>
      <c r="L33">
        <f t="shared" si="20"/>
        <v>32805.118110236217</v>
      </c>
      <c r="M33">
        <f t="shared" si="21"/>
        <v>5249.3438320209971</v>
      </c>
      <c r="N33">
        <f t="shared" si="9"/>
        <v>0.18288000000000001</v>
      </c>
      <c r="O33">
        <f t="shared" si="10"/>
        <v>2.3774400000000001E-2</v>
      </c>
      <c r="P33">
        <v>25</v>
      </c>
      <c r="Q33">
        <v>8000</v>
      </c>
      <c r="V33">
        <f t="shared" si="11"/>
        <v>3.8781071058588759</v>
      </c>
      <c r="X33">
        <f t="shared" si="12"/>
        <v>0</v>
      </c>
      <c r="Y33">
        <f t="shared" si="13"/>
        <v>0.8504344610833795</v>
      </c>
      <c r="Z33">
        <f t="shared" si="14"/>
        <v>0.10075799593270475</v>
      </c>
      <c r="AA33">
        <f t="shared" si="15"/>
        <v>4.8807542983915701E-2</v>
      </c>
      <c r="AG33" s="1" t="s">
        <v>33</v>
      </c>
      <c r="AH33">
        <v>1.1499999999999999</v>
      </c>
      <c r="AI33">
        <v>2.5</v>
      </c>
      <c r="AJ33">
        <v>4.4000000000000004</v>
      </c>
      <c r="AK33">
        <v>0</v>
      </c>
      <c r="AL33">
        <v>0</v>
      </c>
      <c r="AM33" t="s">
        <v>16</v>
      </c>
      <c r="AN33">
        <v>2000</v>
      </c>
      <c r="AO33">
        <v>9999</v>
      </c>
      <c r="AP33">
        <v>1600</v>
      </c>
      <c r="AQ33">
        <v>0.6</v>
      </c>
      <c r="AR33">
        <v>25</v>
      </c>
      <c r="AS33">
        <v>8000</v>
      </c>
    </row>
    <row r="34" spans="2:45">
      <c r="B34" s="1" t="s">
        <v>34</v>
      </c>
      <c r="C34" s="3">
        <f t="shared" si="5"/>
        <v>0.53811659192825112</v>
      </c>
      <c r="D34" s="3">
        <f t="shared" si="16"/>
        <v>0.26905829596412556</v>
      </c>
      <c r="E34" s="3">
        <f t="shared" si="17"/>
        <v>0.26905829596412556</v>
      </c>
      <c r="F34" s="3">
        <f t="shared" si="18"/>
        <v>0</v>
      </c>
      <c r="G34" s="3">
        <f t="shared" si="19"/>
        <v>0</v>
      </c>
      <c r="H34" t="s">
        <v>16</v>
      </c>
      <c r="I34">
        <f t="shared" si="6"/>
        <v>6561.6797900262463</v>
      </c>
      <c r="J34" s="3">
        <f t="shared" si="7"/>
        <v>357.61154855643042</v>
      </c>
      <c r="K34" s="3">
        <f t="shared" si="8"/>
        <v>98.425196850393689</v>
      </c>
      <c r="L34">
        <f t="shared" si="20"/>
        <v>32805.118110236217</v>
      </c>
      <c r="M34">
        <f t="shared" si="21"/>
        <v>32805.118110236217</v>
      </c>
      <c r="N34">
        <f t="shared" si="9"/>
        <v>9.1440000000000007E-2</v>
      </c>
      <c r="O34">
        <f t="shared" si="10"/>
        <v>1.1887200000000001E-2</v>
      </c>
      <c r="P34">
        <v>25</v>
      </c>
      <c r="Q34">
        <v>8000</v>
      </c>
      <c r="V34">
        <f t="shared" si="11"/>
        <v>7.1221232661785425</v>
      </c>
      <c r="X34">
        <f t="shared" si="12"/>
        <v>0</v>
      </c>
      <c r="Y34">
        <f t="shared" si="13"/>
        <v>0.96641700893935734</v>
      </c>
      <c r="Z34">
        <f t="shared" si="14"/>
        <v>2.6334863493597486E-2</v>
      </c>
      <c r="AA34">
        <f t="shared" si="15"/>
        <v>7.24812756704518E-3</v>
      </c>
      <c r="AG34" s="1" t="s">
        <v>34</v>
      </c>
      <c r="AH34">
        <v>2.4</v>
      </c>
      <c r="AI34">
        <v>1.2</v>
      </c>
      <c r="AJ34">
        <v>1.2</v>
      </c>
      <c r="AK34">
        <v>0</v>
      </c>
      <c r="AL34">
        <v>0</v>
      </c>
      <c r="AM34" t="s">
        <v>16</v>
      </c>
      <c r="AN34">
        <v>2000</v>
      </c>
      <c r="AO34">
        <v>9999</v>
      </c>
      <c r="AP34">
        <v>9999</v>
      </c>
      <c r="AQ34">
        <v>0.3</v>
      </c>
      <c r="AR34">
        <v>25</v>
      </c>
      <c r="AS34">
        <v>8000</v>
      </c>
    </row>
    <row r="35" spans="2:45">
      <c r="B35" s="1" t="s">
        <v>35</v>
      </c>
      <c r="C35" s="3">
        <f t="shared" si="5"/>
        <v>6.726457399103139E-2</v>
      </c>
      <c r="D35" s="3">
        <f t="shared" si="16"/>
        <v>0.31390134529147978</v>
      </c>
      <c r="E35" s="3">
        <f t="shared" si="17"/>
        <v>1.8161434977578474</v>
      </c>
      <c r="F35" s="3">
        <f t="shared" si="18"/>
        <v>0</v>
      </c>
      <c r="G35" s="3">
        <f t="shared" si="19"/>
        <v>0</v>
      </c>
      <c r="H35" t="s">
        <v>16</v>
      </c>
      <c r="I35">
        <f t="shared" si="6"/>
        <v>6561.6797900262463</v>
      </c>
      <c r="J35" s="3">
        <f t="shared" si="7"/>
        <v>357.61154855643042</v>
      </c>
      <c r="K35" s="3">
        <f t="shared" si="8"/>
        <v>98.425196850393689</v>
      </c>
      <c r="L35">
        <f t="shared" si="20"/>
        <v>32805.118110236217</v>
      </c>
      <c r="M35">
        <f t="shared" si="21"/>
        <v>32805.118110236217</v>
      </c>
      <c r="N35">
        <f t="shared" si="9"/>
        <v>0.12192000000000001</v>
      </c>
      <c r="O35">
        <f t="shared" si="10"/>
        <v>1.5849600000000002E-2</v>
      </c>
      <c r="P35">
        <v>25</v>
      </c>
      <c r="Q35">
        <v>8000</v>
      </c>
      <c r="V35">
        <f t="shared" si="11"/>
        <v>1.4276366923990007</v>
      </c>
      <c r="X35">
        <f t="shared" si="12"/>
        <v>0</v>
      </c>
      <c r="Y35">
        <f t="shared" si="13"/>
        <v>0.60265166733627962</v>
      </c>
      <c r="Z35">
        <f t="shared" si="14"/>
        <v>0.15327440739252707</v>
      </c>
      <c r="AA35">
        <f t="shared" si="15"/>
        <v>0.24407392527119323</v>
      </c>
      <c r="AG35" s="1" t="s">
        <v>35</v>
      </c>
      <c r="AH35">
        <v>0.3</v>
      </c>
      <c r="AI35">
        <v>1.4</v>
      </c>
      <c r="AJ35">
        <v>8.1</v>
      </c>
      <c r="AK35">
        <v>0</v>
      </c>
      <c r="AL35">
        <v>0</v>
      </c>
      <c r="AM35" t="s">
        <v>16</v>
      </c>
      <c r="AN35">
        <v>2000</v>
      </c>
      <c r="AO35">
        <v>9999</v>
      </c>
      <c r="AP35">
        <v>9999</v>
      </c>
      <c r="AQ35">
        <v>0.4</v>
      </c>
      <c r="AR35">
        <v>25</v>
      </c>
      <c r="AS35">
        <v>8000</v>
      </c>
    </row>
    <row r="36" spans="2:45">
      <c r="B36" s="1" t="s">
        <v>36</v>
      </c>
      <c r="C36" s="3">
        <f t="shared" si="5"/>
        <v>1.3004484304932735</v>
      </c>
      <c r="D36" s="3">
        <f t="shared" si="16"/>
        <v>0.31390134529147978</v>
      </c>
      <c r="E36" s="3">
        <f t="shared" si="17"/>
        <v>0.24663677130044845</v>
      </c>
      <c r="F36" s="3">
        <f t="shared" si="18"/>
        <v>0</v>
      </c>
      <c r="G36" s="3">
        <f t="shared" si="19"/>
        <v>0</v>
      </c>
      <c r="H36" t="s">
        <v>16</v>
      </c>
      <c r="I36">
        <f t="shared" si="6"/>
        <v>5905.5118110236217</v>
      </c>
      <c r="J36" s="3">
        <f t="shared" si="7"/>
        <v>357.61154855643042</v>
      </c>
      <c r="K36" s="3">
        <f t="shared" si="8"/>
        <v>98.425196850393689</v>
      </c>
      <c r="L36">
        <f t="shared" si="20"/>
        <v>32805.118110236217</v>
      </c>
      <c r="M36">
        <f t="shared" si="21"/>
        <v>32805.118110236217</v>
      </c>
      <c r="N36">
        <f t="shared" si="9"/>
        <v>9.1440000000000007E-2</v>
      </c>
      <c r="O36">
        <f t="shared" si="10"/>
        <v>1.1887200000000001E-2</v>
      </c>
      <c r="P36">
        <v>35</v>
      </c>
      <c r="Q36">
        <v>8000</v>
      </c>
      <c r="V36">
        <f t="shared" si="11"/>
        <v>15.236537202445582</v>
      </c>
      <c r="X36">
        <f t="shared" si="12"/>
        <v>0</v>
      </c>
      <c r="Y36">
        <f t="shared" si="13"/>
        <v>0.98253275109170302</v>
      </c>
      <c r="Z36">
        <f t="shared" si="14"/>
        <v>1.4361541936455349E-2</v>
      </c>
      <c r="AA36">
        <f t="shared" si="15"/>
        <v>3.10570697184159E-3</v>
      </c>
      <c r="AG36" s="1" t="s">
        <v>36</v>
      </c>
      <c r="AH36">
        <v>5.8</v>
      </c>
      <c r="AI36">
        <v>1.4</v>
      </c>
      <c r="AJ36">
        <v>1.1000000000000001</v>
      </c>
      <c r="AK36">
        <v>0</v>
      </c>
      <c r="AL36">
        <v>0</v>
      </c>
      <c r="AM36" t="s">
        <v>16</v>
      </c>
      <c r="AN36">
        <v>1800</v>
      </c>
      <c r="AO36">
        <v>9999</v>
      </c>
      <c r="AP36">
        <v>9999</v>
      </c>
      <c r="AQ36">
        <v>0.3</v>
      </c>
      <c r="AR36">
        <v>35</v>
      </c>
      <c r="AS36">
        <v>8000</v>
      </c>
    </row>
    <row r="37" spans="2:45">
      <c r="B37" s="1" t="s">
        <v>37</v>
      </c>
      <c r="C37" s="3">
        <f t="shared" si="5"/>
        <v>1.4910313901345293</v>
      </c>
      <c r="D37" s="3">
        <f t="shared" si="16"/>
        <v>0.73991031390134521</v>
      </c>
      <c r="E37" s="3">
        <f t="shared" si="17"/>
        <v>0.93049327354260103</v>
      </c>
      <c r="F37" s="3">
        <f t="shared" si="18"/>
        <v>0</v>
      </c>
      <c r="G37" s="3">
        <f t="shared" si="19"/>
        <v>0</v>
      </c>
      <c r="H37" t="s">
        <v>16</v>
      </c>
      <c r="I37">
        <f t="shared" si="6"/>
        <v>5905.5118110236217</v>
      </c>
      <c r="J37" s="3">
        <f t="shared" si="7"/>
        <v>357.61154855643042</v>
      </c>
      <c r="K37" s="3">
        <f t="shared" si="8"/>
        <v>98.425196850393689</v>
      </c>
      <c r="L37">
        <f t="shared" si="20"/>
        <v>32805.118110236217</v>
      </c>
      <c r="M37">
        <f t="shared" si="21"/>
        <v>5249.3438320209971</v>
      </c>
      <c r="N37">
        <f t="shared" si="9"/>
        <v>0.18288000000000001</v>
      </c>
      <c r="O37">
        <f t="shared" si="10"/>
        <v>2.3774400000000001E-2</v>
      </c>
      <c r="P37">
        <v>35</v>
      </c>
      <c r="Q37">
        <v>8000</v>
      </c>
      <c r="V37">
        <f t="shared" si="11"/>
        <v>17.85865095869389</v>
      </c>
      <c r="X37">
        <f t="shared" si="12"/>
        <v>0</v>
      </c>
      <c r="Y37">
        <f t="shared" si="13"/>
        <v>0.96112154935684357</v>
      </c>
      <c r="Z37">
        <f t="shared" si="14"/>
        <v>2.8881822999470053E-2</v>
      </c>
      <c r="AA37">
        <f t="shared" si="15"/>
        <v>9.9966276436864662E-3</v>
      </c>
      <c r="AG37" s="1" t="s">
        <v>37</v>
      </c>
      <c r="AH37">
        <v>6.65</v>
      </c>
      <c r="AI37">
        <v>3.3</v>
      </c>
      <c r="AJ37">
        <v>4.1500000000000004</v>
      </c>
      <c r="AK37">
        <v>0</v>
      </c>
      <c r="AL37">
        <v>0</v>
      </c>
      <c r="AM37" t="s">
        <v>16</v>
      </c>
      <c r="AN37">
        <v>1800</v>
      </c>
      <c r="AO37">
        <v>9999</v>
      </c>
      <c r="AP37">
        <v>1600</v>
      </c>
      <c r="AQ37">
        <v>0.6</v>
      </c>
      <c r="AR37">
        <v>35</v>
      </c>
      <c r="AS37">
        <v>8000</v>
      </c>
    </row>
    <row r="38" spans="2:45">
      <c r="B38" s="1" t="s">
        <v>38</v>
      </c>
      <c r="C38" s="3">
        <f t="shared" si="5"/>
        <v>0.33632286995515698</v>
      </c>
      <c r="D38" s="3">
        <f t="shared" si="16"/>
        <v>0.67264573991031396</v>
      </c>
      <c r="E38" s="3">
        <f t="shared" si="17"/>
        <v>2.4663677130044843</v>
      </c>
      <c r="F38" s="3">
        <f t="shared" si="18"/>
        <v>0</v>
      </c>
      <c r="G38" s="3">
        <f t="shared" si="19"/>
        <v>0</v>
      </c>
      <c r="H38" t="s">
        <v>16</v>
      </c>
      <c r="I38">
        <f t="shared" si="6"/>
        <v>6561.6797900262463</v>
      </c>
      <c r="J38" s="3">
        <f t="shared" si="7"/>
        <v>357.61154855643042</v>
      </c>
      <c r="K38" s="3">
        <f t="shared" si="8"/>
        <v>98.425196850393689</v>
      </c>
      <c r="L38">
        <f t="shared" si="20"/>
        <v>32805.118110236217</v>
      </c>
      <c r="M38">
        <f t="shared" si="21"/>
        <v>32805.118110236217</v>
      </c>
      <c r="N38">
        <f t="shared" si="9"/>
        <v>0.30480000000000002</v>
      </c>
      <c r="O38">
        <f t="shared" si="10"/>
        <v>3.9624000000000006E-2</v>
      </c>
      <c r="P38">
        <v>25</v>
      </c>
      <c r="Q38">
        <v>8000</v>
      </c>
      <c r="V38">
        <f t="shared" si="11"/>
        <v>5.2439407232856023</v>
      </c>
      <c r="X38">
        <f t="shared" si="12"/>
        <v>0</v>
      </c>
      <c r="Y38">
        <f t="shared" si="13"/>
        <v>0.82034454470877771</v>
      </c>
      <c r="Z38">
        <f t="shared" si="14"/>
        <v>8.9417555373256769E-2</v>
      </c>
      <c r="AA38">
        <f t="shared" si="15"/>
        <v>9.0237899917965519E-2</v>
      </c>
      <c r="AG38" s="1" t="s">
        <v>38</v>
      </c>
      <c r="AH38">
        <v>1.5</v>
      </c>
      <c r="AI38">
        <v>3</v>
      </c>
      <c r="AJ38">
        <v>11</v>
      </c>
      <c r="AK38">
        <v>0</v>
      </c>
      <c r="AL38">
        <v>0</v>
      </c>
      <c r="AM38" t="s">
        <v>16</v>
      </c>
      <c r="AN38">
        <v>2000</v>
      </c>
      <c r="AO38">
        <v>9999</v>
      </c>
      <c r="AP38">
        <v>9999</v>
      </c>
      <c r="AQ38">
        <v>1</v>
      </c>
      <c r="AR38">
        <v>25</v>
      </c>
      <c r="AS38">
        <v>8000</v>
      </c>
    </row>
    <row r="39" spans="2:45">
      <c r="B39" s="1" t="s">
        <v>39</v>
      </c>
      <c r="C39" s="3">
        <f t="shared" si="5"/>
        <v>1.0089686098654709</v>
      </c>
      <c r="D39" s="3">
        <f t="shared" si="16"/>
        <v>0.952914798206278</v>
      </c>
      <c r="E39" s="3">
        <f t="shared" si="17"/>
        <v>0.89686098654708524</v>
      </c>
      <c r="F39" s="3">
        <f t="shared" si="18"/>
        <v>0</v>
      </c>
      <c r="G39" s="3">
        <f t="shared" si="19"/>
        <v>0</v>
      </c>
      <c r="H39" t="s">
        <v>16</v>
      </c>
      <c r="I39">
        <f t="shared" si="6"/>
        <v>6561.6797900262463</v>
      </c>
      <c r="J39" s="3">
        <f t="shared" si="7"/>
        <v>357.61154855643042</v>
      </c>
      <c r="K39" s="3">
        <f t="shared" si="8"/>
        <v>98.425196850393689</v>
      </c>
      <c r="L39">
        <f t="shared" si="20"/>
        <v>32805.118110236217</v>
      </c>
      <c r="M39">
        <f t="shared" si="21"/>
        <v>32805.118110236217</v>
      </c>
      <c r="N39">
        <f t="shared" si="9"/>
        <v>0.30480000000000002</v>
      </c>
      <c r="O39">
        <f t="shared" si="10"/>
        <v>3.9624000000000006E-2</v>
      </c>
      <c r="P39">
        <v>25</v>
      </c>
      <c r="Q39">
        <v>8000</v>
      </c>
      <c r="V39">
        <f t="shared" si="11"/>
        <v>13.741863531973406</v>
      </c>
      <c r="X39">
        <f t="shared" si="12"/>
        <v>0</v>
      </c>
      <c r="Y39">
        <f t="shared" si="13"/>
        <v>0.93913860120522785</v>
      </c>
      <c r="Z39">
        <f t="shared" si="14"/>
        <v>4.8339550778702424E-2</v>
      </c>
      <c r="AA39">
        <f t="shared" si="15"/>
        <v>1.2521848016069705E-2</v>
      </c>
      <c r="AG39" s="1" t="s">
        <v>39</v>
      </c>
      <c r="AH39">
        <v>4.5</v>
      </c>
      <c r="AI39">
        <v>4.25</v>
      </c>
      <c r="AJ39">
        <v>4</v>
      </c>
      <c r="AK39">
        <v>0</v>
      </c>
      <c r="AL39">
        <v>0</v>
      </c>
      <c r="AM39" t="s">
        <v>16</v>
      </c>
      <c r="AN39">
        <v>2000</v>
      </c>
      <c r="AO39">
        <v>9999</v>
      </c>
      <c r="AP39">
        <v>9999</v>
      </c>
      <c r="AQ39">
        <v>1</v>
      </c>
      <c r="AR39">
        <v>25</v>
      </c>
      <c r="AS39">
        <v>8000</v>
      </c>
    </row>
    <row r="40" spans="2:45">
      <c r="B40" s="1" t="s">
        <v>40</v>
      </c>
      <c r="C40" s="3">
        <f t="shared" si="5"/>
        <v>1.2331838565022422</v>
      </c>
      <c r="D40" s="3">
        <f t="shared" si="16"/>
        <v>0.61659192825112108</v>
      </c>
      <c r="E40" s="3">
        <f t="shared" si="17"/>
        <v>0.67264573991031396</v>
      </c>
      <c r="F40" s="3">
        <f t="shared" si="18"/>
        <v>0</v>
      </c>
      <c r="G40" s="3">
        <f t="shared" si="19"/>
        <v>0</v>
      </c>
      <c r="H40" t="s">
        <v>16</v>
      </c>
      <c r="I40">
        <f t="shared" si="6"/>
        <v>6561.6797900262463</v>
      </c>
      <c r="J40" s="3">
        <f t="shared" si="7"/>
        <v>357.61154855643042</v>
      </c>
      <c r="K40" s="3">
        <f t="shared" si="8"/>
        <v>98.425196850393689</v>
      </c>
      <c r="L40">
        <f t="shared" si="20"/>
        <v>32805.118110236217</v>
      </c>
      <c r="M40">
        <f t="shared" si="21"/>
        <v>32805.118110236217</v>
      </c>
      <c r="N40">
        <f t="shared" si="9"/>
        <v>0.36576000000000003</v>
      </c>
      <c r="O40">
        <f t="shared" si="10"/>
        <v>4.7548800000000002E-2</v>
      </c>
      <c r="P40">
        <v>25</v>
      </c>
      <c r="Q40">
        <v>8000</v>
      </c>
      <c r="V40">
        <f t="shared" si="11"/>
        <v>16.332287080405301</v>
      </c>
      <c r="X40">
        <f t="shared" si="12"/>
        <v>0</v>
      </c>
      <c r="Y40">
        <f t="shared" si="13"/>
        <v>0.96578063609824616</v>
      </c>
      <c r="Z40">
        <f t="shared" si="14"/>
        <v>2.6317522333677207E-2</v>
      </c>
      <c r="AA40">
        <f t="shared" si="15"/>
        <v>7.9018415680765612E-3</v>
      </c>
      <c r="AG40" s="1" t="s">
        <v>40</v>
      </c>
      <c r="AH40">
        <v>5.5</v>
      </c>
      <c r="AI40">
        <v>2.75</v>
      </c>
      <c r="AJ40">
        <v>3</v>
      </c>
      <c r="AK40">
        <v>0</v>
      </c>
      <c r="AL40">
        <v>0</v>
      </c>
      <c r="AM40" t="s">
        <v>16</v>
      </c>
      <c r="AN40">
        <v>2000</v>
      </c>
      <c r="AO40">
        <v>9999</v>
      </c>
      <c r="AP40">
        <v>9999</v>
      </c>
      <c r="AQ40">
        <v>1.2</v>
      </c>
      <c r="AR40">
        <v>25</v>
      </c>
      <c r="AS40">
        <v>8000</v>
      </c>
    </row>
    <row r="41" spans="2:45">
      <c r="B41" s="1" t="s">
        <v>41</v>
      </c>
      <c r="C41" s="3">
        <f>AH41 / 4.46</f>
        <v>1.1771300448430493</v>
      </c>
      <c r="D41" s="3">
        <f t="shared" si="16"/>
        <v>0.7847533632286996</v>
      </c>
      <c r="E41" s="3">
        <f t="shared" si="17"/>
        <v>1.1771300448430493</v>
      </c>
      <c r="F41" s="3">
        <f t="shared" si="18"/>
        <v>0</v>
      </c>
      <c r="G41" s="3">
        <f t="shared" si="19"/>
        <v>0</v>
      </c>
      <c r="H41" t="s">
        <v>16</v>
      </c>
      <c r="I41">
        <f t="shared" si="6"/>
        <v>6561.6797900262463</v>
      </c>
      <c r="J41" s="3">
        <f t="shared" si="7"/>
        <v>357.61154855643042</v>
      </c>
      <c r="K41" s="3">
        <f t="shared" si="8"/>
        <v>98.425196850393689</v>
      </c>
      <c r="L41">
        <f t="shared" si="20"/>
        <v>32805.118110236217</v>
      </c>
      <c r="M41">
        <f t="shared" si="21"/>
        <v>32805.118110236217</v>
      </c>
      <c r="N41">
        <f t="shared" si="9"/>
        <v>0.82296000000000014</v>
      </c>
      <c r="O41">
        <f t="shared" si="10"/>
        <v>0.10698480000000002</v>
      </c>
      <c r="P41">
        <v>25</v>
      </c>
      <c r="Q41">
        <v>8000</v>
      </c>
      <c r="V41">
        <f t="shared" si="11"/>
        <v>15.829330501599607</v>
      </c>
      <c r="X41">
        <f t="shared" si="12"/>
        <v>0</v>
      </c>
      <c r="Y41">
        <f t="shared" si="13"/>
        <v>0.95117311350665823</v>
      </c>
      <c r="Z41">
        <f t="shared" si="14"/>
        <v>3.4559289790741909E-2</v>
      </c>
      <c r="AA41">
        <f t="shared" si="15"/>
        <v>1.4267596702599871E-2</v>
      </c>
      <c r="AG41" s="1" t="s">
        <v>41</v>
      </c>
      <c r="AH41">
        <v>5.25</v>
      </c>
      <c r="AI41">
        <v>3.5</v>
      </c>
      <c r="AJ41">
        <v>5.25</v>
      </c>
      <c r="AK41">
        <v>0</v>
      </c>
      <c r="AL41">
        <v>0</v>
      </c>
      <c r="AM41" t="s">
        <v>16</v>
      </c>
      <c r="AN41">
        <v>2000</v>
      </c>
      <c r="AO41">
        <v>9999</v>
      </c>
      <c r="AP41">
        <v>9999</v>
      </c>
      <c r="AQ41">
        <v>2.7</v>
      </c>
      <c r="AR41">
        <v>25</v>
      </c>
      <c r="AS41">
        <v>8000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8A01-79CA-3942-A2A3-E865F28E4DF6}">
  <dimension ref="B1:AC41"/>
  <sheetViews>
    <sheetView tabSelected="1" workbookViewId="0">
      <selection activeCell="C25" sqref="C25"/>
    </sheetView>
  </sheetViews>
  <sheetFormatPr baseColWidth="10" defaultRowHeight="16"/>
  <sheetData>
    <row r="1" spans="2:29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67</v>
      </c>
      <c r="K1" t="s">
        <v>68</v>
      </c>
      <c r="L1" t="s">
        <v>46</v>
      </c>
      <c r="M1" t="s">
        <v>47</v>
      </c>
      <c r="N1" t="s">
        <v>52</v>
      </c>
      <c r="O1" t="s">
        <v>66</v>
      </c>
      <c r="P1" t="s">
        <v>50</v>
      </c>
      <c r="Q1" t="s">
        <v>51</v>
      </c>
      <c r="U1" t="s">
        <v>73</v>
      </c>
      <c r="V1" t="s">
        <v>69</v>
      </c>
      <c r="X1" t="s">
        <v>60</v>
      </c>
      <c r="Y1" t="s">
        <v>70</v>
      </c>
      <c r="Z1" t="s">
        <v>71</v>
      </c>
      <c r="AA1" t="s">
        <v>72</v>
      </c>
    </row>
    <row r="2" spans="2:29">
      <c r="B2" t="s">
        <v>0</v>
      </c>
      <c r="C2" s="3">
        <v>2.2421524663677101E-2</v>
      </c>
      <c r="D2" s="3">
        <v>0</v>
      </c>
      <c r="E2" s="3">
        <v>0</v>
      </c>
      <c r="F2" s="3">
        <v>6.726457399103139E-2</v>
      </c>
      <c r="G2" s="3">
        <v>0</v>
      </c>
      <c r="H2" t="s">
        <v>1</v>
      </c>
      <c r="I2">
        <v>7217.847769028871</v>
      </c>
      <c r="J2" s="3">
        <v>357.61154855643042</v>
      </c>
      <c r="K2" s="3">
        <v>98.425196850393689</v>
      </c>
      <c r="L2">
        <v>6561.6797900262463</v>
      </c>
      <c r="M2">
        <v>32805.118110236217</v>
      </c>
      <c r="N2">
        <v>0.12192000000000001</v>
      </c>
      <c r="O2">
        <v>1.5849600000000002E-2</v>
      </c>
      <c r="P2">
        <v>15</v>
      </c>
      <c r="Q2">
        <v>8000</v>
      </c>
      <c r="V2">
        <v>0.7456519486214146</v>
      </c>
      <c r="X2">
        <v>0.57692307692307698</v>
      </c>
      <c r="Y2">
        <v>0.42307692307692313</v>
      </c>
      <c r="Z2">
        <v>0</v>
      </c>
      <c r="AA2">
        <v>0</v>
      </c>
    </row>
    <row r="3" spans="2:29">
      <c r="B3" t="s">
        <v>2</v>
      </c>
      <c r="C3" s="3">
        <v>2.2421524663677132E-2</v>
      </c>
      <c r="D3" s="3">
        <v>0</v>
      </c>
      <c r="E3" s="3">
        <v>0</v>
      </c>
      <c r="F3" s="3">
        <v>0.22421524663677131</v>
      </c>
      <c r="G3" s="3">
        <v>0</v>
      </c>
      <c r="H3" t="s">
        <v>1</v>
      </c>
      <c r="I3">
        <v>6561.6797900262463</v>
      </c>
      <c r="J3" s="3">
        <v>357.61154855643042</v>
      </c>
      <c r="K3" s="3">
        <v>98.425196850393689</v>
      </c>
      <c r="L3">
        <v>5905.5118110236217</v>
      </c>
      <c r="M3">
        <v>32805.118110236217</v>
      </c>
      <c r="N3">
        <v>0.30480000000000002</v>
      </c>
      <c r="O3">
        <v>3.9624000000000006E-2</v>
      </c>
      <c r="P3">
        <v>15</v>
      </c>
      <c r="Q3">
        <v>8000</v>
      </c>
      <c r="V3">
        <v>1.5773406605453002</v>
      </c>
      <c r="X3">
        <v>0.81818181818181823</v>
      </c>
      <c r="Y3">
        <v>0.18181818181818182</v>
      </c>
      <c r="Z3">
        <v>0</v>
      </c>
      <c r="AA3">
        <v>0</v>
      </c>
    </row>
    <row r="4" spans="2:29">
      <c r="B4" t="s">
        <v>3</v>
      </c>
      <c r="C4" s="3">
        <v>2.2421524663677132E-2</v>
      </c>
      <c r="D4" s="3">
        <v>8.9686098654708529E-2</v>
      </c>
      <c r="E4" s="3">
        <v>0</v>
      </c>
      <c r="F4" s="3">
        <v>0.33632286995515698</v>
      </c>
      <c r="G4" s="3">
        <v>0</v>
      </c>
      <c r="H4" t="s">
        <v>1</v>
      </c>
      <c r="I4">
        <v>4921.2598425196848</v>
      </c>
      <c r="J4" s="3">
        <v>357.61154855643042</v>
      </c>
      <c r="K4" s="3">
        <v>98.425196850393689</v>
      </c>
      <c r="L4">
        <v>4265.0918635170601</v>
      </c>
      <c r="M4">
        <v>32805.118110236217</v>
      </c>
      <c r="N4">
        <v>0.60960000000000003</v>
      </c>
      <c r="O4">
        <v>7.9248000000000013E-2</v>
      </c>
      <c r="P4">
        <v>30</v>
      </c>
      <c r="Q4">
        <v>8000</v>
      </c>
      <c r="V4">
        <v>1.6757093599211252</v>
      </c>
      <c r="X4">
        <v>0.8343316789320554</v>
      </c>
      <c r="Y4">
        <v>0.12835871983570085</v>
      </c>
      <c r="Z4">
        <v>3.7309601232243708E-2</v>
      </c>
      <c r="AA4">
        <v>0</v>
      </c>
      <c r="AC4" t="s">
        <v>74</v>
      </c>
    </row>
    <row r="5" spans="2:29">
      <c r="B5" t="s">
        <v>4</v>
      </c>
      <c r="C5" s="3">
        <v>5.6053811659192827E-2</v>
      </c>
      <c r="D5" s="3">
        <v>0</v>
      </c>
      <c r="E5" s="3">
        <v>0</v>
      </c>
      <c r="F5" s="3">
        <v>0.42600896860986548</v>
      </c>
      <c r="G5" s="3">
        <v>0</v>
      </c>
      <c r="H5" t="s">
        <v>1</v>
      </c>
      <c r="I5">
        <v>6561.6797900262463</v>
      </c>
      <c r="J5" s="3">
        <v>357.61154855643042</v>
      </c>
      <c r="K5" s="3">
        <v>98.425196850393689</v>
      </c>
      <c r="L5">
        <v>5905.5118110236217</v>
      </c>
      <c r="M5">
        <v>32805.118110236217</v>
      </c>
      <c r="N5">
        <v>0.60960000000000003</v>
      </c>
      <c r="O5">
        <v>7.9248000000000013E-2</v>
      </c>
      <c r="P5">
        <v>15</v>
      </c>
      <c r="Q5">
        <v>8000</v>
      </c>
      <c r="V5">
        <v>3.1690207816410121</v>
      </c>
      <c r="X5">
        <v>0.77375565610859731</v>
      </c>
      <c r="Y5">
        <v>0.22624434389140272</v>
      </c>
      <c r="Z5">
        <v>0</v>
      </c>
      <c r="AA5">
        <v>0</v>
      </c>
    </row>
    <row r="6" spans="2:29">
      <c r="B6" t="s">
        <v>5</v>
      </c>
      <c r="C6" s="3">
        <v>8.9686098654708529E-2</v>
      </c>
      <c r="D6" s="3">
        <v>0</v>
      </c>
      <c r="E6" s="3">
        <v>0</v>
      </c>
      <c r="F6" s="3">
        <v>0.5605381165919282</v>
      </c>
      <c r="G6" s="3">
        <v>0</v>
      </c>
      <c r="H6" t="s">
        <v>1</v>
      </c>
      <c r="I6">
        <v>5905.5118110236217</v>
      </c>
      <c r="J6" s="3">
        <v>357.61154855643042</v>
      </c>
      <c r="K6" s="3">
        <v>98.425196850393689</v>
      </c>
      <c r="L6">
        <v>5249.3438320209971</v>
      </c>
      <c r="M6">
        <v>32805.118110236217</v>
      </c>
      <c r="N6">
        <v>0.45720000000000005</v>
      </c>
      <c r="O6">
        <v>5.943600000000001E-2</v>
      </c>
      <c r="P6">
        <v>40</v>
      </c>
      <c r="Q6">
        <v>8000</v>
      </c>
      <c r="V6">
        <v>3.9003332697120143</v>
      </c>
      <c r="X6">
        <v>0.73529411764705888</v>
      </c>
      <c r="Y6">
        <v>0.26470588235294124</v>
      </c>
      <c r="Z6">
        <v>0</v>
      </c>
      <c r="AA6">
        <v>0</v>
      </c>
    </row>
    <row r="7" spans="2:29">
      <c r="B7" t="s">
        <v>6</v>
      </c>
      <c r="C7" s="3">
        <v>2.2421524663677132E-2</v>
      </c>
      <c r="D7" s="3">
        <v>0</v>
      </c>
      <c r="E7" s="3">
        <v>0</v>
      </c>
      <c r="F7" s="3">
        <v>0.7623318385650224</v>
      </c>
      <c r="G7" s="3">
        <v>0</v>
      </c>
      <c r="H7" t="s">
        <v>1</v>
      </c>
      <c r="I7">
        <v>7217.847769028871</v>
      </c>
      <c r="J7" s="3">
        <v>357.61154855643042</v>
      </c>
      <c r="K7" s="3">
        <v>98.425196850393689</v>
      </c>
      <c r="L7">
        <v>6561.6797900262463</v>
      </c>
      <c r="M7">
        <v>32805.118110236217</v>
      </c>
      <c r="N7">
        <v>0.45720000000000005</v>
      </c>
      <c r="O7">
        <v>5.943600000000001E-2</v>
      </c>
      <c r="P7">
        <v>40</v>
      </c>
      <c r="Q7">
        <v>9000</v>
      </c>
      <c r="V7">
        <v>5.1908847192490777</v>
      </c>
      <c r="X7">
        <v>0.93922651933701662</v>
      </c>
      <c r="Y7">
        <v>6.0773480662983444E-2</v>
      </c>
      <c r="Z7">
        <v>0</v>
      </c>
      <c r="AA7">
        <v>0</v>
      </c>
    </row>
    <row r="8" spans="2:29">
      <c r="B8" t="s">
        <v>7</v>
      </c>
      <c r="C8" s="3">
        <v>0.22421524663677131</v>
      </c>
      <c r="D8" s="3">
        <v>0</v>
      </c>
      <c r="E8" s="3">
        <v>0</v>
      </c>
      <c r="F8" s="3">
        <v>1.2107623318385652</v>
      </c>
      <c r="G8" s="3">
        <v>0</v>
      </c>
      <c r="H8" t="s">
        <v>1</v>
      </c>
      <c r="I8">
        <v>6561.6797900262463</v>
      </c>
      <c r="J8" s="3">
        <v>357.61154855643042</v>
      </c>
      <c r="K8" s="3">
        <v>98.425196850393689</v>
      </c>
      <c r="L8">
        <v>5905.5118110236217</v>
      </c>
      <c r="M8">
        <v>32805.118110236217</v>
      </c>
      <c r="N8">
        <v>0.9144000000000001</v>
      </c>
      <c r="O8">
        <v>0.11887200000000002</v>
      </c>
      <c r="P8">
        <v>15</v>
      </c>
      <c r="Q8">
        <v>8000</v>
      </c>
      <c r="V8">
        <v>9.8368699375825095</v>
      </c>
      <c r="X8">
        <v>0.70845481049562675</v>
      </c>
      <c r="Y8">
        <v>0.29154518950437314</v>
      </c>
      <c r="Z8">
        <v>0</v>
      </c>
      <c r="AA8">
        <v>0</v>
      </c>
    </row>
    <row r="9" spans="2:29">
      <c r="B9" t="s">
        <v>8</v>
      </c>
      <c r="C9" s="3">
        <v>0.11210762331838565</v>
      </c>
      <c r="D9" s="3">
        <v>0.22421524663677131</v>
      </c>
      <c r="E9" s="3">
        <v>0</v>
      </c>
      <c r="F9" s="3">
        <v>1.6367713004484306</v>
      </c>
      <c r="G9" s="3">
        <v>0</v>
      </c>
      <c r="H9" t="s">
        <v>1</v>
      </c>
      <c r="I9">
        <v>4921.2598425196848</v>
      </c>
      <c r="J9" s="3">
        <v>357.61154855643042</v>
      </c>
      <c r="K9" s="3">
        <v>98.425196850393689</v>
      </c>
      <c r="L9">
        <v>4265.0918635170601</v>
      </c>
      <c r="M9">
        <v>32805.118110236217</v>
      </c>
      <c r="N9">
        <v>1.2192000000000001</v>
      </c>
      <c r="O9">
        <v>0.15849600000000003</v>
      </c>
      <c r="P9">
        <v>30</v>
      </c>
      <c r="Q9">
        <v>8000</v>
      </c>
      <c r="V9">
        <v>8.0358336924507832</v>
      </c>
      <c r="X9">
        <v>0.84671663097787286</v>
      </c>
      <c r="Y9">
        <v>0.13383297644539616</v>
      </c>
      <c r="Z9">
        <v>1.945039257673091E-2</v>
      </c>
      <c r="AA9">
        <v>0</v>
      </c>
    </row>
    <row r="10" spans="2:29">
      <c r="B10" t="s">
        <v>9</v>
      </c>
      <c r="C10" s="3">
        <v>0.22421524663677131</v>
      </c>
      <c r="D10" s="3">
        <v>0.22421524663677131</v>
      </c>
      <c r="E10" s="3">
        <v>0</v>
      </c>
      <c r="F10" s="3">
        <v>2.0179372197309418</v>
      </c>
      <c r="G10" s="3">
        <v>0</v>
      </c>
      <c r="H10" t="s">
        <v>1</v>
      </c>
      <c r="I10">
        <v>5905.5118110236217</v>
      </c>
      <c r="J10" s="3">
        <v>357.61154855643042</v>
      </c>
      <c r="K10" s="3">
        <v>98.425196850393689</v>
      </c>
      <c r="L10">
        <v>5249.3438320209971</v>
      </c>
      <c r="M10">
        <v>32805.118110236217</v>
      </c>
      <c r="N10">
        <v>1.524</v>
      </c>
      <c r="O10">
        <v>0.19812000000000002</v>
      </c>
      <c r="P10">
        <v>40</v>
      </c>
      <c r="Q10">
        <v>8000</v>
      </c>
      <c r="V10">
        <v>13.061814615370125</v>
      </c>
      <c r="X10">
        <v>0.79042705017016135</v>
      </c>
      <c r="Y10">
        <v>0.19760676254254037</v>
      </c>
      <c r="Z10">
        <v>1.1966187287298279E-2</v>
      </c>
      <c r="AA10">
        <v>0</v>
      </c>
    </row>
    <row r="11" spans="2:29">
      <c r="B11" t="s">
        <v>10</v>
      </c>
      <c r="C11" s="3">
        <v>4.4843049327354265E-2</v>
      </c>
      <c r="D11" s="3">
        <v>0</v>
      </c>
      <c r="E11" s="3">
        <v>0</v>
      </c>
      <c r="F11" s="3">
        <v>0.11210762331838565</v>
      </c>
      <c r="G11" s="3">
        <v>0.14573991031390135</v>
      </c>
      <c r="H11" t="s">
        <v>1</v>
      </c>
      <c r="I11">
        <v>6561.6797900262463</v>
      </c>
      <c r="J11" s="3">
        <v>357.61154855643042</v>
      </c>
      <c r="K11" s="3">
        <v>98.425196850393689</v>
      </c>
      <c r="L11">
        <v>5905.5118110236217</v>
      </c>
      <c r="M11">
        <v>5905.5118110236217</v>
      </c>
      <c r="N11">
        <v>0.27432000000000001</v>
      </c>
      <c r="O11">
        <v>3.5661600000000002E-2</v>
      </c>
      <c r="P11">
        <v>15</v>
      </c>
      <c r="Q11">
        <v>8000</v>
      </c>
      <c r="V11">
        <v>1.2188541467850047</v>
      </c>
      <c r="X11">
        <v>0.52941176470588236</v>
      </c>
      <c r="Y11">
        <v>0.47058823529411764</v>
      </c>
      <c r="Z11">
        <v>0</v>
      </c>
      <c r="AA11">
        <v>0</v>
      </c>
    </row>
    <row r="12" spans="2:29">
      <c r="B12" t="s">
        <v>11</v>
      </c>
      <c r="C12" s="3">
        <v>0.11210762331838565</v>
      </c>
      <c r="D12" s="3">
        <v>0.11210762331838565</v>
      </c>
      <c r="E12" s="3">
        <v>0</v>
      </c>
      <c r="F12" s="3">
        <v>0.13452914798206278</v>
      </c>
      <c r="G12" s="3">
        <v>0.22421524663677131</v>
      </c>
      <c r="H12" t="s">
        <v>1</v>
      </c>
      <c r="I12">
        <v>6561.6797900262463</v>
      </c>
      <c r="J12" s="3">
        <v>357.61154855643042</v>
      </c>
      <c r="K12" s="3">
        <v>98.425196850393689</v>
      </c>
      <c r="L12">
        <v>5905.5118110236217</v>
      </c>
      <c r="M12">
        <v>5905.5118110236217</v>
      </c>
      <c r="N12">
        <v>0.45720000000000005</v>
      </c>
      <c r="O12">
        <v>5.943600000000001E-2</v>
      </c>
      <c r="P12">
        <v>15</v>
      </c>
      <c r="Q12">
        <v>8000</v>
      </c>
      <c r="V12">
        <v>2.2864269847631649</v>
      </c>
      <c r="X12">
        <v>0.33866415804327371</v>
      </c>
      <c r="Y12">
        <v>0.62715584822828463</v>
      </c>
      <c r="Z12">
        <v>3.4179993728441514E-2</v>
      </c>
      <c r="AA12">
        <v>0</v>
      </c>
    </row>
    <row r="13" spans="2:29">
      <c r="B13" t="s">
        <v>12</v>
      </c>
      <c r="C13" s="3">
        <v>6.726457399103139E-2</v>
      </c>
      <c r="D13" s="3">
        <v>5.6053811659192827E-2</v>
      </c>
      <c r="E13" s="3">
        <v>0</v>
      </c>
      <c r="F13" s="3">
        <v>0.32511210762331838</v>
      </c>
      <c r="G13" s="3">
        <v>0.2802690582959641</v>
      </c>
      <c r="H13" t="s">
        <v>1</v>
      </c>
      <c r="I13">
        <v>5905.5118110236217</v>
      </c>
      <c r="J13" s="3">
        <v>357.61154855643042</v>
      </c>
      <c r="K13" s="3">
        <v>98.425196850393689</v>
      </c>
      <c r="L13">
        <v>5249.3438320209971</v>
      </c>
      <c r="M13">
        <v>5249.3438320209971</v>
      </c>
      <c r="N13">
        <v>0.54864000000000002</v>
      </c>
      <c r="O13">
        <v>7.1323200000000003E-2</v>
      </c>
      <c r="P13">
        <v>40</v>
      </c>
      <c r="Q13">
        <v>8000</v>
      </c>
      <c r="V13">
        <v>2.4767833235698813</v>
      </c>
      <c r="X13">
        <v>0.67158778404979014</v>
      </c>
      <c r="Y13">
        <v>0.31263569257490231</v>
      </c>
      <c r="Z13">
        <v>1.577652337530757E-2</v>
      </c>
      <c r="AA13">
        <v>0</v>
      </c>
    </row>
    <row r="14" spans="2:29">
      <c r="B14" t="s">
        <v>13</v>
      </c>
      <c r="C14" s="3">
        <v>0.42600896860986548</v>
      </c>
      <c r="D14" s="3">
        <v>6.726457399103139E-2</v>
      </c>
      <c r="E14" s="3">
        <v>2.2421524663677132E-2</v>
      </c>
      <c r="F14" s="3">
        <v>0.7623318385650224</v>
      </c>
      <c r="G14" s="3">
        <v>1.5919282511210762</v>
      </c>
      <c r="H14" t="s">
        <v>1</v>
      </c>
      <c r="I14">
        <v>5905.5118110236217</v>
      </c>
      <c r="J14" s="3">
        <v>357.61154855643042</v>
      </c>
      <c r="K14" s="3">
        <v>98.425196850393689</v>
      </c>
      <c r="L14">
        <v>5249.3438320209971</v>
      </c>
      <c r="M14">
        <v>5249.3438320209971</v>
      </c>
      <c r="N14">
        <v>0.64008000000000009</v>
      </c>
      <c r="O14">
        <v>8.3210400000000018E-2</v>
      </c>
      <c r="P14">
        <v>40</v>
      </c>
      <c r="Q14">
        <v>8000</v>
      </c>
      <c r="V14">
        <v>8.8556206521178282</v>
      </c>
      <c r="X14">
        <v>0.44043590200301169</v>
      </c>
      <c r="Y14">
        <v>0.55378337678319856</v>
      </c>
      <c r="Z14">
        <v>5.2949463218744429E-3</v>
      </c>
      <c r="AA14">
        <v>4.8577489191508645E-4</v>
      </c>
    </row>
    <row r="15" spans="2:29">
      <c r="B15" t="s">
        <v>14</v>
      </c>
      <c r="C15" s="3">
        <v>5.6053811659192827E-2</v>
      </c>
      <c r="D15" s="3">
        <v>5.6053811659192827E-2</v>
      </c>
      <c r="E15" s="3">
        <v>0</v>
      </c>
      <c r="F15" s="3">
        <v>3.3632286995515695E-2</v>
      </c>
      <c r="G15" s="3">
        <v>0.2914798206278027</v>
      </c>
      <c r="H15" t="s">
        <v>1</v>
      </c>
      <c r="I15">
        <v>6561.6797900262463</v>
      </c>
      <c r="J15" s="3">
        <v>357.61154855643042</v>
      </c>
      <c r="K15" s="3">
        <v>98.425196850393689</v>
      </c>
      <c r="L15">
        <v>5905.5118110236217</v>
      </c>
      <c r="M15">
        <v>5249.3438320209971</v>
      </c>
      <c r="N15">
        <v>0.30480000000000002</v>
      </c>
      <c r="O15">
        <v>3.9624000000000006E-2</v>
      </c>
      <c r="P15">
        <v>15</v>
      </c>
      <c r="Q15">
        <v>8000</v>
      </c>
      <c r="V15">
        <v>0.94963077495102277</v>
      </c>
      <c r="X15">
        <v>0.20385050962627405</v>
      </c>
      <c r="Y15">
        <v>0.75500188750471875</v>
      </c>
      <c r="Z15">
        <v>4.114760286900717E-2</v>
      </c>
      <c r="AA15">
        <v>0</v>
      </c>
    </row>
    <row r="16" spans="2:29">
      <c r="B16" t="s">
        <v>15</v>
      </c>
      <c r="C16" s="3">
        <v>0.3026905829596413</v>
      </c>
      <c r="D16" s="3">
        <v>0.53811659192825112</v>
      </c>
      <c r="E16" s="3">
        <v>0.16816143497757849</v>
      </c>
      <c r="F16" s="3">
        <v>0</v>
      </c>
      <c r="G16" s="3">
        <v>0.86322869955156956</v>
      </c>
      <c r="H16" t="s">
        <v>16</v>
      </c>
      <c r="I16">
        <v>6561.6797900262463</v>
      </c>
      <c r="J16" s="3">
        <v>357.61154855643042</v>
      </c>
      <c r="K16" s="3">
        <v>98.425196850393689</v>
      </c>
      <c r="L16">
        <v>32805.118110236217</v>
      </c>
      <c r="M16">
        <v>5249.3438320209971</v>
      </c>
      <c r="N16">
        <v>0.30480000000000002</v>
      </c>
      <c r="O16">
        <v>3.9624000000000006E-2</v>
      </c>
      <c r="P16">
        <v>15</v>
      </c>
      <c r="Q16">
        <v>8000</v>
      </c>
      <c r="V16">
        <v>4.2790384228483918</v>
      </c>
      <c r="X16">
        <v>0</v>
      </c>
      <c r="Y16">
        <v>0.90479541570322697</v>
      </c>
      <c r="Z16">
        <v>8.7664622499245989E-2</v>
      </c>
      <c r="AA16">
        <v>7.5399617975268913E-3</v>
      </c>
    </row>
    <row r="17" spans="2:27">
      <c r="B17" t="s">
        <v>17</v>
      </c>
      <c r="C17" s="3">
        <v>0.10089686098654709</v>
      </c>
      <c r="D17" s="3">
        <v>0.67264573991031396</v>
      </c>
      <c r="E17" s="3">
        <v>0</v>
      </c>
      <c r="F17" s="3">
        <v>0</v>
      </c>
      <c r="G17" s="3">
        <v>1.3901345291479821</v>
      </c>
      <c r="H17" t="s">
        <v>16</v>
      </c>
      <c r="I17">
        <v>5249.3438320209971</v>
      </c>
      <c r="J17" s="3">
        <v>357.61154855643042</v>
      </c>
      <c r="K17" s="3">
        <v>98.425196850393689</v>
      </c>
      <c r="L17">
        <v>32805.118110236217</v>
      </c>
      <c r="M17">
        <v>4593.1758530183724</v>
      </c>
      <c r="N17">
        <v>0.73152000000000006</v>
      </c>
      <c r="O17">
        <v>9.5097600000000004E-2</v>
      </c>
      <c r="P17">
        <v>40</v>
      </c>
      <c r="Q17">
        <v>8000</v>
      </c>
      <c r="V17">
        <v>1.5013415196281175</v>
      </c>
      <c r="X17">
        <v>0</v>
      </c>
      <c r="Y17">
        <v>0.68767908309455583</v>
      </c>
      <c r="Z17">
        <v>0.31232091690544411</v>
      </c>
      <c r="AA17">
        <v>0</v>
      </c>
    </row>
    <row r="18" spans="2:27">
      <c r="B18" t="s">
        <v>18</v>
      </c>
      <c r="C18" s="3">
        <v>0.1905829596412556</v>
      </c>
      <c r="D18" s="3">
        <v>0.25784753363228696</v>
      </c>
      <c r="E18" s="3">
        <v>4.4843049327354265E-2</v>
      </c>
      <c r="F18" s="3">
        <v>0</v>
      </c>
      <c r="G18" s="3">
        <v>0.5717488789237668</v>
      </c>
      <c r="H18" t="s">
        <v>16</v>
      </c>
      <c r="I18">
        <v>6561.6797900262463</v>
      </c>
      <c r="J18" s="3">
        <v>357.61154855643042</v>
      </c>
      <c r="K18" s="3">
        <v>98.425196850393689</v>
      </c>
      <c r="L18">
        <v>5905.5118110236217</v>
      </c>
      <c r="M18">
        <v>5249.3438320209971</v>
      </c>
      <c r="N18">
        <v>0.9144000000000001</v>
      </c>
      <c r="O18">
        <v>0.11887200000000002</v>
      </c>
      <c r="P18">
        <v>30</v>
      </c>
      <c r="Q18">
        <v>8000</v>
      </c>
      <c r="V18">
        <v>2.6260571078996682</v>
      </c>
      <c r="X18">
        <v>0</v>
      </c>
      <c r="Y18">
        <v>0.92827695415949985</v>
      </c>
      <c r="Z18">
        <v>6.8446774237584287E-2</v>
      </c>
      <c r="AA18">
        <v>3.276271602915882E-3</v>
      </c>
    </row>
    <row r="19" spans="2:27">
      <c r="B19" t="s">
        <v>19</v>
      </c>
      <c r="C19" s="3">
        <v>0.80717488789237668</v>
      </c>
      <c r="D19" s="3">
        <v>0.47085201793721976</v>
      </c>
      <c r="E19" s="3">
        <v>0</v>
      </c>
      <c r="F19" s="3">
        <v>0</v>
      </c>
      <c r="G19" s="3">
        <v>0.65022421524663676</v>
      </c>
      <c r="H19" t="s">
        <v>16</v>
      </c>
      <c r="I19">
        <v>2460.6299212598424</v>
      </c>
      <c r="J19" s="3">
        <v>357.61154855643042</v>
      </c>
      <c r="K19" s="3">
        <v>98.425196850393689</v>
      </c>
      <c r="L19">
        <v>32805.118110236217</v>
      </c>
      <c r="M19">
        <v>5249.3438320209971</v>
      </c>
      <c r="N19">
        <v>1.8288000000000002</v>
      </c>
      <c r="O19">
        <v>0.23774400000000004</v>
      </c>
      <c r="P19">
        <v>15</v>
      </c>
      <c r="Q19">
        <v>8000</v>
      </c>
      <c r="V19">
        <v>4.1998846006101171</v>
      </c>
      <c r="X19">
        <v>0</v>
      </c>
      <c r="Y19">
        <v>0.92184779268667427</v>
      </c>
      <c r="Z19">
        <v>7.8152207313325825E-2</v>
      </c>
      <c r="AA19">
        <v>0</v>
      </c>
    </row>
    <row r="20" spans="2:27">
      <c r="B20" t="s">
        <v>20</v>
      </c>
      <c r="C20" s="3">
        <v>0.65022421524663676</v>
      </c>
      <c r="D20" s="3">
        <v>0.32511210762331838</v>
      </c>
      <c r="E20" s="3">
        <v>0</v>
      </c>
      <c r="F20" s="3">
        <v>0</v>
      </c>
      <c r="G20" s="3">
        <v>0.31390134529147978</v>
      </c>
      <c r="H20" t="s">
        <v>16</v>
      </c>
      <c r="I20">
        <v>2460.6299212598424</v>
      </c>
      <c r="J20" s="3">
        <v>357.61154855643042</v>
      </c>
      <c r="K20" s="3">
        <v>98.425196850393689</v>
      </c>
      <c r="L20">
        <v>32805.118110236217</v>
      </c>
      <c r="M20">
        <v>5249.3438320209971</v>
      </c>
      <c r="N20">
        <v>0.60960000000000003</v>
      </c>
      <c r="O20">
        <v>7.9248000000000013E-2</v>
      </c>
      <c r="P20">
        <v>30</v>
      </c>
      <c r="Q20">
        <v>8000</v>
      </c>
      <c r="V20">
        <v>3.3454678437138292</v>
      </c>
      <c r="X20">
        <v>0</v>
      </c>
      <c r="Y20">
        <v>0.93225605966438774</v>
      </c>
      <c r="Z20">
        <v>6.7743940335612179E-2</v>
      </c>
      <c r="AA20">
        <v>0</v>
      </c>
    </row>
    <row r="21" spans="2:27">
      <c r="B21" t="s">
        <v>21</v>
      </c>
      <c r="C21" s="3">
        <v>0.7847533632286996</v>
      </c>
      <c r="D21" s="3">
        <v>1.1883408071748878</v>
      </c>
      <c r="E21" s="3">
        <v>0.4932735426008969</v>
      </c>
      <c r="F21" s="3">
        <v>0</v>
      </c>
      <c r="G21" s="3">
        <v>0.7623318385650224</v>
      </c>
      <c r="H21" t="s">
        <v>16</v>
      </c>
      <c r="I21">
        <v>2460.6299212598424</v>
      </c>
      <c r="J21" s="3">
        <v>357.61154855643042</v>
      </c>
      <c r="K21" s="3">
        <v>98.425196850393689</v>
      </c>
      <c r="L21">
        <v>32805.118110236217</v>
      </c>
      <c r="M21">
        <v>5249.3438320209971</v>
      </c>
      <c r="N21">
        <v>1.8288000000000002</v>
      </c>
      <c r="O21">
        <v>0.23774400000000004</v>
      </c>
      <c r="P21">
        <v>15</v>
      </c>
      <c r="Q21">
        <v>8000</v>
      </c>
      <c r="V21">
        <v>4.6871394701131113</v>
      </c>
      <c r="X21">
        <v>0</v>
      </c>
      <c r="Y21">
        <v>0.80307155749992354</v>
      </c>
      <c r="Z21">
        <v>0.17673692905436411</v>
      </c>
      <c r="AA21">
        <v>2.0191513445712361E-2</v>
      </c>
    </row>
    <row r="22" spans="2:27">
      <c r="B22" t="s">
        <v>22</v>
      </c>
      <c r="C22" s="3">
        <v>0.4596412556053811</v>
      </c>
      <c r="D22" s="3">
        <v>0.7623318385650224</v>
      </c>
      <c r="E22" s="3">
        <v>0.1905829596412556</v>
      </c>
      <c r="F22" s="3">
        <v>0</v>
      </c>
      <c r="G22" s="3">
        <v>0.97533632286995509</v>
      </c>
      <c r="H22" t="s">
        <v>16</v>
      </c>
      <c r="I22">
        <v>2460.6299212598424</v>
      </c>
      <c r="J22" s="3">
        <v>357.61154855643042</v>
      </c>
      <c r="K22" s="3">
        <v>98.425196850393689</v>
      </c>
      <c r="L22">
        <v>32805.118110236217</v>
      </c>
      <c r="M22">
        <v>5249.3438320209971</v>
      </c>
      <c r="N22">
        <v>0.9144000000000001</v>
      </c>
      <c r="O22">
        <v>0.11887200000000002</v>
      </c>
      <c r="P22">
        <v>40</v>
      </c>
      <c r="Q22">
        <v>8000</v>
      </c>
      <c r="V22">
        <v>2.772678092027629</v>
      </c>
      <c r="X22">
        <v>0</v>
      </c>
      <c r="Y22">
        <v>0.79514894497310706</v>
      </c>
      <c r="Z22">
        <v>0.19166321886636326</v>
      </c>
      <c r="AA22">
        <v>1.3187836160529582E-2</v>
      </c>
    </row>
    <row r="23" spans="2:27">
      <c r="B23" t="s">
        <v>23</v>
      </c>
      <c r="C23" s="3">
        <v>1.0089686098654709</v>
      </c>
      <c r="D23" s="3">
        <v>0.54932735426008972</v>
      </c>
      <c r="E23" s="3">
        <v>0</v>
      </c>
      <c r="F23" s="3">
        <v>0.34753363228699552</v>
      </c>
      <c r="G23" s="3">
        <v>1.5695067264573992</v>
      </c>
      <c r="H23" t="s">
        <v>1</v>
      </c>
      <c r="I23">
        <v>2460.6299212598424</v>
      </c>
      <c r="J23" s="3">
        <v>357.61154855643042</v>
      </c>
      <c r="K23" s="3">
        <v>98.425196850393689</v>
      </c>
      <c r="L23">
        <v>5905.5118110236217</v>
      </c>
      <c r="M23">
        <v>4921.2598425196848</v>
      </c>
      <c r="N23">
        <v>1.3411200000000001</v>
      </c>
      <c r="O23">
        <v>0.17434560000000002</v>
      </c>
      <c r="P23">
        <v>40</v>
      </c>
      <c r="Q23">
        <v>8000</v>
      </c>
      <c r="V23">
        <v>7.2228579765451855</v>
      </c>
      <c r="X23">
        <v>0.27694781667841301</v>
      </c>
      <c r="Y23">
        <v>0.67003504035099903</v>
      </c>
      <c r="Z23">
        <v>5.3017142970587947E-2</v>
      </c>
      <c r="AA23">
        <v>0</v>
      </c>
    </row>
    <row r="24" spans="2:27">
      <c r="B24" t="s">
        <v>24</v>
      </c>
      <c r="C24" s="3">
        <v>4.4843049327354265E-2</v>
      </c>
      <c r="D24" s="3">
        <v>0.20179372197309417</v>
      </c>
      <c r="E24" s="3">
        <v>0.33632286995515698</v>
      </c>
      <c r="F24" s="3">
        <v>4.4843049327354265E-2</v>
      </c>
      <c r="G24" s="3">
        <v>0.20179372197309417</v>
      </c>
      <c r="H24" t="s">
        <v>1</v>
      </c>
      <c r="I24">
        <v>6561.6797900262463</v>
      </c>
      <c r="J24" s="3">
        <v>357.61154855643042</v>
      </c>
      <c r="K24" s="3">
        <v>98.425196850393689</v>
      </c>
      <c r="L24">
        <v>5905.5118110236217</v>
      </c>
      <c r="M24">
        <v>5249.3438320209971</v>
      </c>
      <c r="N24">
        <v>0.18288000000000001</v>
      </c>
      <c r="O24">
        <v>2.3774400000000001E-2</v>
      </c>
      <c r="P24">
        <v>20</v>
      </c>
      <c r="Q24">
        <v>8000</v>
      </c>
      <c r="V24">
        <v>1.0368863924002787</v>
      </c>
      <c r="X24">
        <v>0.24892822569492462</v>
      </c>
      <c r="Y24">
        <v>0.55317383487761029</v>
      </c>
      <c r="Z24">
        <v>0.13566588300373392</v>
      </c>
      <c r="AA24">
        <v>6.2232056423731155E-2</v>
      </c>
    </row>
    <row r="25" spans="2:27">
      <c r="B25" t="s">
        <v>25</v>
      </c>
      <c r="C25" s="3">
        <v>0.21300448430493274</v>
      </c>
      <c r="D25" s="3">
        <v>0.40358744394618834</v>
      </c>
      <c r="E25" s="3">
        <v>0.2802690582959641</v>
      </c>
      <c r="F25" s="3">
        <v>0</v>
      </c>
      <c r="G25" s="3">
        <v>4.4843049327354265E-2</v>
      </c>
      <c r="H25" t="s">
        <v>16</v>
      </c>
      <c r="I25">
        <v>6561.6797900262463</v>
      </c>
      <c r="J25" s="3">
        <v>357.61154855643042</v>
      </c>
      <c r="K25" s="3">
        <v>98.425196850393689</v>
      </c>
      <c r="L25">
        <v>32805.118110236217</v>
      </c>
      <c r="M25">
        <v>5249.3438320209971</v>
      </c>
      <c r="N25">
        <v>0.30480000000000002</v>
      </c>
      <c r="O25">
        <v>3.9624000000000006E-2</v>
      </c>
      <c r="P25">
        <v>30</v>
      </c>
      <c r="Q25">
        <v>8000</v>
      </c>
      <c r="V25">
        <v>3.0596106976413697</v>
      </c>
      <c r="X25">
        <v>0</v>
      </c>
      <c r="Y25">
        <v>0.89047195013357083</v>
      </c>
      <c r="Z25">
        <v>9.1952945587477158E-2</v>
      </c>
      <c r="AA25">
        <v>1.7575104278952054E-2</v>
      </c>
    </row>
    <row r="26" spans="2:27">
      <c r="B26" t="s">
        <v>26</v>
      </c>
      <c r="C26" s="3">
        <v>0.24663677130044845</v>
      </c>
      <c r="D26" s="3">
        <v>3.3632286995515695E-2</v>
      </c>
      <c r="E26" s="3">
        <v>5.6053811659192827E-2</v>
      </c>
      <c r="F26" s="3">
        <v>0.14573991031390135</v>
      </c>
      <c r="G26" s="3">
        <v>0.24663677130044845</v>
      </c>
      <c r="H26" t="s">
        <v>1</v>
      </c>
      <c r="I26">
        <v>5905.5118110236217</v>
      </c>
      <c r="J26" s="3">
        <v>357.61154855643042</v>
      </c>
      <c r="K26" s="3">
        <v>98.425196850393689</v>
      </c>
      <c r="L26">
        <v>5249.3438320209971</v>
      </c>
      <c r="M26">
        <v>4593.1758530183724</v>
      </c>
      <c r="N26">
        <v>0.39624000000000004</v>
      </c>
      <c r="O26">
        <v>5.1511200000000007E-2</v>
      </c>
      <c r="P26">
        <v>30</v>
      </c>
      <c r="Q26">
        <v>8000</v>
      </c>
      <c r="V26">
        <v>3.6190647510156868</v>
      </c>
      <c r="X26">
        <v>0.206034431523268</v>
      </c>
      <c r="Y26">
        <v>0.78451572003090519</v>
      </c>
      <c r="Z26">
        <v>6.4781979911642928E-3</v>
      </c>
      <c r="AA26">
        <v>2.9716504546625196E-3</v>
      </c>
    </row>
    <row r="27" spans="2:27">
      <c r="B27" t="s">
        <v>27</v>
      </c>
      <c r="C27" s="3">
        <v>1.0089686098654709</v>
      </c>
      <c r="D27" s="3">
        <v>0</v>
      </c>
      <c r="E27" s="3">
        <v>0</v>
      </c>
      <c r="F27" s="3">
        <v>0</v>
      </c>
      <c r="G27" s="3">
        <v>0.44843049327354262</v>
      </c>
      <c r="H27" t="s">
        <v>16</v>
      </c>
      <c r="I27">
        <v>7545.9317585301833</v>
      </c>
      <c r="J27" s="3">
        <v>357.61154855643042</v>
      </c>
      <c r="K27" s="3">
        <v>98.425196850393689</v>
      </c>
      <c r="L27">
        <v>32805.118110236217</v>
      </c>
      <c r="M27">
        <v>6561.6797900262463</v>
      </c>
      <c r="N27">
        <v>0.15240000000000001</v>
      </c>
      <c r="O27">
        <v>1.9812000000000003E-2</v>
      </c>
      <c r="P27">
        <v>12</v>
      </c>
      <c r="Q27">
        <v>8000</v>
      </c>
      <c r="V27">
        <v>14.841341669676233</v>
      </c>
      <c r="X27">
        <v>0</v>
      </c>
      <c r="Y27">
        <v>1</v>
      </c>
      <c r="Z27">
        <v>0</v>
      </c>
      <c r="AA27">
        <v>0</v>
      </c>
    </row>
    <row r="28" spans="2:27">
      <c r="B28" t="s">
        <v>28</v>
      </c>
      <c r="C28" s="3">
        <v>0.89686098654708524</v>
      </c>
      <c r="D28" s="3">
        <v>0.89686098654708524</v>
      </c>
      <c r="E28" s="3">
        <v>0.67264573991031396</v>
      </c>
      <c r="F28" s="3">
        <v>0</v>
      </c>
      <c r="G28" s="3">
        <v>0.67264573991031396</v>
      </c>
      <c r="H28" t="s">
        <v>16</v>
      </c>
      <c r="I28">
        <v>4921.2598425196848</v>
      </c>
      <c r="J28" s="3">
        <v>357.61154855643042</v>
      </c>
      <c r="K28" s="3">
        <v>98.425196850393689</v>
      </c>
      <c r="L28">
        <v>32805.118110236217</v>
      </c>
      <c r="M28">
        <v>2460.6299212598424</v>
      </c>
      <c r="N28">
        <v>0.30480000000000002</v>
      </c>
      <c r="O28">
        <v>3.9624000000000006E-2</v>
      </c>
      <c r="P28">
        <v>25</v>
      </c>
      <c r="Q28">
        <v>8000</v>
      </c>
      <c r="V28">
        <v>9.3579319551987545</v>
      </c>
      <c r="X28">
        <v>0</v>
      </c>
      <c r="Y28">
        <v>0.91939932577382766</v>
      </c>
      <c r="Z28">
        <v>6.6809684339564815E-2</v>
      </c>
      <c r="AA28">
        <v>1.3790989886607414E-2</v>
      </c>
    </row>
    <row r="29" spans="2:27">
      <c r="B29" t="s">
        <v>29</v>
      </c>
      <c r="C29" s="3">
        <v>0.22421524663677131</v>
      </c>
      <c r="D29" s="3">
        <v>0.4932735426008969</v>
      </c>
      <c r="E29" s="3">
        <v>0.80717488789237668</v>
      </c>
      <c r="F29" s="3">
        <v>0</v>
      </c>
      <c r="G29" s="3">
        <v>0</v>
      </c>
      <c r="H29" t="s">
        <v>16</v>
      </c>
      <c r="I29">
        <v>6561.6797900262463</v>
      </c>
      <c r="J29" s="3">
        <v>357.61154855643042</v>
      </c>
      <c r="K29" s="3">
        <v>98.425196850393689</v>
      </c>
      <c r="L29">
        <v>32805.118110236217</v>
      </c>
      <c r="M29">
        <v>32805.118110236217</v>
      </c>
      <c r="N29">
        <v>6.0960000000000007E-2</v>
      </c>
      <c r="O29">
        <v>7.9248000000000009E-3</v>
      </c>
      <c r="P29">
        <v>30</v>
      </c>
      <c r="Q29">
        <v>8000</v>
      </c>
      <c r="V29">
        <v>3.3666185480256869</v>
      </c>
      <c r="X29">
        <v>0</v>
      </c>
      <c r="Y29">
        <v>0.85186131697759604</v>
      </c>
      <c r="Z29">
        <v>0.10213817190561376</v>
      </c>
      <c r="AA29">
        <v>4.6000511116790183E-2</v>
      </c>
    </row>
    <row r="30" spans="2:27">
      <c r="B30" t="s">
        <v>30</v>
      </c>
      <c r="C30" s="3">
        <v>0.31390134529147978</v>
      </c>
      <c r="D30" s="3">
        <v>0.51569506726457393</v>
      </c>
      <c r="E30" s="3">
        <v>0.4932735426008969</v>
      </c>
      <c r="F30" s="3">
        <v>0</v>
      </c>
      <c r="G30" s="3">
        <v>0</v>
      </c>
      <c r="H30" t="s">
        <v>16</v>
      </c>
      <c r="I30">
        <v>6561.6797900262463</v>
      </c>
      <c r="J30" s="3">
        <v>357.61154855643042</v>
      </c>
      <c r="K30" s="3">
        <v>98.425196850393689</v>
      </c>
      <c r="L30">
        <v>32805.118110236217</v>
      </c>
      <c r="M30">
        <v>32805.118110236217</v>
      </c>
      <c r="N30">
        <v>6.0960000000000007E-2</v>
      </c>
      <c r="O30">
        <v>7.9248000000000009E-3</v>
      </c>
      <c r="P30">
        <v>25</v>
      </c>
      <c r="Q30">
        <v>8000</v>
      </c>
      <c r="V30">
        <v>4.4691796697468504</v>
      </c>
      <c r="X30">
        <v>0</v>
      </c>
      <c r="Y30">
        <v>0.89838611351750264</v>
      </c>
      <c r="Z30">
        <v>8.0437642378156385E-2</v>
      </c>
      <c r="AA30">
        <v>2.1176244104341133E-2</v>
      </c>
    </row>
    <row r="31" spans="2:27">
      <c r="B31" t="s">
        <v>31</v>
      </c>
      <c r="C31" s="3">
        <v>0.11210762331838565</v>
      </c>
      <c r="D31" s="3">
        <v>0.4932735426008969</v>
      </c>
      <c r="E31" s="3">
        <v>0.62780269058295957</v>
      </c>
      <c r="F31" s="3">
        <v>0</v>
      </c>
      <c r="G31" s="3">
        <v>0</v>
      </c>
      <c r="H31" t="s">
        <v>16</v>
      </c>
      <c r="I31">
        <v>6561.6797900262463</v>
      </c>
      <c r="J31" s="3">
        <v>357.61154855643042</v>
      </c>
      <c r="K31" s="3">
        <v>98.425196850393689</v>
      </c>
      <c r="L31">
        <v>32805.118110236217</v>
      </c>
      <c r="M31">
        <v>32805.118110236217</v>
      </c>
      <c r="N31">
        <v>9.1440000000000007E-2</v>
      </c>
      <c r="O31">
        <v>1.1887200000000001E-2</v>
      </c>
      <c r="P31">
        <v>20</v>
      </c>
      <c r="Q31">
        <v>8000</v>
      </c>
      <c r="V31">
        <v>1.8982577876635167</v>
      </c>
      <c r="X31">
        <v>0</v>
      </c>
      <c r="Y31">
        <v>0.75540111799365461</v>
      </c>
      <c r="Z31">
        <v>0.18114518809487837</v>
      </c>
      <c r="AA31">
        <v>6.3453693911466963E-2</v>
      </c>
    </row>
    <row r="32" spans="2:27">
      <c r="B32" t="s">
        <v>32</v>
      </c>
      <c r="C32" s="3">
        <v>0.11210762331838565</v>
      </c>
      <c r="D32" s="3">
        <v>0.33632286995515698</v>
      </c>
      <c r="E32" s="3">
        <v>0.94170403587443952</v>
      </c>
      <c r="F32" s="3">
        <v>0</v>
      </c>
      <c r="G32" s="3">
        <v>0</v>
      </c>
      <c r="H32" t="s">
        <v>16</v>
      </c>
      <c r="I32">
        <v>6561.6797900262463</v>
      </c>
      <c r="J32" s="3">
        <v>357.61154855643042</v>
      </c>
      <c r="K32" s="3">
        <v>98.425196850393689</v>
      </c>
      <c r="L32">
        <v>32805.118110236217</v>
      </c>
      <c r="M32">
        <v>32805.118110236217</v>
      </c>
      <c r="N32">
        <v>0.12192000000000001</v>
      </c>
      <c r="O32">
        <v>1.5849600000000002E-2</v>
      </c>
      <c r="P32">
        <v>25</v>
      </c>
      <c r="Q32">
        <v>8000</v>
      </c>
      <c r="V32">
        <v>1.849073437975604</v>
      </c>
      <c r="X32">
        <v>0</v>
      </c>
      <c r="Y32">
        <v>0.77549437766576201</v>
      </c>
      <c r="Z32">
        <v>0.12679333074835208</v>
      </c>
      <c r="AA32">
        <v>9.7712291585885999E-2</v>
      </c>
    </row>
    <row r="33" spans="2:27">
      <c r="B33" t="s">
        <v>33</v>
      </c>
      <c r="C33" s="3">
        <v>0.25784753363228696</v>
      </c>
      <c r="D33" s="3">
        <v>0.5605381165919282</v>
      </c>
      <c r="E33" s="3">
        <v>0.98654708520179379</v>
      </c>
      <c r="F33" s="3">
        <v>0</v>
      </c>
      <c r="G33" s="3">
        <v>0</v>
      </c>
      <c r="H33" t="s">
        <v>16</v>
      </c>
      <c r="I33">
        <v>6561.6797900262463</v>
      </c>
      <c r="J33" s="3">
        <v>357.61154855643042</v>
      </c>
      <c r="K33" s="3">
        <v>98.425196850393689</v>
      </c>
      <c r="L33">
        <v>32805.118110236217</v>
      </c>
      <c r="M33">
        <v>5249.3438320209971</v>
      </c>
      <c r="N33">
        <v>0.18288000000000001</v>
      </c>
      <c r="O33">
        <v>2.3774400000000001E-2</v>
      </c>
      <c r="P33">
        <v>25</v>
      </c>
      <c r="Q33">
        <v>8000</v>
      </c>
      <c r="V33">
        <v>3.8781071058588759</v>
      </c>
      <c r="X33">
        <v>0</v>
      </c>
      <c r="Y33">
        <v>0.8504344610833795</v>
      </c>
      <c r="Z33">
        <v>0.10075799593270475</v>
      </c>
      <c r="AA33">
        <v>4.8807542983915701E-2</v>
      </c>
    </row>
    <row r="34" spans="2:27">
      <c r="B34" t="s">
        <v>34</v>
      </c>
      <c r="C34" s="3">
        <v>0.53811659192825112</v>
      </c>
      <c r="D34" s="3">
        <v>0.26905829596412556</v>
      </c>
      <c r="E34" s="3">
        <v>0.26905829596412556</v>
      </c>
      <c r="F34" s="3">
        <v>0</v>
      </c>
      <c r="G34" s="3">
        <v>0</v>
      </c>
      <c r="H34" t="s">
        <v>16</v>
      </c>
      <c r="I34">
        <v>6561.6797900262463</v>
      </c>
      <c r="J34" s="3">
        <v>357.61154855643042</v>
      </c>
      <c r="K34" s="3">
        <v>98.425196850393689</v>
      </c>
      <c r="L34">
        <v>32805.118110236217</v>
      </c>
      <c r="M34">
        <v>32805.118110236217</v>
      </c>
      <c r="N34">
        <v>9.1440000000000007E-2</v>
      </c>
      <c r="O34">
        <v>1.1887200000000001E-2</v>
      </c>
      <c r="P34">
        <v>25</v>
      </c>
      <c r="Q34">
        <v>8000</v>
      </c>
      <c r="V34">
        <v>7.1221232661785425</v>
      </c>
      <c r="X34">
        <v>0</v>
      </c>
      <c r="Y34">
        <v>0.96641700893935734</v>
      </c>
      <c r="Z34">
        <v>2.6334863493597486E-2</v>
      </c>
      <c r="AA34">
        <v>7.24812756704518E-3</v>
      </c>
    </row>
    <row r="35" spans="2:27">
      <c r="B35" t="s">
        <v>35</v>
      </c>
      <c r="C35" s="3">
        <v>6.726457399103139E-2</v>
      </c>
      <c r="D35" s="3">
        <v>0.31390134529147978</v>
      </c>
      <c r="E35" s="3">
        <v>1.8161434977578474</v>
      </c>
      <c r="F35" s="3">
        <v>0</v>
      </c>
      <c r="G35" s="3">
        <v>0</v>
      </c>
      <c r="H35" t="s">
        <v>16</v>
      </c>
      <c r="I35">
        <v>6561.6797900262463</v>
      </c>
      <c r="J35" s="3">
        <v>357.61154855643042</v>
      </c>
      <c r="K35" s="3">
        <v>98.425196850393689</v>
      </c>
      <c r="L35">
        <v>32805.118110236217</v>
      </c>
      <c r="M35">
        <v>32805.118110236217</v>
      </c>
      <c r="N35">
        <v>0.12192000000000001</v>
      </c>
      <c r="O35">
        <v>1.5849600000000002E-2</v>
      </c>
      <c r="P35">
        <v>25</v>
      </c>
      <c r="Q35">
        <v>8000</v>
      </c>
      <c r="V35">
        <v>1.4276366923990007</v>
      </c>
      <c r="X35">
        <v>0</v>
      </c>
      <c r="Y35">
        <v>0.60265166733627962</v>
      </c>
      <c r="Z35">
        <v>0.15327440739252707</v>
      </c>
      <c r="AA35">
        <v>0.24407392527119323</v>
      </c>
    </row>
    <row r="36" spans="2:27">
      <c r="B36" t="s">
        <v>36</v>
      </c>
      <c r="C36" s="3">
        <v>1.3004484304932735</v>
      </c>
      <c r="D36" s="3">
        <v>0.31390134529147978</v>
      </c>
      <c r="E36" s="3">
        <v>0.24663677130044845</v>
      </c>
      <c r="F36" s="3">
        <v>0</v>
      </c>
      <c r="G36" s="3">
        <v>0</v>
      </c>
      <c r="H36" t="s">
        <v>16</v>
      </c>
      <c r="I36">
        <v>5905.5118110236217</v>
      </c>
      <c r="J36" s="3">
        <v>357.61154855643042</v>
      </c>
      <c r="K36" s="3">
        <v>98.425196850393689</v>
      </c>
      <c r="L36">
        <v>32805.118110236217</v>
      </c>
      <c r="M36">
        <v>32805.118110236217</v>
      </c>
      <c r="N36">
        <v>9.1440000000000007E-2</v>
      </c>
      <c r="O36">
        <v>1.1887200000000001E-2</v>
      </c>
      <c r="P36">
        <v>35</v>
      </c>
      <c r="Q36">
        <v>8000</v>
      </c>
      <c r="V36">
        <v>15.236537202445582</v>
      </c>
      <c r="X36">
        <v>0</v>
      </c>
      <c r="Y36">
        <v>0.98253275109170302</v>
      </c>
      <c r="Z36">
        <v>1.4361541936455349E-2</v>
      </c>
      <c r="AA36">
        <v>3.10570697184159E-3</v>
      </c>
    </row>
    <row r="37" spans="2:27">
      <c r="B37" t="s">
        <v>37</v>
      </c>
      <c r="C37" s="3">
        <v>1.4910313901345293</v>
      </c>
      <c r="D37" s="3">
        <v>0.73991031390134521</v>
      </c>
      <c r="E37" s="3">
        <v>0.93049327354260103</v>
      </c>
      <c r="F37" s="3">
        <v>0</v>
      </c>
      <c r="G37" s="3">
        <v>0</v>
      </c>
      <c r="H37" t="s">
        <v>16</v>
      </c>
      <c r="I37">
        <v>5905.5118110236217</v>
      </c>
      <c r="J37" s="3">
        <v>357.61154855643042</v>
      </c>
      <c r="K37" s="3">
        <v>98.425196850393689</v>
      </c>
      <c r="L37">
        <v>32805.118110236217</v>
      </c>
      <c r="M37">
        <v>5249.3438320209971</v>
      </c>
      <c r="N37">
        <v>0.18288000000000001</v>
      </c>
      <c r="O37">
        <v>2.3774400000000001E-2</v>
      </c>
      <c r="P37">
        <v>35</v>
      </c>
      <c r="Q37">
        <v>8000</v>
      </c>
      <c r="V37">
        <v>17.85865095869389</v>
      </c>
      <c r="X37">
        <v>0</v>
      </c>
      <c r="Y37">
        <v>0.96112154935684357</v>
      </c>
      <c r="Z37">
        <v>2.8881822999470053E-2</v>
      </c>
      <c r="AA37">
        <v>9.9966276436864662E-3</v>
      </c>
    </row>
    <row r="38" spans="2:27">
      <c r="B38" t="s">
        <v>38</v>
      </c>
      <c r="C38" s="3">
        <v>0.33632286995515698</v>
      </c>
      <c r="D38" s="3">
        <v>0.67264573991031396</v>
      </c>
      <c r="E38" s="3">
        <v>2.4663677130044843</v>
      </c>
      <c r="F38" s="3">
        <v>0</v>
      </c>
      <c r="G38" s="3">
        <v>0</v>
      </c>
      <c r="H38" t="s">
        <v>16</v>
      </c>
      <c r="I38">
        <v>6561.6797900262463</v>
      </c>
      <c r="J38" s="3">
        <v>357.61154855643042</v>
      </c>
      <c r="K38" s="3">
        <v>98.425196850393689</v>
      </c>
      <c r="L38">
        <v>32805.118110236217</v>
      </c>
      <c r="M38">
        <v>32805.118110236217</v>
      </c>
      <c r="N38">
        <v>0.30480000000000002</v>
      </c>
      <c r="O38">
        <v>3.9624000000000006E-2</v>
      </c>
      <c r="P38">
        <v>25</v>
      </c>
      <c r="Q38">
        <v>8000</v>
      </c>
      <c r="V38">
        <v>5.2439407232856023</v>
      </c>
      <c r="X38">
        <v>0</v>
      </c>
      <c r="Y38">
        <v>0.82034454470877771</v>
      </c>
      <c r="Z38">
        <v>8.9417555373256769E-2</v>
      </c>
      <c r="AA38">
        <v>9.0237899917965519E-2</v>
      </c>
    </row>
    <row r="39" spans="2:27">
      <c r="B39" t="s">
        <v>39</v>
      </c>
      <c r="C39" s="3">
        <v>1.0089686098654709</v>
      </c>
      <c r="D39" s="3">
        <v>0.952914798206278</v>
      </c>
      <c r="E39" s="3">
        <v>0.89686098654708524</v>
      </c>
      <c r="F39" s="3">
        <v>0</v>
      </c>
      <c r="G39" s="3">
        <v>0</v>
      </c>
      <c r="H39" t="s">
        <v>16</v>
      </c>
      <c r="I39">
        <v>6561.6797900262463</v>
      </c>
      <c r="J39" s="3">
        <v>357.61154855643042</v>
      </c>
      <c r="K39" s="3">
        <v>98.425196850393689</v>
      </c>
      <c r="L39">
        <v>32805.118110236217</v>
      </c>
      <c r="M39">
        <v>32805.118110236217</v>
      </c>
      <c r="N39">
        <v>0.30480000000000002</v>
      </c>
      <c r="O39">
        <v>3.9624000000000006E-2</v>
      </c>
      <c r="P39">
        <v>25</v>
      </c>
      <c r="Q39">
        <v>8000</v>
      </c>
      <c r="V39">
        <v>13.741863531973406</v>
      </c>
      <c r="X39">
        <v>0</v>
      </c>
      <c r="Y39">
        <v>0.93913860120522785</v>
      </c>
      <c r="Z39">
        <v>4.8339550778702424E-2</v>
      </c>
      <c r="AA39">
        <v>1.2521848016069705E-2</v>
      </c>
    </row>
    <row r="40" spans="2:27">
      <c r="B40" t="s">
        <v>40</v>
      </c>
      <c r="C40" s="3">
        <v>1.2331838565022422</v>
      </c>
      <c r="D40" s="3">
        <v>0.61659192825112108</v>
      </c>
      <c r="E40" s="3">
        <v>0.67264573991031396</v>
      </c>
      <c r="F40" s="3">
        <v>0</v>
      </c>
      <c r="G40" s="3">
        <v>0</v>
      </c>
      <c r="H40" t="s">
        <v>16</v>
      </c>
      <c r="I40">
        <v>6561.6797900262463</v>
      </c>
      <c r="J40" s="3">
        <v>357.61154855643042</v>
      </c>
      <c r="K40" s="3">
        <v>98.425196850393689</v>
      </c>
      <c r="L40">
        <v>32805.118110236217</v>
      </c>
      <c r="M40">
        <v>32805.118110236217</v>
      </c>
      <c r="N40">
        <v>0.36576000000000003</v>
      </c>
      <c r="O40">
        <v>4.7548800000000002E-2</v>
      </c>
      <c r="P40">
        <v>25</v>
      </c>
      <c r="Q40">
        <v>8000</v>
      </c>
      <c r="V40">
        <v>16.332287080405301</v>
      </c>
      <c r="X40">
        <v>0</v>
      </c>
      <c r="Y40">
        <v>0.96578063609824616</v>
      </c>
      <c r="Z40">
        <v>2.6317522333677207E-2</v>
      </c>
      <c r="AA40">
        <v>7.9018415680765612E-3</v>
      </c>
    </row>
    <row r="41" spans="2:27">
      <c r="B41" t="s">
        <v>41</v>
      </c>
      <c r="C41" s="3">
        <v>1.1771300448430493</v>
      </c>
      <c r="D41" s="3">
        <v>0.7847533632286996</v>
      </c>
      <c r="E41" s="3">
        <v>1.1771300448430493</v>
      </c>
      <c r="F41" s="3">
        <v>0</v>
      </c>
      <c r="G41" s="3">
        <v>0</v>
      </c>
      <c r="H41" t="s">
        <v>16</v>
      </c>
      <c r="I41">
        <v>6561.6797900262463</v>
      </c>
      <c r="J41" s="3">
        <v>357.61154855643042</v>
      </c>
      <c r="K41" s="3">
        <v>98.425196850393689</v>
      </c>
      <c r="L41">
        <v>32805.118110236217</v>
      </c>
      <c r="M41">
        <v>32805.118110236217</v>
      </c>
      <c r="N41">
        <v>0.82296000000000014</v>
      </c>
      <c r="O41">
        <v>0.10698480000000002</v>
      </c>
      <c r="P41">
        <v>25</v>
      </c>
      <c r="Q41">
        <v>8000</v>
      </c>
      <c r="V41">
        <v>15.829330501599607</v>
      </c>
      <c r="X41">
        <v>0</v>
      </c>
      <c r="Y41">
        <v>0.95117311350665823</v>
      </c>
      <c r="Z41">
        <v>3.4559289790741909E-2</v>
      </c>
      <c r="AA41">
        <v>1.4267596702599871E-2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61524-788F-F646-919C-579BA5BA4F5A}">
  <dimension ref="A1:AQ3"/>
  <sheetViews>
    <sheetView workbookViewId="0">
      <selection activeCell="C11" sqref="C11"/>
    </sheetView>
  </sheetViews>
  <sheetFormatPr baseColWidth="10" defaultRowHeight="16"/>
  <sheetData>
    <row r="1" spans="1:43">
      <c r="A1" t="s">
        <v>65</v>
      </c>
      <c r="D1" s="3">
        <v>1.5849600000000002E-2</v>
      </c>
      <c r="E1" s="3">
        <v>3.9624000000000006E-2</v>
      </c>
      <c r="F1" s="3">
        <v>7.9248000000000013E-2</v>
      </c>
      <c r="G1" s="3">
        <v>7.9248000000000013E-2</v>
      </c>
      <c r="H1" s="3">
        <v>5.943600000000001E-2</v>
      </c>
      <c r="I1" s="3">
        <v>5.943600000000001E-2</v>
      </c>
      <c r="J1" s="3">
        <v>0.11887200000000002</v>
      </c>
      <c r="K1" s="3">
        <v>0.15849600000000003</v>
      </c>
      <c r="L1" s="3">
        <v>0.19812000000000002</v>
      </c>
      <c r="M1" s="3">
        <v>3.5661600000000002E-2</v>
      </c>
      <c r="N1" s="3">
        <v>5.943600000000001E-2</v>
      </c>
      <c r="O1" s="3">
        <v>7.1323200000000003E-2</v>
      </c>
      <c r="P1" s="3">
        <v>8.3210400000000018E-2</v>
      </c>
      <c r="Q1" s="3">
        <v>3.9624000000000006E-2</v>
      </c>
      <c r="R1" s="3">
        <v>3.9624000000000006E-2</v>
      </c>
      <c r="S1" s="3">
        <v>9.5097600000000004E-2</v>
      </c>
      <c r="T1" s="3">
        <v>0.11887200000000002</v>
      </c>
      <c r="U1" s="3">
        <v>0.23774400000000004</v>
      </c>
      <c r="V1" s="3">
        <v>7.9248000000000013E-2</v>
      </c>
      <c r="W1" s="3">
        <v>0.23774400000000004</v>
      </c>
      <c r="X1" s="3">
        <v>0.11887200000000002</v>
      </c>
      <c r="Y1" s="3">
        <v>0.17434560000000002</v>
      </c>
      <c r="Z1" s="3">
        <v>2.3774400000000001E-2</v>
      </c>
      <c r="AA1" s="3">
        <v>3.9624000000000006E-2</v>
      </c>
      <c r="AB1" s="3">
        <v>5.1511200000000007E-2</v>
      </c>
      <c r="AC1" s="3">
        <v>1.9812000000000003E-2</v>
      </c>
      <c r="AD1" s="3">
        <v>3.9624000000000006E-2</v>
      </c>
      <c r="AE1" s="3">
        <v>7.9248000000000009E-3</v>
      </c>
      <c r="AF1" s="3">
        <v>7.9248000000000009E-3</v>
      </c>
      <c r="AG1" s="3">
        <v>1.1887200000000001E-2</v>
      </c>
      <c r="AH1" s="3">
        <v>1.5849600000000002E-2</v>
      </c>
      <c r="AI1" s="3">
        <v>2.3774400000000001E-2</v>
      </c>
      <c r="AJ1" s="3">
        <v>1.1887200000000001E-2</v>
      </c>
      <c r="AK1" s="3">
        <v>1.5849600000000002E-2</v>
      </c>
      <c r="AL1" s="3">
        <v>1.1887200000000001E-2</v>
      </c>
      <c r="AM1" s="3">
        <v>2.3774400000000001E-2</v>
      </c>
      <c r="AN1" s="3">
        <v>3.9624000000000006E-2</v>
      </c>
      <c r="AO1" s="3">
        <v>3.9624000000000006E-2</v>
      </c>
      <c r="AP1" s="3">
        <v>4.7548800000000002E-2</v>
      </c>
      <c r="AQ1" s="3">
        <v>0.10698480000000002</v>
      </c>
    </row>
    <row r="3" spans="1:43">
      <c r="D3" s="3">
        <f>D1 * 2</f>
        <v>3.1699200000000004E-2</v>
      </c>
      <c r="E3" s="3">
        <f t="shared" ref="E3:AQ3" si="0">E1 * 2</f>
        <v>7.9248000000000013E-2</v>
      </c>
      <c r="F3" s="3">
        <f t="shared" si="0"/>
        <v>0.15849600000000003</v>
      </c>
      <c r="G3" s="3">
        <f t="shared" si="0"/>
        <v>0.15849600000000003</v>
      </c>
      <c r="H3" s="3">
        <f t="shared" si="0"/>
        <v>0.11887200000000002</v>
      </c>
      <c r="I3" s="3">
        <f t="shared" si="0"/>
        <v>0.11887200000000002</v>
      </c>
      <c r="J3" s="3">
        <f t="shared" si="0"/>
        <v>0.23774400000000004</v>
      </c>
      <c r="K3" s="3">
        <f t="shared" si="0"/>
        <v>0.31699200000000005</v>
      </c>
      <c r="L3" s="3">
        <f t="shared" si="0"/>
        <v>0.39624000000000004</v>
      </c>
      <c r="M3" s="3">
        <f t="shared" si="0"/>
        <v>7.1323200000000003E-2</v>
      </c>
      <c r="N3" s="3">
        <f t="shared" si="0"/>
        <v>0.11887200000000002</v>
      </c>
      <c r="O3" s="3">
        <f t="shared" si="0"/>
        <v>0.14264640000000001</v>
      </c>
      <c r="P3" s="3">
        <f t="shared" si="0"/>
        <v>0.16642080000000004</v>
      </c>
      <c r="Q3" s="3">
        <f t="shared" si="0"/>
        <v>7.9248000000000013E-2</v>
      </c>
      <c r="R3" s="3">
        <f t="shared" si="0"/>
        <v>7.9248000000000013E-2</v>
      </c>
      <c r="S3" s="3">
        <f t="shared" si="0"/>
        <v>0.19019520000000001</v>
      </c>
      <c r="T3" s="3">
        <f t="shared" si="0"/>
        <v>0.23774400000000004</v>
      </c>
      <c r="U3" s="3">
        <f t="shared" si="0"/>
        <v>0.47548800000000008</v>
      </c>
      <c r="V3" s="3">
        <f t="shared" si="0"/>
        <v>0.15849600000000003</v>
      </c>
      <c r="W3" s="3">
        <f t="shared" si="0"/>
        <v>0.47548800000000008</v>
      </c>
      <c r="X3" s="3">
        <f t="shared" si="0"/>
        <v>0.23774400000000004</v>
      </c>
      <c r="Y3" s="3">
        <f t="shared" si="0"/>
        <v>0.34869120000000003</v>
      </c>
      <c r="Z3" s="3">
        <f t="shared" si="0"/>
        <v>4.7548800000000002E-2</v>
      </c>
      <c r="AA3" s="3">
        <f t="shared" si="0"/>
        <v>7.9248000000000013E-2</v>
      </c>
      <c r="AB3" s="3">
        <f t="shared" si="0"/>
        <v>0.10302240000000001</v>
      </c>
      <c r="AC3" s="3">
        <f t="shared" si="0"/>
        <v>3.9624000000000006E-2</v>
      </c>
      <c r="AD3" s="3">
        <f t="shared" si="0"/>
        <v>7.9248000000000013E-2</v>
      </c>
      <c r="AE3" s="3">
        <f t="shared" si="0"/>
        <v>1.5849600000000002E-2</v>
      </c>
      <c r="AF3" s="3">
        <f t="shared" si="0"/>
        <v>1.5849600000000002E-2</v>
      </c>
      <c r="AG3" s="3">
        <f t="shared" si="0"/>
        <v>2.3774400000000001E-2</v>
      </c>
      <c r="AH3" s="3">
        <f t="shared" si="0"/>
        <v>3.1699200000000004E-2</v>
      </c>
      <c r="AI3" s="3">
        <f t="shared" si="0"/>
        <v>4.7548800000000002E-2</v>
      </c>
      <c r="AJ3" s="3">
        <f t="shared" si="0"/>
        <v>2.3774400000000001E-2</v>
      </c>
      <c r="AK3" s="3">
        <f t="shared" si="0"/>
        <v>3.1699200000000004E-2</v>
      </c>
      <c r="AL3" s="3">
        <f t="shared" si="0"/>
        <v>2.3774400000000001E-2</v>
      </c>
      <c r="AM3" s="3">
        <f t="shared" si="0"/>
        <v>4.7548800000000002E-2</v>
      </c>
      <c r="AN3" s="3">
        <f t="shared" si="0"/>
        <v>7.9248000000000013E-2</v>
      </c>
      <c r="AO3" s="3">
        <f t="shared" si="0"/>
        <v>7.9248000000000013E-2</v>
      </c>
      <c r="AP3" s="3">
        <f t="shared" si="0"/>
        <v>9.5097600000000004E-2</v>
      </c>
      <c r="AQ3" s="3">
        <f t="shared" si="0"/>
        <v>0.21396960000000004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011FA-1A85-214D-9CDF-83AEF5111DF0}">
  <dimension ref="A1:AW56"/>
  <sheetViews>
    <sheetView zoomScaleNormal="100" workbookViewId="0">
      <selection sqref="A1:Y1"/>
    </sheetView>
  </sheetViews>
  <sheetFormatPr baseColWidth="10" defaultRowHeight="16"/>
  <cols>
    <col min="2" max="2" width="13" customWidth="1"/>
    <col min="11" max="11" width="20.6640625" bestFit="1" customWidth="1"/>
    <col min="12" max="12" width="20.6640625" customWidth="1"/>
    <col min="19" max="19" width="15" bestFit="1" customWidth="1"/>
    <col min="22" max="22" width="10.33203125" bestFit="1" customWidth="1"/>
    <col min="23" max="23" width="17.1640625" bestFit="1" customWidth="1"/>
    <col min="24" max="24" width="29.6640625" bestFit="1" customWidth="1"/>
    <col min="25" max="25" width="19.33203125" bestFit="1" customWidth="1"/>
  </cols>
  <sheetData>
    <row r="1" spans="1: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60</v>
      </c>
      <c r="H1" t="s">
        <v>43</v>
      </c>
      <c r="I1" t="s">
        <v>44</v>
      </c>
      <c r="J1" t="s">
        <v>45</v>
      </c>
      <c r="K1" t="s">
        <v>59</v>
      </c>
      <c r="L1" t="s">
        <v>61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48</v>
      </c>
      <c r="T1" t="s">
        <v>49</v>
      </c>
      <c r="U1" t="s">
        <v>46</v>
      </c>
      <c r="V1" t="s">
        <v>47</v>
      </c>
      <c r="W1" t="s">
        <v>52</v>
      </c>
      <c r="X1" t="s">
        <v>50</v>
      </c>
      <c r="Y1" t="s">
        <v>51</v>
      </c>
    </row>
    <row r="2" spans="1:25">
      <c r="A2" s="1" t="s">
        <v>0</v>
      </c>
      <c r="B2" s="2">
        <v>2.4710538146716501E-2</v>
      </c>
      <c r="C2" s="2">
        <v>0</v>
      </c>
      <c r="D2" s="2">
        <v>0</v>
      </c>
      <c r="E2" s="2">
        <v>7.4131614440149499E-2</v>
      </c>
      <c r="F2" s="2">
        <v>0</v>
      </c>
      <c r="G2" s="2">
        <f>(E2 / 513) * T2</f>
        <v>1.0430228224197691</v>
      </c>
      <c r="H2" s="2">
        <f>(B2 / 513) * U2</f>
        <v>0.31606752194538457</v>
      </c>
      <c r="I2" s="2">
        <f>(C2 / 513) * V2</f>
        <v>0</v>
      </c>
      <c r="J2" s="2">
        <f>(D2 / 513) * W2</f>
        <v>0</v>
      </c>
      <c r="K2" s="2">
        <f xml:space="preserve"> H2 + I2 + J2</f>
        <v>0.31606752194538457</v>
      </c>
      <c r="L2" s="2"/>
      <c r="M2" s="2">
        <f>SUM(B2:F2)</f>
        <v>9.8842152586866003E-2</v>
      </c>
      <c r="N2" s="2">
        <f>B2 / $M2</f>
        <v>0.25</v>
      </c>
      <c r="O2" s="2">
        <f>C2 / $M2</f>
        <v>0</v>
      </c>
      <c r="P2" s="2">
        <f>D2 / $M2</f>
        <v>0</v>
      </c>
      <c r="Q2" s="2">
        <f>E2 / $M2</f>
        <v>0.75</v>
      </c>
      <c r="R2" s="2">
        <f>F2 / $M2</f>
        <v>0</v>
      </c>
      <c r="S2" t="s">
        <v>1</v>
      </c>
      <c r="T2" s="2">
        <v>7217.847769028871</v>
      </c>
      <c r="U2" s="2">
        <v>6561.6797900262463</v>
      </c>
      <c r="V2" s="2">
        <v>32805.118110236217</v>
      </c>
      <c r="W2" s="2">
        <v>0.12192000000000001</v>
      </c>
      <c r="X2" s="2">
        <v>15</v>
      </c>
      <c r="Y2" s="2">
        <v>8000</v>
      </c>
    </row>
    <row r="3" spans="1:25">
      <c r="A3" s="1" t="s">
        <v>2</v>
      </c>
      <c r="B3" s="2">
        <v>2.4710538146716501E-2</v>
      </c>
      <c r="C3" s="2">
        <v>0</v>
      </c>
      <c r="D3" s="2">
        <v>0</v>
      </c>
      <c r="E3" s="2">
        <v>0.24710538146716499</v>
      </c>
      <c r="F3" s="2">
        <v>0</v>
      </c>
      <c r="G3" s="2" t="e">
        <f t="shared" ref="G3:G12" si="0">(A3 / 513) * T3</f>
        <v>#VALUE!</v>
      </c>
      <c r="H3" s="2">
        <f t="shared" ref="H3:H12" si="1">(B3 / 513) * U3</f>
        <v>0.28446076975084611</v>
      </c>
      <c r="I3" s="2">
        <f t="shared" ref="I3:I12" si="2">(C3 / 513) * V3</f>
        <v>0</v>
      </c>
      <c r="J3" s="2">
        <f t="shared" ref="J3:J12" si="3">(D3 / 513) * W3</f>
        <v>0</v>
      </c>
      <c r="K3" s="2">
        <f t="shared" ref="K3:K12" si="4" xml:space="preserve"> H3 + I3 + J3</f>
        <v>0.28446076975084611</v>
      </c>
      <c r="L3" s="2"/>
      <c r="M3" s="2">
        <f t="shared" ref="M3:M41" si="5">SUM(B3:F3)</f>
        <v>0.27181591961388146</v>
      </c>
      <c r="N3" s="2">
        <f t="shared" ref="N3:N41" si="6">B3 / $M3</f>
        <v>9.0909090909090925E-2</v>
      </c>
      <c r="O3" s="2">
        <f t="shared" ref="O3:O41" si="7">C3 / $M3</f>
        <v>0</v>
      </c>
      <c r="P3" s="2">
        <f t="shared" ref="P3:P41" si="8">D3 / $M3</f>
        <v>0</v>
      </c>
      <c r="Q3" s="2">
        <f t="shared" ref="Q3:Q41" si="9">E3 / $M3</f>
        <v>0.90909090909090917</v>
      </c>
      <c r="R3" s="2">
        <f t="shared" ref="R3:R41" si="10">F3 / $M3</f>
        <v>0</v>
      </c>
      <c r="S3" t="s">
        <v>1</v>
      </c>
      <c r="T3" s="2">
        <v>6561.6797900262463</v>
      </c>
      <c r="U3" s="2">
        <v>5905.5118110236217</v>
      </c>
      <c r="V3" s="2">
        <v>32805.118110236217</v>
      </c>
      <c r="W3" s="2">
        <v>0.30480000000000002</v>
      </c>
      <c r="X3" s="2">
        <v>15</v>
      </c>
      <c r="Y3" s="2">
        <v>8000</v>
      </c>
    </row>
    <row r="4" spans="1:25">
      <c r="A4" s="1" t="s">
        <v>3</v>
      </c>
      <c r="B4" s="2">
        <v>2.4710538146716501E-2</v>
      </c>
      <c r="C4" s="2">
        <v>9.8842152586866003E-2</v>
      </c>
      <c r="D4" s="2">
        <v>0</v>
      </c>
      <c r="E4" s="2">
        <v>0.37065807220074748</v>
      </c>
      <c r="F4" s="2">
        <v>0</v>
      </c>
      <c r="G4" s="2" t="e">
        <f t="shared" si="0"/>
        <v>#VALUE!</v>
      </c>
      <c r="H4" s="2">
        <f t="shared" si="1"/>
        <v>0.20544388926449997</v>
      </c>
      <c r="I4" s="2">
        <f t="shared" si="2"/>
        <v>6.3207183038638002</v>
      </c>
      <c r="J4" s="2">
        <f t="shared" si="3"/>
        <v>0</v>
      </c>
      <c r="K4" s="2">
        <f t="shared" si="4"/>
        <v>6.5261621931283003</v>
      </c>
      <c r="L4" s="2"/>
      <c r="M4" s="2">
        <f t="shared" si="5"/>
        <v>0.49421076293432997</v>
      </c>
      <c r="N4" s="2">
        <f t="shared" si="6"/>
        <v>0.05</v>
      </c>
      <c r="O4" s="2">
        <f t="shared" si="7"/>
        <v>0.2</v>
      </c>
      <c r="P4" s="2">
        <f t="shared" si="8"/>
        <v>0</v>
      </c>
      <c r="Q4" s="2">
        <f t="shared" si="9"/>
        <v>0.75</v>
      </c>
      <c r="R4" s="2">
        <f t="shared" si="10"/>
        <v>0</v>
      </c>
      <c r="S4" t="s">
        <v>1</v>
      </c>
      <c r="T4" s="2">
        <v>4921.2598425196848</v>
      </c>
      <c r="U4" s="2">
        <v>4265.0918635170601</v>
      </c>
      <c r="V4" s="2">
        <v>32805.118110236217</v>
      </c>
      <c r="W4" s="2">
        <v>0.60960000000000003</v>
      </c>
      <c r="X4" s="2">
        <v>30</v>
      </c>
      <c r="Y4" s="2">
        <v>8000</v>
      </c>
    </row>
    <row r="5" spans="1:25">
      <c r="A5" s="1" t="s">
        <v>4</v>
      </c>
      <c r="B5" s="2">
        <v>6.1776345366791247E-2</v>
      </c>
      <c r="C5" s="2">
        <v>0</v>
      </c>
      <c r="D5" s="2">
        <v>0</v>
      </c>
      <c r="E5" s="2">
        <v>0.46950022478761344</v>
      </c>
      <c r="F5" s="2">
        <v>0</v>
      </c>
      <c r="G5" s="2" t="e">
        <f t="shared" si="0"/>
        <v>#VALUE!</v>
      </c>
      <c r="H5" s="2">
        <f t="shared" si="1"/>
        <v>0.71115192437711516</v>
      </c>
      <c r="I5" s="2">
        <f t="shared" si="2"/>
        <v>0</v>
      </c>
      <c r="J5" s="2">
        <f t="shared" si="3"/>
        <v>0</v>
      </c>
      <c r="K5" s="2">
        <f t="shared" si="4"/>
        <v>0.71115192437711516</v>
      </c>
      <c r="L5" s="2"/>
      <c r="M5" s="2">
        <f t="shared" si="5"/>
        <v>0.53127657015440466</v>
      </c>
      <c r="N5" s="2">
        <f t="shared" si="6"/>
        <v>0.11627906976744187</v>
      </c>
      <c r="O5" s="2">
        <f t="shared" si="7"/>
        <v>0</v>
      </c>
      <c r="P5" s="2">
        <f t="shared" si="8"/>
        <v>0</v>
      </c>
      <c r="Q5" s="2">
        <f t="shared" si="9"/>
        <v>0.88372093023255816</v>
      </c>
      <c r="R5" s="2">
        <f t="shared" si="10"/>
        <v>0</v>
      </c>
      <c r="S5" t="s">
        <v>1</v>
      </c>
      <c r="T5" s="2">
        <v>6561.6797900262463</v>
      </c>
      <c r="U5" s="2">
        <v>5905.5118110236217</v>
      </c>
      <c r="V5" s="2">
        <v>32805.118110236217</v>
      </c>
      <c r="W5" s="2">
        <v>0.60960000000000003</v>
      </c>
      <c r="X5" s="2">
        <v>15</v>
      </c>
      <c r="Y5" s="2">
        <v>8000</v>
      </c>
    </row>
    <row r="6" spans="1:25">
      <c r="A6" s="1" t="s">
        <v>5</v>
      </c>
      <c r="B6" s="2">
        <v>9.8842152586866003E-2</v>
      </c>
      <c r="C6" s="2">
        <v>0</v>
      </c>
      <c r="D6" s="2">
        <v>0</v>
      </c>
      <c r="E6" s="2">
        <v>0.61776345366791241</v>
      </c>
      <c r="F6" s="2">
        <v>0</v>
      </c>
      <c r="G6" s="2" t="e">
        <f t="shared" si="0"/>
        <v>#VALUE!</v>
      </c>
      <c r="H6" s="2">
        <f t="shared" si="1"/>
        <v>1.0114160702252306</v>
      </c>
      <c r="I6" s="2">
        <f t="shared" si="2"/>
        <v>0</v>
      </c>
      <c r="J6" s="2">
        <f t="shared" si="3"/>
        <v>0</v>
      </c>
      <c r="K6" s="2">
        <f t="shared" si="4"/>
        <v>1.0114160702252306</v>
      </c>
      <c r="L6" s="2"/>
      <c r="M6" s="2">
        <f t="shared" si="5"/>
        <v>0.71660560625477843</v>
      </c>
      <c r="N6" s="2">
        <f t="shared" si="6"/>
        <v>0.13793103448275865</v>
      </c>
      <c r="O6" s="2">
        <f t="shared" si="7"/>
        <v>0</v>
      </c>
      <c r="P6" s="2">
        <f t="shared" si="8"/>
        <v>0</v>
      </c>
      <c r="Q6" s="2">
        <f t="shared" si="9"/>
        <v>0.86206896551724133</v>
      </c>
      <c r="R6" s="2">
        <f t="shared" si="10"/>
        <v>0</v>
      </c>
      <c r="S6" t="s">
        <v>1</v>
      </c>
      <c r="T6" s="2">
        <v>5905.5118110236217</v>
      </c>
      <c r="U6" s="2">
        <v>5249.3438320209971</v>
      </c>
      <c r="V6" s="2">
        <v>32805.118110236217</v>
      </c>
      <c r="W6" s="2">
        <v>0.45720000000000005</v>
      </c>
      <c r="X6" s="2">
        <v>40</v>
      </c>
      <c r="Y6" s="2">
        <v>8000</v>
      </c>
    </row>
    <row r="7" spans="1:25">
      <c r="A7" s="1" t="s">
        <v>6</v>
      </c>
      <c r="B7" s="2">
        <v>2.4710538146716501E-2</v>
      </c>
      <c r="C7" s="2">
        <v>0</v>
      </c>
      <c r="D7" s="2">
        <v>0</v>
      </c>
      <c r="E7" s="2">
        <v>0.84015829698836098</v>
      </c>
      <c r="F7" s="2">
        <v>0</v>
      </c>
      <c r="G7" s="2" t="e">
        <f t="shared" si="0"/>
        <v>#VALUE!</v>
      </c>
      <c r="H7" s="2">
        <f t="shared" si="1"/>
        <v>0.31606752194538457</v>
      </c>
      <c r="I7" s="2">
        <f t="shared" si="2"/>
        <v>0</v>
      </c>
      <c r="J7" s="2">
        <f t="shared" si="3"/>
        <v>0</v>
      </c>
      <c r="K7" s="2">
        <f t="shared" si="4"/>
        <v>0.31606752194538457</v>
      </c>
      <c r="L7" s="2"/>
      <c r="M7" s="2">
        <f t="shared" si="5"/>
        <v>0.86486883513507751</v>
      </c>
      <c r="N7" s="2">
        <f t="shared" si="6"/>
        <v>2.8571428571428571E-2</v>
      </c>
      <c r="O7" s="2">
        <f t="shared" si="7"/>
        <v>0</v>
      </c>
      <c r="P7" s="2">
        <f t="shared" si="8"/>
        <v>0</v>
      </c>
      <c r="Q7" s="2">
        <f t="shared" si="9"/>
        <v>0.97142857142857142</v>
      </c>
      <c r="R7" s="2">
        <f t="shared" si="10"/>
        <v>0</v>
      </c>
      <c r="S7" t="s">
        <v>1</v>
      </c>
      <c r="T7" s="2">
        <v>7217.847769028871</v>
      </c>
      <c r="U7" s="2">
        <v>6561.6797900262463</v>
      </c>
      <c r="V7" s="2">
        <v>32805.118110236217</v>
      </c>
      <c r="W7" s="2">
        <v>0.45720000000000005</v>
      </c>
      <c r="X7" s="2">
        <v>40</v>
      </c>
      <c r="Y7" s="2">
        <v>9000</v>
      </c>
    </row>
    <row r="8" spans="1:25">
      <c r="A8" s="1" t="s">
        <v>7</v>
      </c>
      <c r="B8" s="2">
        <v>0.24710538146716499</v>
      </c>
      <c r="C8" s="2">
        <v>0</v>
      </c>
      <c r="D8" s="2">
        <v>0</v>
      </c>
      <c r="E8" s="2">
        <v>1.3343690599226909</v>
      </c>
      <c r="F8" s="2">
        <v>0</v>
      </c>
      <c r="G8" s="2" t="e">
        <f t="shared" si="0"/>
        <v>#VALUE!</v>
      </c>
      <c r="H8" s="2">
        <f t="shared" si="1"/>
        <v>2.8446076975084607</v>
      </c>
      <c r="I8" s="2">
        <f t="shared" si="2"/>
        <v>0</v>
      </c>
      <c r="J8" s="2">
        <f t="shared" si="3"/>
        <v>0</v>
      </c>
      <c r="K8" s="2">
        <f t="shared" si="4"/>
        <v>2.8446076975084607</v>
      </c>
      <c r="L8" s="2"/>
      <c r="M8" s="2">
        <f t="shared" si="5"/>
        <v>1.5814744413898558</v>
      </c>
      <c r="N8" s="2">
        <f t="shared" si="6"/>
        <v>0.15625</v>
      </c>
      <c r="O8" s="2">
        <f t="shared" si="7"/>
        <v>0</v>
      </c>
      <c r="P8" s="2">
        <f t="shared" si="8"/>
        <v>0</v>
      </c>
      <c r="Q8" s="2">
        <f t="shared" si="9"/>
        <v>0.84375000000000011</v>
      </c>
      <c r="R8" s="2">
        <f t="shared" si="10"/>
        <v>0</v>
      </c>
      <c r="S8" t="s">
        <v>1</v>
      </c>
      <c r="T8" s="2">
        <v>6561.6797900262463</v>
      </c>
      <c r="U8" s="2">
        <v>5905.5118110236217</v>
      </c>
      <c r="V8" s="2">
        <v>32805.118110236217</v>
      </c>
      <c r="W8" s="2">
        <v>0.9144000000000001</v>
      </c>
      <c r="X8" s="2">
        <v>15</v>
      </c>
      <c r="Y8" s="2">
        <v>8000</v>
      </c>
    </row>
    <row r="9" spans="1:25">
      <c r="A9" s="1" t="s">
        <v>8</v>
      </c>
      <c r="B9" s="2">
        <v>0.12355269073358249</v>
      </c>
      <c r="C9" s="2">
        <v>0.24710538146716499</v>
      </c>
      <c r="D9" s="2">
        <v>0</v>
      </c>
      <c r="E9" s="2">
        <v>1.8038692847103044</v>
      </c>
      <c r="F9" s="2">
        <v>0</v>
      </c>
      <c r="G9" s="2" t="e">
        <f t="shared" si="0"/>
        <v>#VALUE!</v>
      </c>
      <c r="H9" s="2">
        <f t="shared" si="1"/>
        <v>1.0272194463224997</v>
      </c>
      <c r="I9" s="2">
        <f t="shared" si="2"/>
        <v>15.801795759659498</v>
      </c>
      <c r="J9" s="2">
        <f t="shared" si="3"/>
        <v>0</v>
      </c>
      <c r="K9" s="2">
        <f t="shared" si="4"/>
        <v>16.829015205982</v>
      </c>
      <c r="L9" s="2"/>
      <c r="M9" s="2">
        <f t="shared" si="5"/>
        <v>2.1745273569110517</v>
      </c>
      <c r="N9" s="2">
        <f t="shared" si="6"/>
        <v>5.6818181818181823E-2</v>
      </c>
      <c r="O9" s="2">
        <f t="shared" si="7"/>
        <v>0.11363636363636365</v>
      </c>
      <c r="P9" s="2">
        <f t="shared" si="8"/>
        <v>0</v>
      </c>
      <c r="Q9" s="2">
        <f t="shared" si="9"/>
        <v>0.82954545454545459</v>
      </c>
      <c r="R9" s="2">
        <f t="shared" si="10"/>
        <v>0</v>
      </c>
      <c r="S9" t="s">
        <v>1</v>
      </c>
      <c r="T9" s="2">
        <v>4921.2598425196848</v>
      </c>
      <c r="U9" s="2">
        <v>4265.0918635170601</v>
      </c>
      <c r="V9" s="2">
        <v>32805.118110236217</v>
      </c>
      <c r="W9" s="2">
        <v>1.2192000000000001</v>
      </c>
      <c r="X9" s="2">
        <v>30</v>
      </c>
      <c r="Y9" s="2">
        <v>8000</v>
      </c>
    </row>
    <row r="10" spans="1:25">
      <c r="A10" s="1" t="s">
        <v>9</v>
      </c>
      <c r="B10" s="2">
        <v>0.24710538146716499</v>
      </c>
      <c r="C10" s="2">
        <v>0.24710538146716499</v>
      </c>
      <c r="D10" s="2">
        <v>0</v>
      </c>
      <c r="E10" s="2">
        <v>2.2239484332044848</v>
      </c>
      <c r="F10" s="2">
        <v>0</v>
      </c>
      <c r="G10" s="2" t="e">
        <f t="shared" si="0"/>
        <v>#VALUE!</v>
      </c>
      <c r="H10" s="2">
        <f t="shared" si="1"/>
        <v>2.5285401755630761</v>
      </c>
      <c r="I10" s="2">
        <f t="shared" si="2"/>
        <v>15.801795759659498</v>
      </c>
      <c r="J10" s="2">
        <f t="shared" si="3"/>
        <v>0</v>
      </c>
      <c r="K10" s="2">
        <f t="shared" si="4"/>
        <v>18.330335935222575</v>
      </c>
      <c r="L10" s="2"/>
      <c r="M10" s="2">
        <f t="shared" si="5"/>
        <v>2.7181591961388145</v>
      </c>
      <c r="N10" s="2">
        <f t="shared" si="6"/>
        <v>9.0909090909090925E-2</v>
      </c>
      <c r="O10" s="2">
        <f t="shared" si="7"/>
        <v>9.0909090909090925E-2</v>
      </c>
      <c r="P10" s="2">
        <f t="shared" si="8"/>
        <v>0</v>
      </c>
      <c r="Q10" s="2">
        <f t="shared" si="9"/>
        <v>0.81818181818181823</v>
      </c>
      <c r="R10" s="2">
        <f t="shared" si="10"/>
        <v>0</v>
      </c>
      <c r="S10" t="s">
        <v>1</v>
      </c>
      <c r="T10" s="2">
        <v>5905.5118110236217</v>
      </c>
      <c r="U10" s="2">
        <v>5249.3438320209971</v>
      </c>
      <c r="V10" s="2">
        <v>32805.118110236217</v>
      </c>
      <c r="W10" s="2">
        <v>1.524</v>
      </c>
      <c r="X10" s="2">
        <v>40</v>
      </c>
      <c r="Y10" s="2">
        <v>8000</v>
      </c>
    </row>
    <row r="11" spans="1:25">
      <c r="A11" s="1" t="s">
        <v>10</v>
      </c>
      <c r="B11" s="2">
        <v>4.9421076293433001E-2</v>
      </c>
      <c r="C11" s="2">
        <v>0</v>
      </c>
      <c r="D11" s="2">
        <v>0</v>
      </c>
      <c r="E11" s="2">
        <v>0.12355269073358249</v>
      </c>
      <c r="F11" s="2">
        <v>0.16061849795365724</v>
      </c>
      <c r="G11" s="2" t="e">
        <f t="shared" si="0"/>
        <v>#VALUE!</v>
      </c>
      <c r="H11" s="2">
        <f t="shared" si="1"/>
        <v>0.56892153950169222</v>
      </c>
      <c r="I11" s="2">
        <f t="shared" si="2"/>
        <v>0</v>
      </c>
      <c r="J11" s="2">
        <f t="shared" si="3"/>
        <v>0</v>
      </c>
      <c r="K11" s="2">
        <f t="shared" si="4"/>
        <v>0.56892153950169222</v>
      </c>
      <c r="L11" s="2"/>
      <c r="M11" s="2">
        <f t="shared" si="5"/>
        <v>0.33359226498067274</v>
      </c>
      <c r="N11" s="2">
        <f t="shared" si="6"/>
        <v>0.14814814814814817</v>
      </c>
      <c r="O11" s="2">
        <f t="shared" si="7"/>
        <v>0</v>
      </c>
      <c r="P11" s="2">
        <f t="shared" si="8"/>
        <v>0</v>
      </c>
      <c r="Q11" s="2">
        <f t="shared" si="9"/>
        <v>0.37037037037037035</v>
      </c>
      <c r="R11" s="2">
        <f t="shared" si="10"/>
        <v>0.48148148148148145</v>
      </c>
      <c r="S11" t="s">
        <v>1</v>
      </c>
      <c r="T11" s="2">
        <v>6561.6797900262463</v>
      </c>
      <c r="U11" s="2">
        <v>5905.5118110236217</v>
      </c>
      <c r="V11" s="2">
        <v>5905.5118110236217</v>
      </c>
      <c r="W11" s="2">
        <v>0.27432000000000001</v>
      </c>
      <c r="X11" s="2">
        <v>15</v>
      </c>
      <c r="Y11" s="2">
        <v>8000</v>
      </c>
    </row>
    <row r="12" spans="1:25">
      <c r="A12" s="1" t="s">
        <v>11</v>
      </c>
      <c r="B12" s="2">
        <v>0.12355269073358249</v>
      </c>
      <c r="C12" s="2">
        <v>0.12355269073358249</v>
      </c>
      <c r="D12" s="2">
        <v>0</v>
      </c>
      <c r="E12" s="2">
        <v>0.148263228880299</v>
      </c>
      <c r="F12" s="2">
        <v>0.24710538146716499</v>
      </c>
      <c r="G12" s="2" t="e">
        <f t="shared" si="0"/>
        <v>#VALUE!</v>
      </c>
      <c r="H12" s="2">
        <f t="shared" si="1"/>
        <v>1.4223038487542303</v>
      </c>
      <c r="I12" s="2">
        <f t="shared" si="2"/>
        <v>1.4223038487542303</v>
      </c>
      <c r="J12" s="2">
        <f t="shared" si="3"/>
        <v>0</v>
      </c>
      <c r="K12" s="2">
        <f t="shared" si="4"/>
        <v>2.8446076975084607</v>
      </c>
      <c r="L12" s="2"/>
      <c r="M12" s="2">
        <f t="shared" si="5"/>
        <v>0.64247399181462894</v>
      </c>
      <c r="N12" s="2">
        <f t="shared" si="6"/>
        <v>0.19230769230769232</v>
      </c>
      <c r="O12" s="2">
        <f t="shared" si="7"/>
        <v>0.19230769230769232</v>
      </c>
      <c r="P12" s="2">
        <f t="shared" si="8"/>
        <v>0</v>
      </c>
      <c r="Q12" s="2">
        <f t="shared" si="9"/>
        <v>0.23076923076923078</v>
      </c>
      <c r="R12" s="2">
        <f t="shared" si="10"/>
        <v>0.38461538461538464</v>
      </c>
      <c r="S12" t="s">
        <v>1</v>
      </c>
      <c r="T12" s="2">
        <v>6561.6797900262463</v>
      </c>
      <c r="U12" s="2">
        <v>5905.5118110236217</v>
      </c>
      <c r="V12" s="2">
        <v>5905.5118110236217</v>
      </c>
      <c r="W12" s="2">
        <v>0.45720000000000005</v>
      </c>
      <c r="X12" s="2">
        <v>15</v>
      </c>
      <c r="Y12" s="2">
        <v>8000</v>
      </c>
    </row>
    <row r="13" spans="1:25">
      <c r="A13" s="1" t="s">
        <v>12</v>
      </c>
      <c r="B13" s="2">
        <v>7.4131614440149499E-2</v>
      </c>
      <c r="C13" s="2">
        <v>6.1776345366791247E-2</v>
      </c>
      <c r="D13" s="2">
        <v>0</v>
      </c>
      <c r="E13" s="2">
        <v>0.35830280312738921</v>
      </c>
      <c r="F13" s="2">
        <v>0.3088817268339562</v>
      </c>
      <c r="G13" s="2"/>
      <c r="H13" s="2"/>
      <c r="I13" s="2"/>
      <c r="J13" s="2"/>
      <c r="K13" s="2"/>
      <c r="L13" s="2"/>
      <c r="M13" s="2">
        <f t="shared" si="5"/>
        <v>0.80309248976828618</v>
      </c>
      <c r="N13" s="2">
        <f t="shared" si="6"/>
        <v>9.2307692307692313E-2</v>
      </c>
      <c r="O13" s="2">
        <f t="shared" si="7"/>
        <v>7.6923076923076927E-2</v>
      </c>
      <c r="P13" s="2">
        <f t="shared" si="8"/>
        <v>0</v>
      </c>
      <c r="Q13" s="2">
        <f t="shared" si="9"/>
        <v>0.44615384615384612</v>
      </c>
      <c r="R13" s="2">
        <f t="shared" si="10"/>
        <v>0.38461538461538458</v>
      </c>
      <c r="S13" t="s">
        <v>1</v>
      </c>
      <c r="T13" s="2">
        <v>5905.5118110236217</v>
      </c>
      <c r="U13" s="2">
        <v>5249.3438320209971</v>
      </c>
      <c r="V13" s="2">
        <v>5249.3438320209971</v>
      </c>
      <c r="W13" s="2">
        <v>0.54864000000000002</v>
      </c>
      <c r="X13" s="2">
        <v>40</v>
      </c>
      <c r="Y13" s="2">
        <v>8000</v>
      </c>
    </row>
    <row r="14" spans="1:25">
      <c r="A14" s="1" t="s">
        <v>13</v>
      </c>
      <c r="B14" s="2">
        <v>0.46950022478761344</v>
      </c>
      <c r="C14" s="2">
        <v>7.4131614440149499E-2</v>
      </c>
      <c r="D14" s="2">
        <v>2.4710538146716501E-2</v>
      </c>
      <c r="E14" s="2">
        <v>0.84015829698836098</v>
      </c>
      <c r="F14" s="2">
        <v>1.7544482084168713</v>
      </c>
      <c r="G14" s="2"/>
      <c r="H14" s="2"/>
      <c r="I14" s="2"/>
      <c r="J14" s="2"/>
      <c r="K14" s="2"/>
      <c r="L14" s="2"/>
      <c r="M14" s="2">
        <f t="shared" si="5"/>
        <v>3.1629488827797116</v>
      </c>
      <c r="N14" s="2">
        <f t="shared" si="6"/>
        <v>0.1484375</v>
      </c>
      <c r="O14" s="2">
        <f t="shared" si="7"/>
        <v>2.3437500000000003E-2</v>
      </c>
      <c r="P14" s="2">
        <f t="shared" si="8"/>
        <v>7.8125000000000017E-3</v>
      </c>
      <c r="Q14" s="2">
        <f t="shared" si="9"/>
        <v>0.265625</v>
      </c>
      <c r="R14" s="2">
        <f t="shared" si="10"/>
        <v>0.5546875</v>
      </c>
      <c r="S14" t="s">
        <v>1</v>
      </c>
      <c r="T14" s="2">
        <v>5905.5118110236217</v>
      </c>
      <c r="U14" s="2">
        <v>5249.3438320209971</v>
      </c>
      <c r="V14" s="2">
        <v>5249.3438320209971</v>
      </c>
      <c r="W14" s="2">
        <v>0.64008000000000009</v>
      </c>
      <c r="X14" s="2">
        <v>40</v>
      </c>
      <c r="Y14" s="2">
        <v>8000</v>
      </c>
    </row>
    <row r="15" spans="1:25">
      <c r="A15" s="1" t="s">
        <v>14</v>
      </c>
      <c r="B15" s="2">
        <v>6.1776345366791247E-2</v>
      </c>
      <c r="C15" s="2">
        <v>6.1776345366791247E-2</v>
      </c>
      <c r="D15" s="2">
        <v>0</v>
      </c>
      <c r="E15" s="2">
        <v>3.7065807220074749E-2</v>
      </c>
      <c r="F15" s="2">
        <v>0.32123699590731447</v>
      </c>
      <c r="G15" s="2"/>
      <c r="H15" s="2"/>
      <c r="I15" s="2"/>
      <c r="J15" s="2"/>
      <c r="K15" s="2"/>
      <c r="L15" s="2"/>
      <c r="M15" s="2">
        <f t="shared" si="5"/>
        <v>0.48185549386097171</v>
      </c>
      <c r="N15" s="2">
        <f t="shared" si="6"/>
        <v>0.12820512820512822</v>
      </c>
      <c r="O15" s="2">
        <f t="shared" si="7"/>
        <v>0.12820512820512822</v>
      </c>
      <c r="P15" s="2">
        <f t="shared" si="8"/>
        <v>0</v>
      </c>
      <c r="Q15" s="2">
        <f t="shared" si="9"/>
        <v>7.6923076923076927E-2</v>
      </c>
      <c r="R15" s="2">
        <f t="shared" si="10"/>
        <v>0.66666666666666663</v>
      </c>
      <c r="S15" t="s">
        <v>1</v>
      </c>
      <c r="T15" s="2">
        <v>6561.6797900262463</v>
      </c>
      <c r="U15" s="2">
        <v>5905.5118110236217</v>
      </c>
      <c r="V15" s="2">
        <v>5249.3438320209971</v>
      </c>
      <c r="W15" s="2">
        <v>0.30480000000000002</v>
      </c>
      <c r="X15" s="2">
        <v>15</v>
      </c>
      <c r="Y15" s="2">
        <v>8000</v>
      </c>
    </row>
    <row r="16" spans="1:25">
      <c r="A16" s="1" t="s">
        <v>15</v>
      </c>
      <c r="B16" s="2">
        <v>0.33359226498067274</v>
      </c>
      <c r="C16" s="2">
        <v>0.59305291552119599</v>
      </c>
      <c r="D16" s="2">
        <v>0.18532903610037374</v>
      </c>
      <c r="E16" s="2">
        <v>0</v>
      </c>
      <c r="F16" s="2">
        <v>0.95135571864858526</v>
      </c>
      <c r="G16" s="2"/>
      <c r="H16" s="2"/>
      <c r="I16" s="2"/>
      <c r="J16" s="2"/>
      <c r="K16" s="2"/>
      <c r="L16" s="2"/>
      <c r="M16" s="2">
        <f t="shared" si="5"/>
        <v>2.0633299352508274</v>
      </c>
      <c r="N16" s="2">
        <f t="shared" si="6"/>
        <v>0.16167664670658685</v>
      </c>
      <c r="O16" s="2">
        <f t="shared" si="7"/>
        <v>0.28742514970059885</v>
      </c>
      <c r="P16" s="2">
        <f t="shared" si="8"/>
        <v>8.982035928143714E-2</v>
      </c>
      <c r="Q16" s="2">
        <f t="shared" si="9"/>
        <v>0</v>
      </c>
      <c r="R16" s="2">
        <f t="shared" si="10"/>
        <v>0.46107784431137733</v>
      </c>
      <c r="S16" t="s">
        <v>16</v>
      </c>
      <c r="T16" s="2">
        <v>6561.6797900262463</v>
      </c>
      <c r="U16" s="2">
        <v>32805.118110236217</v>
      </c>
      <c r="V16" s="2">
        <v>5249.3438320209971</v>
      </c>
      <c r="W16" s="2">
        <v>0.30480000000000002</v>
      </c>
      <c r="X16" s="2">
        <v>15</v>
      </c>
      <c r="Y16" s="2">
        <v>8000</v>
      </c>
    </row>
    <row r="17" spans="1:25">
      <c r="A17" s="1" t="s">
        <v>17</v>
      </c>
      <c r="B17" s="2">
        <v>0.11119742166022424</v>
      </c>
      <c r="C17" s="2">
        <v>0.74131614440149496</v>
      </c>
      <c r="D17" s="2">
        <v>0</v>
      </c>
      <c r="E17" s="2">
        <v>0</v>
      </c>
      <c r="F17" s="2">
        <v>1.532053365096423</v>
      </c>
      <c r="G17" s="2"/>
      <c r="H17" s="2"/>
      <c r="I17" s="2"/>
      <c r="J17" s="2"/>
      <c r="K17" s="2"/>
      <c r="L17" s="2"/>
      <c r="M17" s="2">
        <f t="shared" si="5"/>
        <v>2.3845669311581421</v>
      </c>
      <c r="N17" s="2">
        <f t="shared" si="6"/>
        <v>4.6632124352331605E-2</v>
      </c>
      <c r="O17" s="2">
        <f t="shared" si="7"/>
        <v>0.31088082901554404</v>
      </c>
      <c r="P17" s="2">
        <f t="shared" si="8"/>
        <v>0</v>
      </c>
      <c r="Q17" s="2">
        <f t="shared" si="9"/>
        <v>0</v>
      </c>
      <c r="R17" s="2">
        <f t="shared" si="10"/>
        <v>0.64248704663212441</v>
      </c>
      <c r="S17" t="s">
        <v>16</v>
      </c>
      <c r="T17" s="2">
        <v>5249.3438320209971</v>
      </c>
      <c r="U17" s="2">
        <v>32805.118110236217</v>
      </c>
      <c r="V17" s="2">
        <v>4593.1758530183724</v>
      </c>
      <c r="W17" s="2">
        <v>0.73152000000000006</v>
      </c>
      <c r="X17" s="2">
        <v>40</v>
      </c>
      <c r="Y17" s="2">
        <v>8000</v>
      </c>
    </row>
    <row r="18" spans="1:25">
      <c r="A18" s="1" t="s">
        <v>18</v>
      </c>
      <c r="B18" s="2">
        <v>0.21003957424709024</v>
      </c>
      <c r="C18" s="2">
        <v>0.28417118868723973</v>
      </c>
      <c r="D18" s="2">
        <v>4.9421076293433001E-2</v>
      </c>
      <c r="E18" s="2">
        <v>0</v>
      </c>
      <c r="F18" s="2">
        <v>0.63011872274127068</v>
      </c>
      <c r="G18" s="2"/>
      <c r="H18" s="2"/>
      <c r="I18" s="2"/>
      <c r="J18" s="2"/>
      <c r="K18" s="2"/>
      <c r="L18" s="2"/>
      <c r="M18" s="2">
        <f t="shared" si="5"/>
        <v>1.1737505619690336</v>
      </c>
      <c r="N18" s="2">
        <f t="shared" si="6"/>
        <v>0.17894736842105266</v>
      </c>
      <c r="O18" s="2">
        <f t="shared" si="7"/>
        <v>0.24210526315789474</v>
      </c>
      <c r="P18" s="2">
        <f t="shared" si="8"/>
        <v>4.2105263157894743E-2</v>
      </c>
      <c r="Q18" s="2">
        <f t="shared" si="9"/>
        <v>0</v>
      </c>
      <c r="R18" s="2">
        <f t="shared" si="10"/>
        <v>0.5368421052631579</v>
      </c>
      <c r="S18" t="s">
        <v>16</v>
      </c>
      <c r="T18" s="2">
        <v>6561.6797900262463</v>
      </c>
      <c r="U18" s="2">
        <v>5905.5118110236217</v>
      </c>
      <c r="V18" s="2">
        <v>5249.3438320209971</v>
      </c>
      <c r="W18" s="2">
        <v>0.9144000000000001</v>
      </c>
      <c r="X18" s="2">
        <v>30</v>
      </c>
      <c r="Y18" s="2">
        <v>8000</v>
      </c>
    </row>
    <row r="19" spans="1:25">
      <c r="A19" s="1" t="s">
        <v>19</v>
      </c>
      <c r="B19" s="2">
        <v>0.88957937328179393</v>
      </c>
      <c r="C19" s="2">
        <v>0.5189213010810465</v>
      </c>
      <c r="D19" s="2">
        <v>0</v>
      </c>
      <c r="E19" s="2">
        <v>0</v>
      </c>
      <c r="F19" s="2">
        <v>0.71660560625477843</v>
      </c>
      <c r="G19" s="2"/>
      <c r="H19" s="2"/>
      <c r="I19" s="2"/>
      <c r="J19" s="2"/>
      <c r="K19" s="2"/>
      <c r="L19" s="2"/>
      <c r="M19" s="2">
        <f t="shared" si="5"/>
        <v>2.1251062806176186</v>
      </c>
      <c r="N19" s="2">
        <f t="shared" si="6"/>
        <v>0.41860465116279072</v>
      </c>
      <c r="O19" s="2">
        <f t="shared" si="7"/>
        <v>0.24418604651162795</v>
      </c>
      <c r="P19" s="2">
        <f t="shared" si="8"/>
        <v>0</v>
      </c>
      <c r="Q19" s="2">
        <f t="shared" si="9"/>
        <v>0</v>
      </c>
      <c r="R19" s="2">
        <f t="shared" si="10"/>
        <v>0.33720930232558144</v>
      </c>
      <c r="S19" t="s">
        <v>16</v>
      </c>
      <c r="T19" s="2">
        <v>2460.6299212598424</v>
      </c>
      <c r="U19" s="2">
        <v>32805.118110236217</v>
      </c>
      <c r="V19" s="2">
        <v>5249.3438320209971</v>
      </c>
      <c r="W19" s="2">
        <v>1.8288000000000002</v>
      </c>
      <c r="X19" s="2">
        <v>15</v>
      </c>
      <c r="Y19" s="2">
        <v>8000</v>
      </c>
    </row>
    <row r="20" spans="1:25">
      <c r="A20" s="1" t="s">
        <v>20</v>
      </c>
      <c r="B20" s="2">
        <v>0.71660560625477843</v>
      </c>
      <c r="C20" s="2">
        <v>0.35830280312738921</v>
      </c>
      <c r="D20" s="2">
        <v>0</v>
      </c>
      <c r="E20" s="2">
        <v>0</v>
      </c>
      <c r="F20" s="2">
        <v>0.34594753405403095</v>
      </c>
      <c r="G20" s="2"/>
      <c r="H20" s="2"/>
      <c r="I20" s="2"/>
      <c r="J20" s="2"/>
      <c r="K20" s="2"/>
      <c r="L20" s="2"/>
      <c r="M20" s="2">
        <f t="shared" si="5"/>
        <v>1.4208559434361987</v>
      </c>
      <c r="N20" s="2">
        <f t="shared" si="6"/>
        <v>0.5043478260869565</v>
      </c>
      <c r="O20" s="2">
        <f t="shared" si="7"/>
        <v>0.25217391304347825</v>
      </c>
      <c r="P20" s="2">
        <f t="shared" si="8"/>
        <v>0</v>
      </c>
      <c r="Q20" s="2">
        <f t="shared" si="9"/>
        <v>0</v>
      </c>
      <c r="R20" s="2">
        <f t="shared" si="10"/>
        <v>0.2434782608695652</v>
      </c>
      <c r="S20" t="s">
        <v>16</v>
      </c>
      <c r="T20" s="2">
        <v>2460.6299212598424</v>
      </c>
      <c r="U20" s="2">
        <v>32805.118110236217</v>
      </c>
      <c r="V20" s="2">
        <v>5249.3438320209971</v>
      </c>
      <c r="W20" s="2">
        <v>0.60960000000000003</v>
      </c>
      <c r="X20" s="2">
        <v>30</v>
      </c>
      <c r="Y20" s="2">
        <v>8000</v>
      </c>
    </row>
    <row r="21" spans="1:25">
      <c r="A21" s="1" t="s">
        <v>21</v>
      </c>
      <c r="B21" s="2">
        <v>0.86486883513507751</v>
      </c>
      <c r="C21" s="2">
        <v>1.3096585217759744</v>
      </c>
      <c r="D21" s="2">
        <v>0.54363183922776304</v>
      </c>
      <c r="E21" s="2">
        <v>0</v>
      </c>
      <c r="F21" s="2">
        <v>0.84015829698836098</v>
      </c>
      <c r="G21" s="2"/>
      <c r="H21" s="2"/>
      <c r="I21" s="2"/>
      <c r="J21" s="2"/>
      <c r="K21" s="2"/>
      <c r="L21" s="2"/>
      <c r="M21" s="2">
        <f t="shared" si="5"/>
        <v>3.5583174931271762</v>
      </c>
      <c r="N21" s="2">
        <f t="shared" si="6"/>
        <v>0.24305555555555555</v>
      </c>
      <c r="O21" s="2">
        <f t="shared" si="7"/>
        <v>0.36805555555555552</v>
      </c>
      <c r="P21" s="2">
        <f t="shared" si="8"/>
        <v>0.15277777777777779</v>
      </c>
      <c r="Q21" s="2">
        <f t="shared" si="9"/>
        <v>0</v>
      </c>
      <c r="R21" s="2">
        <f t="shared" si="10"/>
        <v>0.2361111111111111</v>
      </c>
      <c r="S21" t="s">
        <v>16</v>
      </c>
      <c r="T21" s="2">
        <v>2460.6299212598424</v>
      </c>
      <c r="U21" s="2">
        <v>32805.118110236217</v>
      </c>
      <c r="V21" s="2">
        <v>5249.3438320209971</v>
      </c>
      <c r="W21" s="2">
        <v>1.8288000000000002</v>
      </c>
      <c r="X21" s="2">
        <v>15</v>
      </c>
      <c r="Y21" s="2">
        <v>8000</v>
      </c>
    </row>
    <row r="22" spans="1:25">
      <c r="A22" s="1" t="s">
        <v>22</v>
      </c>
      <c r="B22" s="2">
        <v>0.50656603200768813</v>
      </c>
      <c r="C22" s="2">
        <v>0.84015829698836098</v>
      </c>
      <c r="D22" s="2">
        <v>0.21003957424709024</v>
      </c>
      <c r="E22" s="2">
        <v>0</v>
      </c>
      <c r="F22" s="2">
        <v>1.0749084093821677</v>
      </c>
      <c r="G22" s="2"/>
      <c r="H22" s="2"/>
      <c r="I22" s="2"/>
      <c r="J22" s="2"/>
      <c r="K22" s="2"/>
      <c r="L22" s="2"/>
      <c r="M22" s="2">
        <f t="shared" si="5"/>
        <v>2.631672312625307</v>
      </c>
      <c r="N22" s="2">
        <f t="shared" si="6"/>
        <v>0.1924882629107981</v>
      </c>
      <c r="O22" s="2">
        <f t="shared" si="7"/>
        <v>0.31924882629107981</v>
      </c>
      <c r="P22" s="2">
        <f t="shared" si="8"/>
        <v>7.9812206572769953E-2</v>
      </c>
      <c r="Q22" s="2">
        <f t="shared" si="9"/>
        <v>0</v>
      </c>
      <c r="R22" s="2">
        <f t="shared" si="10"/>
        <v>0.40845070422535212</v>
      </c>
      <c r="S22" t="s">
        <v>16</v>
      </c>
      <c r="T22" s="2">
        <v>2460.6299212598424</v>
      </c>
      <c r="U22" s="2">
        <v>32805.118110236217</v>
      </c>
      <c r="V22" s="2">
        <v>5249.3438320209971</v>
      </c>
      <c r="W22" s="2">
        <v>0.9144000000000001</v>
      </c>
      <c r="X22" s="2">
        <v>40</v>
      </c>
      <c r="Y22" s="2">
        <v>8000</v>
      </c>
    </row>
    <row r="23" spans="1:25">
      <c r="A23" s="1" t="s">
        <v>23</v>
      </c>
      <c r="B23" s="2">
        <v>1.1119742166022424</v>
      </c>
      <c r="C23" s="2">
        <v>0.60540818459455426</v>
      </c>
      <c r="D23" s="2">
        <v>0</v>
      </c>
      <c r="E23" s="2">
        <v>0.38301334127410575</v>
      </c>
      <c r="F23" s="2">
        <v>1.729737670270155</v>
      </c>
      <c r="G23" s="2"/>
      <c r="H23" s="2"/>
      <c r="I23" s="2"/>
      <c r="J23" s="2"/>
      <c r="K23" s="2"/>
      <c r="L23" s="2"/>
      <c r="M23" s="2">
        <f t="shared" si="5"/>
        <v>3.8301334127410573</v>
      </c>
      <c r="N23" s="2">
        <f t="shared" si="6"/>
        <v>0.29032258064516125</v>
      </c>
      <c r="O23" s="2">
        <f t="shared" si="7"/>
        <v>0.15806451612903227</v>
      </c>
      <c r="P23" s="2">
        <f t="shared" si="8"/>
        <v>0</v>
      </c>
      <c r="Q23" s="2">
        <f t="shared" si="9"/>
        <v>0.1</v>
      </c>
      <c r="R23" s="2">
        <f t="shared" si="10"/>
        <v>0.45161290322580649</v>
      </c>
      <c r="S23" t="s">
        <v>1</v>
      </c>
      <c r="T23" s="2">
        <v>2460.6299212598424</v>
      </c>
      <c r="U23" s="2">
        <v>5905.5118110236217</v>
      </c>
      <c r="V23" s="2">
        <v>4921.2598425196848</v>
      </c>
      <c r="W23" s="2">
        <v>1.3411200000000001</v>
      </c>
      <c r="X23" s="2">
        <v>40</v>
      </c>
      <c r="Y23" s="2">
        <v>8000</v>
      </c>
    </row>
    <row r="24" spans="1:25">
      <c r="A24" s="1" t="s">
        <v>24</v>
      </c>
      <c r="B24" s="2">
        <v>4.9421076293433001E-2</v>
      </c>
      <c r="C24" s="2">
        <v>0.22239484332044848</v>
      </c>
      <c r="D24" s="2">
        <v>0.37065807220074748</v>
      </c>
      <c r="E24" s="2">
        <v>4.9421076293433001E-2</v>
      </c>
      <c r="F24" s="2">
        <v>0.22239484332044848</v>
      </c>
      <c r="G24" s="2"/>
      <c r="H24" s="2"/>
      <c r="I24" s="2"/>
      <c r="J24" s="2"/>
      <c r="K24" s="2"/>
      <c r="L24" s="2"/>
      <c r="M24" s="2">
        <f t="shared" si="5"/>
        <v>0.91428991142851035</v>
      </c>
      <c r="N24" s="2">
        <f t="shared" si="6"/>
        <v>5.4054054054054064E-2</v>
      </c>
      <c r="O24" s="2">
        <f t="shared" si="7"/>
        <v>0.24324324324324326</v>
      </c>
      <c r="P24" s="2">
        <f t="shared" si="8"/>
        <v>0.40540540540540543</v>
      </c>
      <c r="Q24" s="2">
        <f t="shared" si="9"/>
        <v>5.4054054054054064E-2</v>
      </c>
      <c r="R24" s="2">
        <f t="shared" si="10"/>
        <v>0.24324324324324326</v>
      </c>
      <c r="S24" t="s">
        <v>1</v>
      </c>
      <c r="T24" s="2">
        <v>6561.6797900262463</v>
      </c>
      <c r="U24" s="2">
        <v>5905.5118110236217</v>
      </c>
      <c r="V24" s="2">
        <v>5249.3438320209971</v>
      </c>
      <c r="W24" s="2">
        <v>0.18288000000000001</v>
      </c>
      <c r="X24" s="2">
        <v>20</v>
      </c>
      <c r="Y24" s="2">
        <v>8000</v>
      </c>
    </row>
    <row r="25" spans="1:25">
      <c r="A25" s="1" t="s">
        <v>25</v>
      </c>
      <c r="B25" s="2">
        <v>0.23475011239380672</v>
      </c>
      <c r="C25" s="2">
        <v>0.44478968664089696</v>
      </c>
      <c r="D25" s="2">
        <v>0.3088817268339562</v>
      </c>
      <c r="E25" s="2">
        <v>0</v>
      </c>
      <c r="F25" s="2">
        <v>4.9421076293433001E-2</v>
      </c>
      <c r="G25" s="2"/>
      <c r="H25" s="2"/>
      <c r="I25" s="2"/>
      <c r="J25" s="2"/>
      <c r="K25" s="2"/>
      <c r="L25" s="2"/>
      <c r="M25" s="2">
        <f t="shared" si="5"/>
        <v>1.0378426021620928</v>
      </c>
      <c r="N25" s="2">
        <f t="shared" si="6"/>
        <v>0.22619047619047622</v>
      </c>
      <c r="O25" s="2">
        <f t="shared" si="7"/>
        <v>0.4285714285714286</v>
      </c>
      <c r="P25" s="2">
        <f t="shared" si="8"/>
        <v>0.29761904761904762</v>
      </c>
      <c r="Q25" s="2">
        <f t="shared" si="9"/>
        <v>0</v>
      </c>
      <c r="R25" s="2">
        <f t="shared" si="10"/>
        <v>4.761904761904763E-2</v>
      </c>
      <c r="S25" t="s">
        <v>16</v>
      </c>
      <c r="T25" s="2">
        <v>6561.6797900262463</v>
      </c>
      <c r="U25" s="2">
        <v>32805.118110236217</v>
      </c>
      <c r="V25" s="2">
        <v>5249.3438320209971</v>
      </c>
      <c r="W25" s="2">
        <v>0.30480000000000002</v>
      </c>
      <c r="X25" s="2">
        <v>30</v>
      </c>
      <c r="Y25" s="2">
        <v>8000</v>
      </c>
    </row>
    <row r="26" spans="1:25">
      <c r="A26" s="1" t="s">
        <v>26</v>
      </c>
      <c r="B26" s="2">
        <v>0.27181591961388152</v>
      </c>
      <c r="C26" s="2">
        <v>3.7065807220074749E-2</v>
      </c>
      <c r="D26" s="2">
        <v>6.1776345366791247E-2</v>
      </c>
      <c r="E26" s="2">
        <v>0.16061849795365724</v>
      </c>
      <c r="F26" s="2">
        <v>0.27181591961388152</v>
      </c>
      <c r="G26" s="2"/>
      <c r="H26" s="2"/>
      <c r="I26" s="2"/>
      <c r="J26" s="2"/>
      <c r="K26" s="2"/>
      <c r="L26" s="2"/>
      <c r="M26" s="2">
        <f t="shared" si="5"/>
        <v>0.80309248976828629</v>
      </c>
      <c r="N26" s="2">
        <f t="shared" si="6"/>
        <v>0.33846153846153848</v>
      </c>
      <c r="O26" s="2">
        <f t="shared" si="7"/>
        <v>4.6153846153846149E-2</v>
      </c>
      <c r="P26" s="2">
        <f t="shared" si="8"/>
        <v>7.6923076923076913E-2</v>
      </c>
      <c r="Q26" s="2">
        <f t="shared" si="9"/>
        <v>0.19999999999999998</v>
      </c>
      <c r="R26" s="2">
        <f t="shared" si="10"/>
        <v>0.33846153846153848</v>
      </c>
      <c r="S26" t="s">
        <v>1</v>
      </c>
      <c r="T26" s="2">
        <v>5905.5118110236217</v>
      </c>
      <c r="U26" s="2">
        <v>5249.3438320209971</v>
      </c>
      <c r="V26" s="2">
        <v>4593.1758530183724</v>
      </c>
      <c r="W26" s="2">
        <v>0.39624000000000004</v>
      </c>
      <c r="X26" s="2">
        <v>30</v>
      </c>
      <c r="Y26" s="2">
        <v>8000</v>
      </c>
    </row>
    <row r="27" spans="1:25">
      <c r="A27" s="1" t="s">
        <v>27</v>
      </c>
      <c r="B27" s="2">
        <v>1.1119742166022424</v>
      </c>
      <c r="C27" s="2">
        <v>0</v>
      </c>
      <c r="D27" s="2">
        <v>0</v>
      </c>
      <c r="E27" s="2">
        <v>0</v>
      </c>
      <c r="F27" s="2">
        <v>0.49421076293432997</v>
      </c>
      <c r="G27" s="2"/>
      <c r="H27" s="2"/>
      <c r="I27" s="2"/>
      <c r="J27" s="2"/>
      <c r="K27" s="2"/>
      <c r="L27" s="2"/>
      <c r="M27" s="2">
        <f t="shared" si="5"/>
        <v>1.6061849795365724</v>
      </c>
      <c r="N27" s="2">
        <f t="shared" si="6"/>
        <v>0.69230769230769229</v>
      </c>
      <c r="O27" s="2">
        <f t="shared" si="7"/>
        <v>0</v>
      </c>
      <c r="P27" s="2">
        <f t="shared" si="8"/>
        <v>0</v>
      </c>
      <c r="Q27" s="2">
        <f t="shared" si="9"/>
        <v>0</v>
      </c>
      <c r="R27" s="2">
        <f t="shared" si="10"/>
        <v>0.30769230769230771</v>
      </c>
      <c r="S27" t="s">
        <v>16</v>
      </c>
      <c r="T27" s="2">
        <v>7545.9317585301833</v>
      </c>
      <c r="U27" s="2">
        <v>32805.118110236217</v>
      </c>
      <c r="V27" s="2">
        <v>6561.6797900262463</v>
      </c>
      <c r="W27" s="2">
        <v>0.15240000000000001</v>
      </c>
      <c r="X27" s="2">
        <v>12</v>
      </c>
      <c r="Y27" s="2">
        <v>8000</v>
      </c>
    </row>
    <row r="28" spans="1:25">
      <c r="A28" s="1" t="s">
        <v>28</v>
      </c>
      <c r="B28" s="2">
        <v>0.98842152586865994</v>
      </c>
      <c r="C28" s="2">
        <v>0.98842152586865994</v>
      </c>
      <c r="D28" s="2">
        <v>0.74131614440149496</v>
      </c>
      <c r="E28" s="2">
        <v>0</v>
      </c>
      <c r="F28" s="2">
        <v>0.74131614440149496</v>
      </c>
      <c r="G28" s="2"/>
      <c r="H28" s="2"/>
      <c r="I28" s="2"/>
      <c r="J28" s="2"/>
      <c r="K28" s="2"/>
      <c r="L28" s="2"/>
      <c r="M28" s="2">
        <f t="shared" si="5"/>
        <v>3.45947534054031</v>
      </c>
      <c r="N28" s="2">
        <f t="shared" si="6"/>
        <v>0.2857142857142857</v>
      </c>
      <c r="O28" s="2">
        <f t="shared" si="7"/>
        <v>0.2857142857142857</v>
      </c>
      <c r="P28" s="2">
        <f t="shared" si="8"/>
        <v>0.21428571428571427</v>
      </c>
      <c r="Q28" s="2">
        <f t="shared" si="9"/>
        <v>0</v>
      </c>
      <c r="R28" s="2">
        <f t="shared" si="10"/>
        <v>0.21428571428571427</v>
      </c>
      <c r="S28" t="s">
        <v>16</v>
      </c>
      <c r="T28" s="2">
        <v>4921.2598425196848</v>
      </c>
      <c r="U28" s="2">
        <v>32805.118110236217</v>
      </c>
      <c r="V28" s="2">
        <v>2460.6299212598424</v>
      </c>
      <c r="W28" s="2">
        <v>0.30480000000000002</v>
      </c>
      <c r="X28" s="2">
        <v>25</v>
      </c>
      <c r="Y28" s="2">
        <v>8000</v>
      </c>
    </row>
    <row r="29" spans="1:25">
      <c r="A29" s="1" t="s">
        <v>29</v>
      </c>
      <c r="B29" s="2">
        <v>0.24710538146716499</v>
      </c>
      <c r="C29" s="2">
        <v>0.54363183922776304</v>
      </c>
      <c r="D29" s="2">
        <v>0.88957937328179393</v>
      </c>
      <c r="E29" s="2">
        <v>0</v>
      </c>
      <c r="F29" s="2">
        <v>0</v>
      </c>
      <c r="G29" s="2"/>
      <c r="H29" s="2"/>
      <c r="I29" s="2"/>
      <c r="J29" s="2"/>
      <c r="K29" s="2"/>
      <c r="L29" s="2"/>
      <c r="M29" s="2">
        <f t="shared" si="5"/>
        <v>1.680316593976722</v>
      </c>
      <c r="N29" s="2">
        <f t="shared" si="6"/>
        <v>0.14705882352941177</v>
      </c>
      <c r="O29" s="2">
        <f t="shared" si="7"/>
        <v>0.3235294117647059</v>
      </c>
      <c r="P29" s="2">
        <f t="shared" si="8"/>
        <v>0.52941176470588236</v>
      </c>
      <c r="Q29" s="2">
        <f t="shared" si="9"/>
        <v>0</v>
      </c>
      <c r="R29" s="2">
        <f t="shared" si="10"/>
        <v>0</v>
      </c>
      <c r="S29" t="s">
        <v>16</v>
      </c>
      <c r="T29" s="2">
        <v>6561.6797900262463</v>
      </c>
      <c r="U29" s="2">
        <v>32805.118110236217</v>
      </c>
      <c r="V29" s="2">
        <v>32805.118110236217</v>
      </c>
      <c r="W29" s="2">
        <v>6.0960000000000007E-2</v>
      </c>
      <c r="X29" s="2">
        <v>30</v>
      </c>
      <c r="Y29" s="2">
        <v>8000</v>
      </c>
    </row>
    <row r="30" spans="1:25">
      <c r="A30" s="1" t="s">
        <v>30</v>
      </c>
      <c r="B30" s="2">
        <v>0.34594753405403095</v>
      </c>
      <c r="C30" s="2">
        <v>0.56834237737447946</v>
      </c>
      <c r="D30" s="2">
        <v>0.54363183922776304</v>
      </c>
      <c r="E30" s="2">
        <v>0</v>
      </c>
      <c r="F30" s="2">
        <v>0</v>
      </c>
      <c r="G30" s="2"/>
      <c r="H30" s="2"/>
      <c r="I30" s="2"/>
      <c r="J30" s="2"/>
      <c r="K30" s="2"/>
      <c r="L30" s="2"/>
      <c r="M30" s="2">
        <f t="shared" si="5"/>
        <v>1.4579217506562734</v>
      </c>
      <c r="N30" s="2">
        <f t="shared" si="6"/>
        <v>0.23728813559322032</v>
      </c>
      <c r="O30" s="2">
        <f t="shared" si="7"/>
        <v>0.38983050847457629</v>
      </c>
      <c r="P30" s="2">
        <f t="shared" si="8"/>
        <v>0.37288135593220345</v>
      </c>
      <c r="Q30" s="2">
        <f t="shared" si="9"/>
        <v>0</v>
      </c>
      <c r="R30" s="2">
        <f t="shared" si="10"/>
        <v>0</v>
      </c>
      <c r="S30" t="s">
        <v>16</v>
      </c>
      <c r="T30" s="2">
        <v>6561.6797900262463</v>
      </c>
      <c r="U30" s="2">
        <v>32805.118110236217</v>
      </c>
      <c r="V30" s="2">
        <v>32805.118110236217</v>
      </c>
      <c r="W30" s="2">
        <v>6.0960000000000007E-2</v>
      </c>
      <c r="X30" s="2">
        <v>25</v>
      </c>
      <c r="Y30" s="2">
        <v>8000</v>
      </c>
    </row>
    <row r="31" spans="1:25">
      <c r="A31" s="1" t="s">
        <v>31</v>
      </c>
      <c r="B31" s="2">
        <v>0.12355269073358249</v>
      </c>
      <c r="C31" s="2">
        <v>0.54363183922776304</v>
      </c>
      <c r="D31" s="2">
        <v>0.69189506810806189</v>
      </c>
      <c r="E31" s="2">
        <v>0</v>
      </c>
      <c r="F31" s="2">
        <v>0</v>
      </c>
      <c r="G31" s="2"/>
      <c r="H31" s="2"/>
      <c r="I31" s="2"/>
      <c r="J31" s="2"/>
      <c r="K31" s="2"/>
      <c r="L31" s="2"/>
      <c r="M31" s="2">
        <f t="shared" si="5"/>
        <v>1.3590795980694073</v>
      </c>
      <c r="N31" s="2">
        <f t="shared" si="6"/>
        <v>9.0909090909090925E-2</v>
      </c>
      <c r="O31" s="2">
        <f t="shared" si="7"/>
        <v>0.40000000000000008</v>
      </c>
      <c r="P31" s="2">
        <f t="shared" si="8"/>
        <v>0.50909090909090915</v>
      </c>
      <c r="Q31" s="2">
        <f t="shared" si="9"/>
        <v>0</v>
      </c>
      <c r="R31" s="2">
        <f t="shared" si="10"/>
        <v>0</v>
      </c>
      <c r="S31" t="s">
        <v>16</v>
      </c>
      <c r="T31" s="2">
        <v>6561.6797900262463</v>
      </c>
      <c r="U31" s="2">
        <v>32805.118110236217</v>
      </c>
      <c r="V31" s="2">
        <v>32805.118110236217</v>
      </c>
      <c r="W31" s="2">
        <v>9.1440000000000007E-2</v>
      </c>
      <c r="X31" s="2">
        <v>20</v>
      </c>
      <c r="Y31" s="2">
        <v>8000</v>
      </c>
    </row>
    <row r="32" spans="1:25">
      <c r="A32" s="1" t="s">
        <v>32</v>
      </c>
      <c r="B32" s="2">
        <v>0.12355269073358249</v>
      </c>
      <c r="C32" s="2">
        <v>0.37065807220074748</v>
      </c>
      <c r="D32" s="2">
        <v>1.037842602162093</v>
      </c>
      <c r="E32" s="2">
        <v>0</v>
      </c>
      <c r="F32" s="2">
        <v>0</v>
      </c>
      <c r="G32" s="2"/>
      <c r="H32" s="2"/>
      <c r="I32" s="2"/>
      <c r="J32" s="2"/>
      <c r="K32" s="2"/>
      <c r="L32" s="2"/>
      <c r="M32" s="2">
        <f t="shared" si="5"/>
        <v>1.532053365096423</v>
      </c>
      <c r="N32" s="2">
        <f t="shared" si="6"/>
        <v>8.0645161290322578E-2</v>
      </c>
      <c r="O32" s="2">
        <f t="shared" si="7"/>
        <v>0.24193548387096772</v>
      </c>
      <c r="P32" s="2">
        <f t="shared" si="8"/>
        <v>0.67741935483870974</v>
      </c>
      <c r="Q32" s="2">
        <f t="shared" si="9"/>
        <v>0</v>
      </c>
      <c r="R32" s="2">
        <f t="shared" si="10"/>
        <v>0</v>
      </c>
      <c r="S32" t="s">
        <v>16</v>
      </c>
      <c r="T32" s="2">
        <v>6561.6797900262463</v>
      </c>
      <c r="U32" s="2">
        <v>32805.118110236217</v>
      </c>
      <c r="V32" s="2">
        <v>32805.118110236217</v>
      </c>
      <c r="W32" s="2">
        <v>0.12192000000000001</v>
      </c>
      <c r="X32" s="2">
        <v>25</v>
      </c>
      <c r="Y32" s="2">
        <v>8000</v>
      </c>
    </row>
    <row r="33" spans="1:25">
      <c r="A33" s="1" t="s">
        <v>33</v>
      </c>
      <c r="B33" s="2">
        <v>0.28417118868723973</v>
      </c>
      <c r="C33" s="2">
        <v>0.61776345366791241</v>
      </c>
      <c r="D33" s="2">
        <v>1.0872636784555261</v>
      </c>
      <c r="E33" s="2">
        <v>0</v>
      </c>
      <c r="F33" s="2">
        <v>0</v>
      </c>
      <c r="G33" s="2"/>
      <c r="H33" s="2"/>
      <c r="I33" s="2"/>
      <c r="J33" s="2"/>
      <c r="K33" s="2"/>
      <c r="L33" s="2"/>
      <c r="M33" s="2">
        <f t="shared" si="5"/>
        <v>1.9891983208106783</v>
      </c>
      <c r="N33" s="2">
        <f t="shared" si="6"/>
        <v>0.14285714285714285</v>
      </c>
      <c r="O33" s="2">
        <f t="shared" si="7"/>
        <v>0.3105590062111801</v>
      </c>
      <c r="P33" s="2">
        <f t="shared" si="8"/>
        <v>0.54658385093167705</v>
      </c>
      <c r="Q33" s="2">
        <f t="shared" si="9"/>
        <v>0</v>
      </c>
      <c r="R33" s="2">
        <f t="shared" si="10"/>
        <v>0</v>
      </c>
      <c r="S33" t="s">
        <v>16</v>
      </c>
      <c r="T33" s="2">
        <v>6561.6797900262463</v>
      </c>
      <c r="U33" s="2">
        <v>32805.118110236217</v>
      </c>
      <c r="V33" s="2">
        <v>5249.3438320209971</v>
      </c>
      <c r="W33" s="2">
        <v>0.18288000000000001</v>
      </c>
      <c r="X33" s="2">
        <v>25</v>
      </c>
      <c r="Y33" s="2">
        <v>8000</v>
      </c>
    </row>
    <row r="34" spans="1:25">
      <c r="A34" s="1" t="s">
        <v>34</v>
      </c>
      <c r="B34" s="2">
        <v>0.59305291552119599</v>
      </c>
      <c r="C34" s="2">
        <v>0.29652645776059799</v>
      </c>
      <c r="D34" s="2">
        <v>0.29652645776059799</v>
      </c>
      <c r="E34" s="2">
        <v>0</v>
      </c>
      <c r="F34" s="2">
        <v>0</v>
      </c>
      <c r="G34" s="2"/>
      <c r="H34" s="2"/>
      <c r="I34" s="2"/>
      <c r="J34" s="2"/>
      <c r="K34" s="2"/>
      <c r="L34" s="2"/>
      <c r="M34" s="2">
        <f t="shared" si="5"/>
        <v>1.186105831042392</v>
      </c>
      <c r="N34" s="2">
        <f t="shared" si="6"/>
        <v>0.5</v>
      </c>
      <c r="O34" s="2">
        <f t="shared" si="7"/>
        <v>0.25</v>
      </c>
      <c r="P34" s="2">
        <f t="shared" si="8"/>
        <v>0.25</v>
      </c>
      <c r="Q34" s="2">
        <f t="shared" si="9"/>
        <v>0</v>
      </c>
      <c r="R34" s="2">
        <f t="shared" si="10"/>
        <v>0</v>
      </c>
      <c r="S34" t="s">
        <v>16</v>
      </c>
      <c r="T34" s="2">
        <v>6561.6797900262463</v>
      </c>
      <c r="U34" s="2">
        <v>32805.118110236217</v>
      </c>
      <c r="V34" s="2">
        <v>32805.118110236217</v>
      </c>
      <c r="W34" s="2">
        <v>9.1440000000000007E-2</v>
      </c>
      <c r="X34" s="2">
        <v>25</v>
      </c>
      <c r="Y34" s="2">
        <v>8000</v>
      </c>
    </row>
    <row r="35" spans="1:25">
      <c r="A35" s="1" t="s">
        <v>35</v>
      </c>
      <c r="B35" s="2">
        <v>7.4131614440149499E-2</v>
      </c>
      <c r="C35" s="2">
        <v>0.34594753405403095</v>
      </c>
      <c r="D35" s="2">
        <v>2.0015535898840362</v>
      </c>
      <c r="E35" s="2">
        <v>0</v>
      </c>
      <c r="F35" s="2">
        <v>0</v>
      </c>
      <c r="G35" s="2"/>
      <c r="H35" s="2"/>
      <c r="I35" s="2"/>
      <c r="J35" s="2"/>
      <c r="K35" s="2"/>
      <c r="L35" s="2"/>
      <c r="M35" s="2">
        <f t="shared" si="5"/>
        <v>2.4216327383782166</v>
      </c>
      <c r="N35" s="2">
        <f t="shared" si="6"/>
        <v>3.061224489795919E-2</v>
      </c>
      <c r="O35" s="2">
        <f t="shared" si="7"/>
        <v>0.14285714285714285</v>
      </c>
      <c r="P35" s="2">
        <f t="shared" si="8"/>
        <v>0.82653061224489799</v>
      </c>
      <c r="Q35" s="2">
        <f t="shared" si="9"/>
        <v>0</v>
      </c>
      <c r="R35" s="2">
        <f t="shared" si="10"/>
        <v>0</v>
      </c>
      <c r="S35" t="s">
        <v>16</v>
      </c>
      <c r="T35" s="2">
        <v>6561.6797900262463</v>
      </c>
      <c r="U35" s="2">
        <v>32805.118110236217</v>
      </c>
      <c r="V35" s="2">
        <v>32805.118110236217</v>
      </c>
      <c r="W35" s="2">
        <v>0.12192000000000001</v>
      </c>
      <c r="X35" s="2">
        <v>25</v>
      </c>
      <c r="Y35" s="2">
        <v>8000</v>
      </c>
    </row>
    <row r="36" spans="1:25">
      <c r="A36" s="1" t="s">
        <v>36</v>
      </c>
      <c r="B36" s="2">
        <v>1.4332112125095569</v>
      </c>
      <c r="C36" s="2">
        <v>0.34594753405403095</v>
      </c>
      <c r="D36" s="2">
        <v>0.27181591961388152</v>
      </c>
      <c r="E36" s="2">
        <v>0</v>
      </c>
      <c r="F36" s="2">
        <v>0</v>
      </c>
      <c r="G36" s="2"/>
      <c r="H36" s="2"/>
      <c r="I36" s="2"/>
      <c r="J36" s="2"/>
      <c r="K36" s="2"/>
      <c r="L36" s="2"/>
      <c r="M36" s="2">
        <f t="shared" si="5"/>
        <v>2.0509746661774693</v>
      </c>
      <c r="N36" s="2">
        <f t="shared" si="6"/>
        <v>0.6987951807228916</v>
      </c>
      <c r="O36" s="2">
        <f t="shared" si="7"/>
        <v>0.16867469879518071</v>
      </c>
      <c r="P36" s="2">
        <f t="shared" si="8"/>
        <v>0.13253012048192772</v>
      </c>
      <c r="Q36" s="2">
        <f t="shared" si="9"/>
        <v>0</v>
      </c>
      <c r="R36" s="2">
        <f t="shared" si="10"/>
        <v>0</v>
      </c>
      <c r="S36" t="s">
        <v>16</v>
      </c>
      <c r="T36" s="2">
        <v>5905.5118110236217</v>
      </c>
      <c r="U36" s="2">
        <v>32805.118110236217</v>
      </c>
      <c r="V36" s="2">
        <v>32805.118110236217</v>
      </c>
      <c r="W36" s="2">
        <v>9.1440000000000007E-2</v>
      </c>
      <c r="X36" s="2">
        <v>35</v>
      </c>
      <c r="Y36" s="2">
        <v>8000</v>
      </c>
    </row>
    <row r="37" spans="1:25">
      <c r="A37" s="1" t="s">
        <v>37</v>
      </c>
      <c r="B37" s="2">
        <v>1.6432507867566473</v>
      </c>
      <c r="C37" s="2">
        <v>0.81544775884164444</v>
      </c>
      <c r="D37" s="2">
        <v>1.0254873330887349</v>
      </c>
      <c r="E37" s="2">
        <v>0</v>
      </c>
      <c r="F37" s="2">
        <v>0</v>
      </c>
      <c r="G37" s="2"/>
      <c r="H37" s="2"/>
      <c r="I37" s="2"/>
      <c r="J37" s="2"/>
      <c r="K37" s="2"/>
      <c r="L37" s="2"/>
      <c r="M37" s="2">
        <f t="shared" si="5"/>
        <v>3.4841858786870268</v>
      </c>
      <c r="N37" s="2">
        <f t="shared" si="6"/>
        <v>0.47163120567375882</v>
      </c>
      <c r="O37" s="2">
        <f t="shared" si="7"/>
        <v>0.23404255319148934</v>
      </c>
      <c r="P37" s="2">
        <f t="shared" si="8"/>
        <v>0.29432624113475175</v>
      </c>
      <c r="Q37" s="2">
        <f t="shared" si="9"/>
        <v>0</v>
      </c>
      <c r="R37" s="2">
        <f t="shared" si="10"/>
        <v>0</v>
      </c>
      <c r="S37" t="s">
        <v>16</v>
      </c>
      <c r="T37" s="2">
        <v>5905.5118110236217</v>
      </c>
      <c r="U37" s="2">
        <v>32805.118110236217</v>
      </c>
      <c r="V37" s="2">
        <v>5249.3438320209971</v>
      </c>
      <c r="W37" s="2">
        <v>0.18288000000000001</v>
      </c>
      <c r="X37" s="2">
        <v>35</v>
      </c>
      <c r="Y37" s="2">
        <v>8000</v>
      </c>
    </row>
    <row r="38" spans="1:25">
      <c r="A38" s="1" t="s">
        <v>38</v>
      </c>
      <c r="B38" s="2">
        <v>0.37065807220074748</v>
      </c>
      <c r="C38" s="2">
        <v>0.74131614440149496</v>
      </c>
      <c r="D38" s="2">
        <v>2.718159196138815</v>
      </c>
      <c r="E38" s="2">
        <v>0</v>
      </c>
      <c r="F38" s="2">
        <v>0</v>
      </c>
      <c r="G38" s="2"/>
      <c r="H38" s="2"/>
      <c r="I38" s="2"/>
      <c r="J38" s="2"/>
      <c r="K38" s="2"/>
      <c r="L38" s="2"/>
      <c r="M38" s="2">
        <f t="shared" si="5"/>
        <v>3.8301334127410573</v>
      </c>
      <c r="N38" s="2">
        <f t="shared" si="6"/>
        <v>9.6774193548387094E-2</v>
      </c>
      <c r="O38" s="2">
        <f t="shared" si="7"/>
        <v>0.19354838709677419</v>
      </c>
      <c r="P38" s="2">
        <f t="shared" si="8"/>
        <v>0.70967741935483875</v>
      </c>
      <c r="Q38" s="2">
        <f t="shared" si="9"/>
        <v>0</v>
      </c>
      <c r="R38" s="2">
        <f t="shared" si="10"/>
        <v>0</v>
      </c>
      <c r="S38" t="s">
        <v>16</v>
      </c>
      <c r="T38" s="2">
        <v>6561.6797900262463</v>
      </c>
      <c r="U38" s="2">
        <v>32805.118110236217</v>
      </c>
      <c r="V38" s="2">
        <v>32805.118110236217</v>
      </c>
      <c r="W38" s="2">
        <v>0.30480000000000002</v>
      </c>
      <c r="X38" s="2">
        <v>25</v>
      </c>
      <c r="Y38" s="2">
        <v>8000</v>
      </c>
    </row>
    <row r="39" spans="1:25">
      <c r="A39" s="1" t="s">
        <v>39</v>
      </c>
      <c r="B39" s="2">
        <v>1.1119742166022424</v>
      </c>
      <c r="C39" s="2">
        <v>1.0501978712354512</v>
      </c>
      <c r="D39" s="2">
        <v>0.98842152586865994</v>
      </c>
      <c r="E39" s="2">
        <v>0</v>
      </c>
      <c r="F39" s="2">
        <v>0</v>
      </c>
      <c r="G39" s="2"/>
      <c r="H39" s="2"/>
      <c r="I39" s="2"/>
      <c r="J39" s="2"/>
      <c r="K39" s="2"/>
      <c r="L39" s="2"/>
      <c r="M39" s="2">
        <f t="shared" si="5"/>
        <v>3.1505936137063535</v>
      </c>
      <c r="N39" s="2">
        <f t="shared" si="6"/>
        <v>0.3529411764705882</v>
      </c>
      <c r="O39" s="2">
        <f t="shared" si="7"/>
        <v>0.33333333333333331</v>
      </c>
      <c r="P39" s="2">
        <f t="shared" si="8"/>
        <v>0.31372549019607843</v>
      </c>
      <c r="Q39" s="2">
        <f t="shared" si="9"/>
        <v>0</v>
      </c>
      <c r="R39" s="2">
        <f t="shared" si="10"/>
        <v>0</v>
      </c>
      <c r="S39" t="s">
        <v>16</v>
      </c>
      <c r="T39" s="2">
        <v>6561.6797900262463</v>
      </c>
      <c r="U39" s="2">
        <v>32805.118110236217</v>
      </c>
      <c r="V39" s="2">
        <v>32805.118110236217</v>
      </c>
      <c r="W39" s="2">
        <v>0.30480000000000002</v>
      </c>
      <c r="X39" s="2">
        <v>25</v>
      </c>
      <c r="Y39" s="2">
        <v>8000</v>
      </c>
    </row>
    <row r="40" spans="1:25">
      <c r="A40" s="1" t="s">
        <v>40</v>
      </c>
      <c r="B40" s="2">
        <v>1.3590795980694075</v>
      </c>
      <c r="C40" s="2">
        <v>0.67953979903470374</v>
      </c>
      <c r="D40" s="2">
        <v>0.74131614440149496</v>
      </c>
      <c r="E40" s="2">
        <v>0</v>
      </c>
      <c r="F40" s="2">
        <v>0</v>
      </c>
      <c r="G40" s="2"/>
      <c r="H40" s="2"/>
      <c r="I40" s="2"/>
      <c r="J40" s="2"/>
      <c r="K40" s="2"/>
      <c r="L40" s="2"/>
      <c r="M40" s="2">
        <f t="shared" si="5"/>
        <v>2.7799355415056062</v>
      </c>
      <c r="N40" s="2">
        <f t="shared" si="6"/>
        <v>0.48888888888888887</v>
      </c>
      <c r="O40" s="2">
        <f t="shared" si="7"/>
        <v>0.24444444444444444</v>
      </c>
      <c r="P40" s="2">
        <f t="shared" si="8"/>
        <v>0.26666666666666666</v>
      </c>
      <c r="Q40" s="2">
        <f t="shared" si="9"/>
        <v>0</v>
      </c>
      <c r="R40" s="2">
        <f t="shared" si="10"/>
        <v>0</v>
      </c>
      <c r="S40" t="s">
        <v>16</v>
      </c>
      <c r="T40" s="2">
        <v>6561.6797900262463</v>
      </c>
      <c r="U40" s="2">
        <v>32805.118110236217</v>
      </c>
      <c r="V40" s="2">
        <v>32805.118110236217</v>
      </c>
      <c r="W40" s="2">
        <v>0.36576000000000003</v>
      </c>
      <c r="X40" s="2">
        <v>25</v>
      </c>
      <c r="Y40" s="2">
        <v>8000</v>
      </c>
    </row>
    <row r="41" spans="1:25">
      <c r="A41" s="1" t="s">
        <v>41</v>
      </c>
      <c r="B41" s="2">
        <v>1.2973032527026163</v>
      </c>
      <c r="C41" s="2">
        <v>0.86486883513507751</v>
      </c>
      <c r="D41" s="2">
        <v>1.2973032527026163</v>
      </c>
      <c r="E41" s="2">
        <v>0</v>
      </c>
      <c r="F41" s="2">
        <v>0</v>
      </c>
      <c r="G41" s="2"/>
      <c r="H41" s="2"/>
      <c r="I41" s="2"/>
      <c r="J41" s="2"/>
      <c r="K41" s="2"/>
      <c r="L41" s="2"/>
      <c r="M41" s="2">
        <f t="shared" si="5"/>
        <v>3.45947534054031</v>
      </c>
      <c r="N41" s="2">
        <f t="shared" si="6"/>
        <v>0.375</v>
      </c>
      <c r="O41" s="2">
        <f t="shared" si="7"/>
        <v>0.25</v>
      </c>
      <c r="P41" s="2">
        <f t="shared" si="8"/>
        <v>0.375</v>
      </c>
      <c r="Q41" s="2">
        <f t="shared" si="9"/>
        <v>0</v>
      </c>
      <c r="R41" s="2">
        <f t="shared" si="10"/>
        <v>0</v>
      </c>
      <c r="S41" t="s">
        <v>16</v>
      </c>
      <c r="T41" s="2">
        <v>6561.6797900262463</v>
      </c>
      <c r="U41" s="2">
        <v>32805.118110236217</v>
      </c>
      <c r="V41" s="2">
        <v>32805.118110236217</v>
      </c>
      <c r="W41" s="2">
        <v>0.82296000000000014</v>
      </c>
      <c r="X41" s="2">
        <v>25</v>
      </c>
      <c r="Y41" s="2">
        <v>8000</v>
      </c>
    </row>
    <row r="56" spans="4:49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redone (new)</vt:lpstr>
      <vt:lpstr>FMC Calculation SAVR</vt:lpstr>
      <vt:lpstr>Sheet3</vt:lpstr>
      <vt:lpstr>original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2022-10-26T21:24:29Z</dcterms:created>
  <dcterms:modified xsi:type="dcterms:W3CDTF">2022-12-04T07:30:04Z</dcterms:modified>
</cp:coreProperties>
</file>