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FireFlux_med/"/>
    </mc:Choice>
  </mc:AlternateContent>
  <xr:revisionPtr revIDLastSave="0" documentId="13_ncr:1_{D51B1CDD-FB0C-BD45-B255-C8447F02C708}" xr6:coauthVersionLast="47" xr6:coauthVersionMax="47" xr10:uidLastSave="{00000000-0000-0000-0000-000000000000}"/>
  <bookViews>
    <workbookView xWindow="0" yWindow="640" windowWidth="34560" windowHeight="21700" xr2:uid="{BE37ABCF-635B-BF46-BE11-3CD29516FA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K12" i="1"/>
  <c r="E10" i="1"/>
  <c r="E11" i="1"/>
  <c r="E12" i="1"/>
  <c r="E13" i="1"/>
  <c r="E9" i="1"/>
  <c r="N3" i="1"/>
  <c r="N4" i="1"/>
  <c r="N5" i="1"/>
  <c r="N6" i="1"/>
  <c r="N2" i="1"/>
  <c r="J3" i="1"/>
  <c r="J4" i="1"/>
  <c r="M4" i="1" s="1"/>
  <c r="O4" i="1" s="1"/>
  <c r="D11" i="1" s="1"/>
  <c r="J5" i="1"/>
  <c r="M5" i="1" s="1"/>
  <c r="O5" i="1" s="1"/>
  <c r="J6" i="1"/>
  <c r="M6" i="1" s="1"/>
  <c r="J2" i="1"/>
  <c r="M2" i="1" s="1"/>
  <c r="O2" i="1" s="1"/>
  <c r="D13" i="1" s="1"/>
  <c r="D2" i="1"/>
  <c r="D9" i="1" s="1"/>
  <c r="D3" i="1"/>
  <c r="D10" i="1" s="1"/>
  <c r="D4" i="1"/>
  <c r="G11" i="1" s="1"/>
  <c r="H11" i="1" s="1"/>
  <c r="D5" i="1"/>
  <c r="G12" i="1" s="1"/>
  <c r="H12" i="1" s="1"/>
  <c r="D6" i="1"/>
  <c r="G13" i="1" s="1"/>
  <c r="H13" i="1" s="1"/>
  <c r="J10" i="1" l="1"/>
  <c r="K10" i="1"/>
  <c r="J9" i="1"/>
  <c r="K9" i="1"/>
  <c r="K13" i="1"/>
  <c r="J13" i="1"/>
  <c r="J11" i="1"/>
  <c r="K11" i="1"/>
  <c r="G10" i="1"/>
  <c r="H10" i="1" s="1"/>
  <c r="M3" i="1"/>
  <c r="O3" i="1" s="1"/>
  <c r="O6" i="1"/>
  <c r="L12" i="1"/>
  <c r="G9" i="1"/>
  <c r="H9" i="1"/>
  <c r="L9" i="1"/>
  <c r="L13" i="1" l="1"/>
  <c r="L11" i="1"/>
  <c r="L10" i="1"/>
</calcChain>
</file>

<file path=xl/sharedStrings.xml><?xml version="1.0" encoding="utf-8"?>
<sst xmlns="http://schemas.openxmlformats.org/spreadsheetml/2006/main" count="31" uniqueCount="20">
  <si>
    <t>Original input_Sounding</t>
  </si>
  <si>
    <t>5.28 </t>
  </si>
  <si>
    <t>5.33 </t>
  </si>
  <si>
    <t>5.77 </t>
  </si>
  <si>
    <t>10   </t>
  </si>
  <si>
    <t>20   </t>
  </si>
  <si>
    <t>u</t>
  </si>
  <si>
    <t>v</t>
  </si>
  <si>
    <t>ws</t>
  </si>
  <si>
    <t>Modified Sounding 1</t>
  </si>
  <si>
    <t>sim</t>
  </si>
  <si>
    <t>Differences in sounding</t>
  </si>
  <si>
    <t>Differences in Model</t>
  </si>
  <si>
    <t>Adjustments</t>
  </si>
  <si>
    <t>Making new sounding</t>
  </si>
  <si>
    <t>Initial Angles</t>
  </si>
  <si>
    <t>New angles</t>
  </si>
  <si>
    <t>Make sure they are close to 90</t>
  </si>
  <si>
    <t>calculated ws</t>
  </si>
  <si>
    <t>actual 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</si>
</sst>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E447-3B6A-9040-A6A4-DC20E2513405}">
  <dimension ref="A1:O13"/>
  <sheetViews>
    <sheetView tabSelected="1" workbookViewId="0">
      <selection activeCell="F11" sqref="F11"/>
    </sheetView>
  </sheetViews>
  <sheetFormatPr baseColWidth="10" defaultRowHeight="16" x14ac:dyDescent="0.2"/>
  <cols>
    <col min="1" max="1" width="23.6640625" style="1" bestFit="1" customWidth="1"/>
    <col min="2" max="6" width="10.83203125" style="1"/>
    <col min="7" max="7" width="18.1640625" style="1" bestFit="1" customWidth="1"/>
    <col min="8" max="11" width="10.83203125" style="1"/>
    <col min="12" max="12" width="15" style="1" bestFit="1" customWidth="1"/>
    <col min="13" max="13" width="10.83203125" style="1"/>
    <col min="14" max="14" width="20.5" style="1" bestFit="1" customWidth="1"/>
    <col min="15" max="15" width="18.33203125" style="1" bestFit="1" customWidth="1"/>
    <col min="16" max="16" width="11.5" style="1" bestFit="1" customWidth="1"/>
    <col min="17" max="16384" width="10.83203125" style="1"/>
  </cols>
  <sheetData>
    <row r="1" spans="1:15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10</v>
      </c>
      <c r="G1" s="1" t="s">
        <v>9</v>
      </c>
      <c r="H1" s="1" t="s">
        <v>6</v>
      </c>
      <c r="I1" s="1" t="s">
        <v>7</v>
      </c>
      <c r="J1" s="1" t="s">
        <v>8</v>
      </c>
      <c r="K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2" t="s">
        <v>1</v>
      </c>
      <c r="B2" s="1">
        <v>5.4</v>
      </c>
      <c r="C2" s="1">
        <v>-6.7</v>
      </c>
      <c r="D2" s="1">
        <f>SQRT((POWER(B2,2))+(POWER(C2,2)))</f>
        <v>8.6052309672663654</v>
      </c>
      <c r="E2" s="2">
        <v>5.7719800000000001</v>
      </c>
      <c r="G2" s="2" t="s">
        <v>1</v>
      </c>
      <c r="H2" s="1">
        <v>7.16</v>
      </c>
      <c r="I2" s="1">
        <v>-8.6999999999999993</v>
      </c>
      <c r="J2" s="1">
        <f>SQRT(POWER(H2,2) + POWER(I2,2))</f>
        <v>11.267457565928526</v>
      </c>
      <c r="K2" s="2">
        <v>6.771331</v>
      </c>
      <c r="M2" s="1">
        <f>J2 - D2</f>
        <v>2.6622265986621603</v>
      </c>
      <c r="N2" s="1">
        <f xml:space="preserve"> K2 - E2</f>
        <v>0.99935099999999988</v>
      </c>
      <c r="O2" s="1">
        <f>M2/N2</f>
        <v>2.6639555057854154</v>
      </c>
    </row>
    <row r="3" spans="1:15" x14ac:dyDescent="0.2">
      <c r="A3" s="2" t="s">
        <v>2</v>
      </c>
      <c r="B3" s="1">
        <v>5.33</v>
      </c>
      <c r="C3" s="1">
        <v>-6.3360000000000003</v>
      </c>
      <c r="D3" s="1">
        <f t="shared" ref="D3:D6" si="0">SQRT((POWER(B3,2))+(POWER(C3,2)))</f>
        <v>8.2797219760086147</v>
      </c>
      <c r="E3" s="2">
        <v>5.7719800000000001</v>
      </c>
      <c r="G3" s="2" t="s">
        <v>2</v>
      </c>
      <c r="H3" s="1">
        <v>7.15</v>
      </c>
      <c r="I3" s="1">
        <v>-8.3360000000000003</v>
      </c>
      <c r="J3" s="1">
        <f>SQRT(POWER(H3,2) + POWER(I3,2))</f>
        <v>10.982321976704199</v>
      </c>
      <c r="K3" s="2">
        <v>6.771331</v>
      </c>
      <c r="M3" s="1">
        <f>J3 - D3</f>
        <v>2.7026000006955844</v>
      </c>
      <c r="N3" s="1">
        <f xml:space="preserve"> K3 - E3</f>
        <v>0.99935099999999988</v>
      </c>
      <c r="O3" s="1">
        <f t="shared" ref="O3:O6" si="1">M3/N3</f>
        <v>2.7043551271731201</v>
      </c>
    </row>
    <row r="4" spans="1:15" x14ac:dyDescent="0.2">
      <c r="A4" s="2" t="s">
        <v>3</v>
      </c>
      <c r="B4" s="1">
        <v>6.66</v>
      </c>
      <c r="C4" s="1">
        <v>-8.1999999999999993</v>
      </c>
      <c r="D4" s="1">
        <f t="shared" si="0"/>
        <v>10.563881862270138</v>
      </c>
      <c r="E4" s="2">
        <v>5.7719800000000001</v>
      </c>
      <c r="G4" s="2" t="s">
        <v>3</v>
      </c>
      <c r="H4" s="1">
        <v>8.66</v>
      </c>
      <c r="I4" s="1">
        <v>-10.199999999999999</v>
      </c>
      <c r="J4" s="1">
        <f>SQRT(POWER(H4,2) + POWER(I4,2))</f>
        <v>13.380418528581234</v>
      </c>
      <c r="K4" s="2">
        <v>6.771331</v>
      </c>
      <c r="M4" s="1">
        <f>J4 - D4</f>
        <v>2.8165366663110962</v>
      </c>
      <c r="N4" s="1">
        <f xml:space="preserve"> K4 - E4</f>
        <v>0.99935099999999988</v>
      </c>
      <c r="O4" s="1">
        <f t="shared" si="1"/>
        <v>2.8183657857060198</v>
      </c>
    </row>
    <row r="5" spans="1:15" x14ac:dyDescent="0.2">
      <c r="A5" s="2" t="s">
        <v>4</v>
      </c>
      <c r="B5" s="1">
        <v>6.33</v>
      </c>
      <c r="C5" s="1">
        <v>-8.51</v>
      </c>
      <c r="D5" s="1">
        <f t="shared" si="0"/>
        <v>10.606083160149179</v>
      </c>
      <c r="E5" s="3">
        <v>9.0475139999999996</v>
      </c>
      <c r="G5" s="2" t="s">
        <v>4</v>
      </c>
      <c r="H5" s="1">
        <v>7.165</v>
      </c>
      <c r="I5" s="1">
        <v>-9.51</v>
      </c>
      <c r="J5" s="1">
        <f>SQRT(POWER(H5,2) + POWER(I5,2))</f>
        <v>11.90702838662947</v>
      </c>
      <c r="K5" s="3">
        <v>10.399844999999999</v>
      </c>
      <c r="M5" s="1">
        <f>J5 - D5</f>
        <v>1.300945226480291</v>
      </c>
      <c r="N5" s="1">
        <f xml:space="preserve"> K5 - E5</f>
        <v>1.3523309999999995</v>
      </c>
      <c r="O5" s="1">
        <f t="shared" si="1"/>
        <v>0.9620020738120264</v>
      </c>
    </row>
    <row r="6" spans="1:15" x14ac:dyDescent="0.2">
      <c r="A6" s="2" t="s">
        <v>5</v>
      </c>
      <c r="B6" s="1">
        <v>6.98</v>
      </c>
      <c r="C6" s="1">
        <v>-9.65</v>
      </c>
      <c r="D6" s="1">
        <f t="shared" si="0"/>
        <v>11.909781694053002</v>
      </c>
      <c r="E6" s="3">
        <v>9.8394139999999997</v>
      </c>
      <c r="G6" s="2" t="s">
        <v>5</v>
      </c>
      <c r="H6" s="1">
        <v>8.98</v>
      </c>
      <c r="I6" s="1">
        <v>-11.65</v>
      </c>
      <c r="J6" s="1">
        <f>SQRT(POWER(H6,2) + POWER(I6,2))</f>
        <v>14.709279384116682</v>
      </c>
      <c r="K6" s="3">
        <v>10.975852</v>
      </c>
      <c r="M6" s="1">
        <f>J6 - D6</f>
        <v>2.7994976900636797</v>
      </c>
      <c r="N6" s="1">
        <f xml:space="preserve"> K6 - E6</f>
        <v>1.1364380000000001</v>
      </c>
      <c r="O6" s="1">
        <f t="shared" si="1"/>
        <v>2.4633967625718953</v>
      </c>
    </row>
    <row r="8" spans="1:15" x14ac:dyDescent="0.2">
      <c r="B8" s="1" t="s">
        <v>6</v>
      </c>
      <c r="C8" s="1" t="s">
        <v>7</v>
      </c>
      <c r="D8" s="1" t="s">
        <v>18</v>
      </c>
      <c r="E8" s="1" t="s">
        <v>19</v>
      </c>
      <c r="G8" s="1" t="s">
        <v>15</v>
      </c>
      <c r="J8" s="1" t="s">
        <v>16</v>
      </c>
      <c r="L8" s="1" t="s">
        <v>17</v>
      </c>
    </row>
    <row r="9" spans="1:15" x14ac:dyDescent="0.2">
      <c r="A9" s="2" t="s">
        <v>14</v>
      </c>
      <c r="B9" s="1">
        <v>10.404</v>
      </c>
      <c r="C9" s="1">
        <v>-12.91</v>
      </c>
      <c r="D9" s="1">
        <f>D2 + 7.98</f>
        <v>16.585230967266366</v>
      </c>
      <c r="E9" s="1">
        <f>SQRT((POWER(B9,2))+(POWER(C9,2)))</f>
        <v>16.580449812957429</v>
      </c>
      <c r="G9" s="1">
        <f>ACOS(B2/D2)*180/PI()</f>
        <v>51.132222497679308</v>
      </c>
      <c r="H9" s="1">
        <f>180 - ACOS(C2 /D2)*180/PI()</f>
        <v>38.867777502320706</v>
      </c>
      <c r="J9" s="1">
        <f>ACOS(B9/D9)*180/PI()</f>
        <v>51.148423489676951</v>
      </c>
      <c r="K9" s="1">
        <f>180 - ACOS(C9 /D9)*180/PI()</f>
        <v>38.885377194155353</v>
      </c>
      <c r="L9" s="1">
        <f xml:space="preserve"> J9 + K9</f>
        <v>90.033800683832311</v>
      </c>
    </row>
    <row r="10" spans="1:15" x14ac:dyDescent="0.2">
      <c r="B10" s="1">
        <v>10.467000000000001</v>
      </c>
      <c r="C10" s="1">
        <v>-12.442</v>
      </c>
      <c r="D10" s="1">
        <f>D3 + 7.98</f>
        <v>16.259721976008613</v>
      </c>
      <c r="E10" s="1">
        <f t="shared" ref="E10:E13" si="2">SQRT((POWER(B10,2))+(POWER(C10,2)))</f>
        <v>16.259195951829845</v>
      </c>
      <c r="G10" s="1">
        <f t="shared" ref="G10:G13" si="3">ACOS(B3/D3)*180/PI()</f>
        <v>49.928622911673486</v>
      </c>
      <c r="H10" s="1">
        <f t="shared" ref="H10:H13" si="4">90-G10</f>
        <v>40.071377088326514</v>
      </c>
      <c r="J10" s="1">
        <f t="shared" ref="J10:J13" si="5">ACOS(B10/D10)*180/PI()</f>
        <v>49.928883307189778</v>
      </c>
      <c r="K10" s="1">
        <f t="shared" ref="K10:K13" si="6">180 - ACOS(C10 /D10)*180/PI()</f>
        <v>40.074879336209705</v>
      </c>
      <c r="L10" s="1">
        <f t="shared" ref="L10:L13" si="7" xml:space="preserve"> J10 + K10</f>
        <v>90.003762643399483</v>
      </c>
    </row>
    <row r="11" spans="1:15" x14ac:dyDescent="0.2">
      <c r="B11" s="1">
        <v>16.66</v>
      </c>
      <c r="C11" s="1">
        <v>-18.2</v>
      </c>
      <c r="D11" s="1">
        <f>D4+(O4*5)</f>
        <v>24.655710790800235</v>
      </c>
      <c r="E11" s="1">
        <f t="shared" si="2"/>
        <v>24.673783657963767</v>
      </c>
      <c r="G11" s="1">
        <f t="shared" si="3"/>
        <v>50.916664720872859</v>
      </c>
      <c r="H11" s="1">
        <f t="shared" si="4"/>
        <v>39.083335279127141</v>
      </c>
      <c r="J11" s="1">
        <f t="shared" si="5"/>
        <v>47.491037750601045</v>
      </c>
      <c r="K11" s="1">
        <f t="shared" si="6"/>
        <v>42.424605161453968</v>
      </c>
      <c r="L11" s="1">
        <f t="shared" si="7"/>
        <v>89.915642912055006</v>
      </c>
    </row>
    <row r="12" spans="1:15" x14ac:dyDescent="0.2">
      <c r="B12" s="1">
        <v>7.1064226882000003</v>
      </c>
      <c r="C12" s="1">
        <v>-9.5100000000000993</v>
      </c>
      <c r="D12" s="1">
        <v>11.907</v>
      </c>
      <c r="E12" s="1">
        <f t="shared" si="2"/>
        <v>11.871871942678863</v>
      </c>
      <c r="G12" s="1">
        <f t="shared" si="3"/>
        <v>53.356993751541523</v>
      </c>
      <c r="H12" s="1">
        <f t="shared" si="4"/>
        <v>36.643006248458477</v>
      </c>
      <c r="J12" s="1">
        <f t="shared" si="5"/>
        <v>53.356993750286179</v>
      </c>
      <c r="K12" s="1">
        <f t="shared" si="6"/>
        <v>36.994826608046736</v>
      </c>
      <c r="L12" s="1">
        <f t="shared" si="7"/>
        <v>90.351820358332915</v>
      </c>
    </row>
    <row r="13" spans="1:15" x14ac:dyDescent="0.2">
      <c r="B13" s="1">
        <v>10.102544120999999</v>
      </c>
      <c r="C13" s="1">
        <v>-13.966984357999999</v>
      </c>
      <c r="D13" s="1">
        <f>O2 * 2 + D6</f>
        <v>17.237692705623832</v>
      </c>
      <c r="E13" s="1">
        <f t="shared" si="2"/>
        <v>17.23769270445927</v>
      </c>
      <c r="G13" s="1">
        <f t="shared" si="3"/>
        <v>54.121180065559166</v>
      </c>
      <c r="H13" s="1">
        <f t="shared" si="4"/>
        <v>35.878819934440834</v>
      </c>
      <c r="J13" s="1">
        <f t="shared" si="5"/>
        <v>54.121180082645481</v>
      </c>
      <c r="K13" s="1">
        <f t="shared" si="6"/>
        <v>35.878819925505923</v>
      </c>
      <c r="L13" s="1">
        <f t="shared" si="7"/>
        <v>90.000000008151403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2022-08-10T18:46:54Z</dcterms:created>
  <dcterms:modified xsi:type="dcterms:W3CDTF">2022-08-10T21:23:23Z</dcterms:modified>
</cp:coreProperties>
</file>