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oftlogy-my.sharepoint.com/personal/jeremy_pedraza_softlogyco_com/Documents/Documents/jUENVES 12-19-2024/"/>
    </mc:Choice>
  </mc:AlternateContent>
  <xr:revisionPtr revIDLastSave="156" documentId="8_{E513869A-CDC9-4177-B266-9A3D75D5272B}" xr6:coauthVersionLast="47" xr6:coauthVersionMax="47" xr10:uidLastSave="{8EA09940-41F7-44C5-9F52-EAA2E26D27E3}"/>
  <bookViews>
    <workbookView xWindow="28680" yWindow="-120" windowWidth="29040" windowHeight="15840" xr2:uid="{36DE7425-A9F3-4F10-B111-D3D8F1C5C695}"/>
  </bookViews>
  <sheets>
    <sheet name="mimos" sheetId="2" r:id="rId1"/>
    <sheet name="Ciudad" sheetId="3" r:id="rId2"/>
    <sheet name="Departamento" sheetId="4" r:id="rId3"/>
  </sheets>
  <definedNames>
    <definedName name="_xlnm._FilterDatabase" localSheetId="0" hidden="1">mimos!$A$6:$AB$6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8" i="2" l="1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7" i="2"/>
  <c r="AC177" i="2"/>
  <c r="AC176" i="2"/>
  <c r="AC175" i="2"/>
  <c r="AC174" i="2"/>
  <c r="AC172" i="2"/>
  <c r="AC169" i="2"/>
  <c r="AC168" i="2"/>
  <c r="AC64" i="2"/>
  <c r="AC59" i="2"/>
  <c r="AC57" i="2"/>
  <c r="AC56" i="2"/>
  <c r="AC55" i="2"/>
  <c r="AC47" i="2"/>
  <c r="AC48" i="2"/>
  <c r="AC49" i="2"/>
  <c r="AC46" i="2"/>
  <c r="AC45" i="2"/>
  <c r="AC43" i="2"/>
  <c r="AC42" i="2"/>
  <c r="AC41" i="2"/>
  <c r="AC40" i="2"/>
  <c r="AC38" i="2"/>
  <c r="AC28" i="2"/>
  <c r="AC27" i="2"/>
  <c r="AC26" i="2"/>
  <c r="AC25" i="2"/>
  <c r="AC23" i="2"/>
  <c r="AC24" i="2"/>
  <c r="AC22" i="2"/>
  <c r="AC21" i="2"/>
  <c r="AC20" i="2"/>
  <c r="AC16" i="2"/>
  <c r="AC17" i="2"/>
  <c r="AC18" i="2"/>
  <c r="AC19" i="2"/>
  <c r="AC15" i="2"/>
  <c r="AC29" i="2"/>
  <c r="AC30" i="2"/>
  <c r="AC31" i="2"/>
  <c r="AC32" i="2"/>
  <c r="AC33" i="2"/>
  <c r="AC34" i="2"/>
  <c r="AC35" i="2"/>
  <c r="AC36" i="2"/>
  <c r="AC37" i="2"/>
  <c r="AC39" i="2"/>
  <c r="AC44" i="2"/>
  <c r="AC50" i="2"/>
  <c r="AC51" i="2"/>
  <c r="AC52" i="2"/>
  <c r="AC53" i="2"/>
  <c r="AC54" i="2"/>
  <c r="AC58" i="2"/>
  <c r="AC60" i="2"/>
  <c r="AC61" i="2"/>
  <c r="AC62" i="2"/>
  <c r="AC63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70" i="2"/>
  <c r="AC171" i="2"/>
  <c r="AC173" i="2"/>
  <c r="AC9" i="2"/>
  <c r="AC10" i="2"/>
  <c r="AC11" i="2"/>
  <c r="AC12" i="2"/>
  <c r="AC13" i="2"/>
  <c r="AC14" i="2"/>
  <c r="AC8" i="2"/>
  <c r="AC7" i="2"/>
</calcChain>
</file>

<file path=xl/sharedStrings.xml><?xml version="1.0" encoding="utf-8"?>
<sst xmlns="http://schemas.openxmlformats.org/spreadsheetml/2006/main" count="2783" uniqueCount="1795">
  <si>
    <t xml:space="preserve">CONTINGENCIA </t>
  </si>
  <si>
    <t>ELECTRONICA</t>
  </si>
  <si>
    <t>Nombre Tienda</t>
  </si>
  <si>
    <t xml:space="preserve">Telefono </t>
  </si>
  <si>
    <t>Direccion</t>
  </si>
  <si>
    <t>correo electronico</t>
  </si>
  <si>
    <t>Marca</t>
  </si>
  <si>
    <t>Razon Social</t>
  </si>
  <si>
    <t>Nit</t>
  </si>
  <si>
    <t>Ciudad</t>
  </si>
  <si>
    <t>BranId</t>
  </si>
  <si>
    <t>StoreID</t>
  </si>
  <si>
    <t>Anydesk</t>
  </si>
  <si>
    <t>Contraseña</t>
  </si>
  <si>
    <t>Contingencia</t>
  </si>
  <si>
    <t>Resolucion</t>
  </si>
  <si>
    <t>Prefijo Factura</t>
  </si>
  <si>
    <t>Prefijo Nota credito</t>
  </si>
  <si>
    <t xml:space="preserve">Desde </t>
  </si>
  <si>
    <t xml:space="preserve">Hasta </t>
  </si>
  <si>
    <t xml:space="preserve">Fecha Inicial </t>
  </si>
  <si>
    <t xml:space="preserve">Fecha Final </t>
  </si>
  <si>
    <t>Clave Técnica</t>
  </si>
  <si>
    <t>Bogota</t>
  </si>
  <si>
    <t>SI</t>
  </si>
  <si>
    <t>Bucaramanga</t>
  </si>
  <si>
    <t>Villavicencio</t>
  </si>
  <si>
    <t>N05C</t>
  </si>
  <si>
    <t>NMAR</t>
  </si>
  <si>
    <t>NC2E</t>
  </si>
  <si>
    <t>Cartagena</t>
  </si>
  <si>
    <t>Santa Marta</t>
  </si>
  <si>
    <t>Pereira</t>
  </si>
  <si>
    <t>Cali</t>
  </si>
  <si>
    <t>Manizales</t>
  </si>
  <si>
    <t>CARRERA 20 #24-40 LOCAL 01</t>
  </si>
  <si>
    <t>pv337callereal@mimos.com.co</t>
  </si>
  <si>
    <t>MIMOS</t>
  </si>
  <si>
    <t>mimos2024.</t>
  </si>
  <si>
    <t>337P</t>
  </si>
  <si>
    <t>N37P</t>
  </si>
  <si>
    <t>P337</t>
  </si>
  <si>
    <t>NC37</t>
  </si>
  <si>
    <t>73673aed9048834b741c643050d391a61e9f2194eb50bca40729ffb2c8c05125</t>
  </si>
  <si>
    <t>CL 21 16 25 LC 2 CC SAO LA PAJUELA</t>
  </si>
  <si>
    <t>pv140saosincelejo@mimos.com.co</t>
  </si>
  <si>
    <t>280 120 967</t>
  </si>
  <si>
    <t>FPSJ</t>
  </si>
  <si>
    <t>NPSJ</t>
  </si>
  <si>
    <t>FESJ</t>
  </si>
  <si>
    <t>NCSJ</t>
  </si>
  <si>
    <t>7d8d45fa52eab53bcebc1f7e8e56b04b91d7388856d722dc5e2884f389025c1e</t>
  </si>
  <si>
    <t>CR 25 CL 22 133 LC 154 LAS PENITAS</t>
  </si>
  <si>
    <t>pv146exquisitossincelejo@mimos.com.co</t>
  </si>
  <si>
    <t>239 499 175</t>
  </si>
  <si>
    <t>FPVJ</t>
  </si>
  <si>
    <t>NPVJ</t>
  </si>
  <si>
    <t>FEVJ</t>
  </si>
  <si>
    <t>NCVJ</t>
  </si>
  <si>
    <t>60a719349cd87a907c343e1ee0d8684d2d39518e3c4cba26305d039f839faac9</t>
  </si>
  <si>
    <t>CL 16 10 221 LC 132 BRR PUEBLO NUEVO</t>
  </si>
  <si>
    <t>pv229magangue@mimos.com.co</t>
  </si>
  <si>
    <t>1 580 007 329</t>
  </si>
  <si>
    <t>FPEJ</t>
  </si>
  <si>
    <t>NPEJ</t>
  </si>
  <si>
    <t>FEEJ</t>
  </si>
  <si>
    <t>NCEJ</t>
  </si>
  <si>
    <t>0aa6ee16d4701b2072988be71ab4de58c368472813a61c76baa749fcdfa40a87</t>
  </si>
  <si>
    <t>605 2755031</t>
  </si>
  <si>
    <t>CL 28 # 25 B - 97 LC 1186 PC GUACARI</t>
  </si>
  <si>
    <t>pv580exquisitos5@mimos.com.co</t>
  </si>
  <si>
    <t>1 541 460 516</t>
  </si>
  <si>
    <t>FPGJ</t>
  </si>
  <si>
    <t>NPGJ</t>
  </si>
  <si>
    <t>FEGJ</t>
  </si>
  <si>
    <t>NCGJ</t>
  </si>
  <si>
    <t>b3707658022508725d5b7693bef543eb211168fd704d337ca4912a84470cbbdb</t>
  </si>
  <si>
    <t>CL 30 325 -71 LOCAL 249 CC CAÑAVERAL</t>
  </si>
  <si>
    <t>pv144canaveral@mimos.com.co</t>
  </si>
  <si>
    <t>DCB</t>
  </si>
  <si>
    <t>NCB</t>
  </si>
  <si>
    <t>144C</t>
  </si>
  <si>
    <t>NC4C</t>
  </si>
  <si>
    <t>f834e070be26a52feed20af24841ca91235667d4d0c48e56a8fb1980db54bb7b</t>
  </si>
  <si>
    <t>CL 33 B # 20-03 LOCAL 226-1 CC FUNDADORES</t>
  </si>
  <si>
    <t>pv545fundadores@mimos.com.co</t>
  </si>
  <si>
    <t>300 060 559</t>
  </si>
  <si>
    <t>FEC</t>
  </si>
  <si>
    <t>NEC</t>
  </si>
  <si>
    <t>FE</t>
  </si>
  <si>
    <t>NCFE</t>
  </si>
  <si>
    <t>d37399a524934f4f2862e6c80fdcf2ddfc237c932b91f7d0d199a52d82ae18a8</t>
  </si>
  <si>
    <t>TRANSV. 12 # 22 - 42 LOCAL 113 CC MANILA</t>
  </si>
  <si>
    <t>pv354fusagasuga@mimos.com.co</t>
  </si>
  <si>
    <t>FT</t>
  </si>
  <si>
    <t>NFT</t>
  </si>
  <si>
    <t>FVM</t>
  </si>
  <si>
    <t>NCVM</t>
  </si>
  <si>
    <t>eae17de4f25f288812b9fea13d63614f10553b2a5e2f7b8cb3389755a82a97b2</t>
  </si>
  <si>
    <t>CR 70 # 1 - 141 ISLA K1-01 CC ARKADIA</t>
  </si>
  <si>
    <t>pv451arkadia@mimos.com.co</t>
  </si>
  <si>
    <t>451P</t>
  </si>
  <si>
    <t>N51P</t>
  </si>
  <si>
    <t>E451</t>
  </si>
  <si>
    <t>NC51</t>
  </si>
  <si>
    <t>dd6129dce36285de47b34841faff21f6496f2cea8b306c078ed213b07965380e</t>
  </si>
  <si>
    <t>CARRERA 70 #1-71 KIOSKO PISO 3</t>
  </si>
  <si>
    <t>pv452arkadia3@mimos.com.co</t>
  </si>
  <si>
    <t>E452</t>
  </si>
  <si>
    <t>NC52</t>
  </si>
  <si>
    <t>ef72173762e23f6a8708e390c6def3292483d710dfaf68a0f2900a6df0a6121c</t>
  </si>
  <si>
    <t>CL 47 # 76 - 02 LOCAL 1065 MALL RIO DEL ESTE</t>
  </si>
  <si>
    <t>pv397riodeleste@mimos.com.co</t>
  </si>
  <si>
    <t>CK</t>
  </si>
  <si>
    <t>NCK</t>
  </si>
  <si>
    <t>fc63130d428002752b1ca0eb60e8c5e869150291fc9b2085828b449530a9cfd0</t>
  </si>
  <si>
    <t>CL 10 # 12 - 54 PARQUE  DE LA CHINKA</t>
  </si>
  <si>
    <t>pv450santafedeantioquia@mimos.com.co</t>
  </si>
  <si>
    <t>E450</t>
  </si>
  <si>
    <t>NC50</t>
  </si>
  <si>
    <t>0528eb77c77753941dbc868be56ae124166a55d3d0074cd24a028abdc03978e2</t>
  </si>
  <si>
    <t>PORTICO GARZAS CL 2 22</t>
  </si>
  <si>
    <t>E477</t>
  </si>
  <si>
    <t>NC77</t>
  </si>
  <si>
    <t>eea9182d0323e36182d4d1a6cfc291db4cac65e2fa684f1dd7fc32f0b3f65edf</t>
  </si>
  <si>
    <t>PEATONAL 1 CALLE 82 #34-101 BURBUJA 04</t>
  </si>
  <si>
    <t>pv398batara@mimos.com.co</t>
  </si>
  <si>
    <t>900 571 943</t>
  </si>
  <si>
    <t>398B</t>
  </si>
  <si>
    <t>N98B</t>
  </si>
  <si>
    <t>BATA</t>
  </si>
  <si>
    <t>NCTA</t>
  </si>
  <si>
    <t>3ad10b2aea3ec46e9406d9773196eb18d1779684be1f3d5cf787aed14a040136</t>
  </si>
  <si>
    <t>ENTRADA 6 VÍA PEREIRA  MALL CERRITOS</t>
  </si>
  <si>
    <t>pv584cerritosdelmar@mimos.com.co</t>
  </si>
  <si>
    <t>CONT</t>
  </si>
  <si>
    <t>NONT</t>
  </si>
  <si>
    <t>MAR</t>
  </si>
  <si>
    <t>71ad6579e830f5902e7d05d405aa2b1beb71fb1c51e38bace287f0f78a7791fc</t>
  </si>
  <si>
    <t>AV.UNIVERSITARIA # 51 - 21 LOCAL 102 VIVA TUNJA</t>
  </si>
  <si>
    <t>pv350vivatunja@mimos.com.co</t>
  </si>
  <si>
    <t>CV</t>
  </si>
  <si>
    <t>NCV</t>
  </si>
  <si>
    <t>PEV</t>
  </si>
  <si>
    <t>NCEV</t>
  </si>
  <si>
    <t>158ae6de098b07076c6d361d1d5b9c575ff71b9afc6b5ac66dd578357294b22d</t>
  </si>
  <si>
    <t>AV UNIVERSITARIA # 39-75 ISLA 1 CC  UNICENTRO</t>
  </si>
  <si>
    <t>pv348unicentrotunja@mimos.com.co</t>
  </si>
  <si>
    <t>593 276 879</t>
  </si>
  <si>
    <t>CU</t>
  </si>
  <si>
    <t>NCU</t>
  </si>
  <si>
    <t>PEU</t>
  </si>
  <si>
    <t>NCEU</t>
  </si>
  <si>
    <t>494f0d20aa7b839f42ee659713dc4edee72c3f2c6ccd6f127f16dbb6b046f13c</t>
  </si>
  <si>
    <t>CL 18 #11 - 33 LOCAL 157 CC INNOVO PLAZA</t>
  </si>
  <si>
    <t>pv349innovoplaza@mimos.com.co</t>
  </si>
  <si>
    <t>881 921 682</t>
  </si>
  <si>
    <t>CD</t>
  </si>
  <si>
    <t>NCD</t>
  </si>
  <si>
    <t>PED</t>
  </si>
  <si>
    <t>NCED</t>
  </si>
  <si>
    <t>05b02ad95120af80b54bbad0a212ebb90b85d327f6e34f27813e4f7e2e577408</t>
  </si>
  <si>
    <t>DG 56 # 18 A - 88 LOCAL 311 CC SANSILVESTRE</t>
  </si>
  <si>
    <t>distribarealcontabilidad@gmail.com</t>
  </si>
  <si>
    <t>198V</t>
  </si>
  <si>
    <t>NC8V</t>
  </si>
  <si>
    <t>373a38f4e9bdd2b0d3851a79452fcfc1c3efaec7c2d55cb9e7334f7e74ff9a8e</t>
  </si>
  <si>
    <t>CL 50 # 26 - 09 LOCAL 1 BARRIO COLOMBIA</t>
  </si>
  <si>
    <t>pv236parquedelavida@mimos.com.co</t>
  </si>
  <si>
    <t>PARQ</t>
  </si>
  <si>
    <t>NARQ</t>
  </si>
  <si>
    <t>236V</t>
  </si>
  <si>
    <t>NC6V</t>
  </si>
  <si>
    <t>09858c921a0e3baafb33f629a6f1bced83200ce55d8b34951696937afa08c7c8</t>
  </si>
  <si>
    <t>CARRERA 9 #12-02 PARQUE DE SAN GIL</t>
  </si>
  <si>
    <t>pv259elpuente@mimos.com.co</t>
  </si>
  <si>
    <t>197 390 206</t>
  </si>
  <si>
    <t>FCMM</t>
  </si>
  <si>
    <t>FNMM</t>
  </si>
  <si>
    <t>FEMM</t>
  </si>
  <si>
    <t>NCMM</t>
  </si>
  <si>
    <t>86b5e1e3e10cd55ed499cac4e529846c218a01836814652e8bc7d2b089be882c</t>
  </si>
  <si>
    <t>CALLE 43  #73-53 ED LAUREN</t>
  </si>
  <si>
    <t>pv343edificiolauren@mimos.com.co</t>
  </si>
  <si>
    <t>499 796 339</t>
  </si>
  <si>
    <t>F343</t>
  </si>
  <si>
    <t>343N</t>
  </si>
  <si>
    <t>FEV</t>
  </si>
  <si>
    <t>8456ebb106689747e9d5afe50d5f57f03958f2abd45998dfc1d9f550846d0bfb</t>
  </si>
  <si>
    <t>CL 43 # 54 - 139 LOCAL 2379 CC SAN NICOLAS</t>
  </si>
  <si>
    <t>pv457sannicolas@mimos.com.co</t>
  </si>
  <si>
    <t>EPO1</t>
  </si>
  <si>
    <t>NCO1</t>
  </si>
  <si>
    <t>260ac0fdf1fa77be604f5f2a547f8dd0d5a8c1f4c9c8646ab9044e3b82c32a17</t>
  </si>
  <si>
    <t>CR 13 # 26 A - 216 LOCAL 207 VIVA LA CEJA</t>
  </si>
  <si>
    <t>pv461laceja@mimos.com.co</t>
  </si>
  <si>
    <t>FCN2</t>
  </si>
  <si>
    <t>NCN2</t>
  </si>
  <si>
    <t>EPO2</t>
  </si>
  <si>
    <t>NCO2</t>
  </si>
  <si>
    <t>d5167981bb4863d58707c8f98f7bc5a887726ccb1787a829add9d741ba0c68c2</t>
  </si>
  <si>
    <t>CALLE 47 #50-02</t>
  </si>
  <si>
    <t>pv458parquerionegro@mimos.com.co</t>
  </si>
  <si>
    <t>EPO4</t>
  </si>
  <si>
    <t>NCO4</t>
  </si>
  <si>
    <t>67acc10838598b78a9cd4c5ace5d9ff15eaf8c4bf7c878223d65bbe3274d4c2b</t>
  </si>
  <si>
    <t>KM 8 VIA DON DIEGO VEREDA TRES PUERTAS ISLA B 175 CC JARDINES LLANO GRANDE</t>
  </si>
  <si>
    <t>pv318llanogrande@mimos.com.co</t>
  </si>
  <si>
    <t>EPO3</t>
  </si>
  <si>
    <t>NCO3</t>
  </si>
  <si>
    <t>c6370c54653bbf8231bf0060e69472176b8204fa15c433a1a6633128dc317aba</t>
  </si>
  <si>
    <t>CARRERA 55B #20-38</t>
  </si>
  <si>
    <t>pv460sanantoniopereira@mimos.com.co</t>
  </si>
  <si>
    <t>EPO5</t>
  </si>
  <si>
    <t>NCO5</t>
  </si>
  <si>
    <t>5552afa28e488a82b556c7c3799a82672e457e52e8aca0b0831d00b97bbc82b1</t>
  </si>
  <si>
    <t>MARINILLA</t>
  </si>
  <si>
    <t>CALLE 30 #29-44 CALLE PRINCIPAL</t>
  </si>
  <si>
    <t>pv462marinilla@mimos.com.co</t>
  </si>
  <si>
    <t>EPO6</t>
  </si>
  <si>
    <t>NCO6</t>
  </si>
  <si>
    <t>0f20ccdf291472e48a4d4b9836a931338d082cacd5aedb0a2d5d7a81db726d41</t>
  </si>
  <si>
    <t>EPO7</t>
  </si>
  <si>
    <t>NCO7</t>
  </si>
  <si>
    <t>298d4e36409fa29d0cbe1bd534701716f120f7cdd0a48754c576623dbb21982f</t>
  </si>
  <si>
    <t>CARRERA 72 #80-94 LOCAL OA3-07</t>
  </si>
  <si>
    <t>pv388titanplaza3@mimos.com.co</t>
  </si>
  <si>
    <t>E388</t>
  </si>
  <si>
    <t>N388</t>
  </si>
  <si>
    <t>P388</t>
  </si>
  <si>
    <t>88NC</t>
  </si>
  <si>
    <t>bd6afea805ef9236eebc09a7693824e8a0ef70fca3fa630bae60119f81c22ab8</t>
  </si>
  <si>
    <t>CALLE 19 28 80 PISO 2</t>
  </si>
  <si>
    <t>facturacionfoodcare@gmail.com</t>
  </si>
  <si>
    <t>E448</t>
  </si>
  <si>
    <t>NC48</t>
  </si>
  <si>
    <t>32140d534e978465c095b49a830967607ee039f6eef178bd60e17745ab3fa44c</t>
  </si>
  <si>
    <t>CR 64 C # 78-580 ISLA 9860 TERMINAL DEL NORTE</t>
  </si>
  <si>
    <t>pv543terminaldelnorte@mimos.com.co</t>
  </si>
  <si>
    <t>CT</t>
  </si>
  <si>
    <t>NCT</t>
  </si>
  <si>
    <t>PVTN</t>
  </si>
  <si>
    <t>NCTN</t>
  </si>
  <si>
    <t>609d5cf0db9dbece5f33d38905c24a4e6f3efc4616f191d9b9ff51939dc9c8a3</t>
  </si>
  <si>
    <t>CALLE 12 #9-21 LOCAL 02</t>
  </si>
  <si>
    <t>pv389chia@mimos.com.co</t>
  </si>
  <si>
    <t>FTP</t>
  </si>
  <si>
    <t>NTP</t>
  </si>
  <si>
    <t>8bfccc3de0b710161a40c2000894ea55c3ad158c46588d62614993324599ba7f</t>
  </si>
  <si>
    <t>CARRERA 49 #49-23</t>
  </si>
  <si>
    <t>pv358yondo@mimos.com.co</t>
  </si>
  <si>
    <t>A358</t>
  </si>
  <si>
    <t>N358</t>
  </si>
  <si>
    <t>Y358</t>
  </si>
  <si>
    <t>NC58</t>
  </si>
  <si>
    <t>53067e03438056dd4dc79b4581a096aa3ea2735e92e696878f7569d8f2714138</t>
  </si>
  <si>
    <t>Cll 13 # 14-13 parque principal Acacias</t>
  </si>
  <si>
    <t>pv443acacias@mimos.com.co</t>
  </si>
  <si>
    <t>1 352 646 612</t>
  </si>
  <si>
    <t>443P</t>
  </si>
  <si>
    <t>NC3P</t>
  </si>
  <si>
    <t>443A</t>
  </si>
  <si>
    <t>NC3A</t>
  </si>
  <si>
    <t>469f56dd32c3635935065c13de248974429fd174ee26720ef659ce988e768c1a</t>
  </si>
  <si>
    <t>CALLE 1 #10-04</t>
  </si>
  <si>
    <t>pv373zipaquira@mimos.com.co</t>
  </si>
  <si>
    <t>FCZ</t>
  </si>
  <si>
    <t>NCCZ</t>
  </si>
  <si>
    <t>b15c2147308d642427b3a5127d214366470f04b2d724a9663f356ea1905339ad</t>
  </si>
  <si>
    <t>AVENIDA,CARRERA 19 A #72-52 LOCAL C-144 PISO 3</t>
  </si>
  <si>
    <t>pv393multiplaza@mimos.com.co</t>
  </si>
  <si>
    <t>C722</t>
  </si>
  <si>
    <t>722N</t>
  </si>
  <si>
    <t>FCM</t>
  </si>
  <si>
    <t>NCM</t>
  </si>
  <si>
    <t>3b9290ede5eb9679c22035197ae797fe327836ecdebb055084442d8d5402c973</t>
  </si>
  <si>
    <t>KM 27 VIA LAS PALMAS LOCAL 6</t>
  </si>
  <si>
    <t>pv575mallsanmiguel@mimos.com.co</t>
  </si>
  <si>
    <t>935 190 669</t>
  </si>
  <si>
    <t>MICO</t>
  </si>
  <si>
    <t>NICO</t>
  </si>
  <si>
    <t>MIMO</t>
  </si>
  <si>
    <t>NCMO</t>
  </si>
  <si>
    <t>95ff1c90d4845adf38e03cca26164504a4a487d5044f0c55ad9fc0d7096e1a39</t>
  </si>
  <si>
    <t>TV. 93 # 34 - 99 ISLA B 302 CC CACIQUE</t>
  </si>
  <si>
    <t>pv327cacique@mimos.com.co</t>
  </si>
  <si>
    <t>MMPA</t>
  </si>
  <si>
    <t>NMPA</t>
  </si>
  <si>
    <t>MMFP</t>
  </si>
  <si>
    <t>NCFP</t>
  </si>
  <si>
    <t>68daf1225e7a786e34de6bf6c57949f306e52b2e664f42e7f3525be0fced214d</t>
  </si>
  <si>
    <t>CR 51 #48-31 ALMACEN FLAMINGO BOLIVAR</t>
  </si>
  <si>
    <t>pv506flamingobolivar@mimos.com.co</t>
  </si>
  <si>
    <t>H464</t>
  </si>
  <si>
    <t>NC64</t>
  </si>
  <si>
    <t>24481c10e7bbc16a64378e9412315954a8ef19695c43d1280d4ed5c9a2da02e3</t>
  </si>
  <si>
    <t>CL 51#50 - 34 ALMACEN FLAMINGO BERRIO</t>
  </si>
  <si>
    <t>pv466flamingoberrio@mimos.com.co</t>
  </si>
  <si>
    <t>E466</t>
  </si>
  <si>
    <t>NC66</t>
  </si>
  <si>
    <t>7349f3aa6e256d4cb00ff7876f42026c398ab8dcc3a09c4557bbb4e478bf81c1</t>
  </si>
  <si>
    <t>CL 49 # 50- 01 ALMACEN FLAMINGO ITAGUI</t>
  </si>
  <si>
    <t>pv467flamingoitagui@mimos.com.co</t>
  </si>
  <si>
    <t>467P</t>
  </si>
  <si>
    <t>N67P</t>
  </si>
  <si>
    <t>E467</t>
  </si>
  <si>
    <t>NC67</t>
  </si>
  <si>
    <t>ac9fc75465482e02957ddcadc77bc33ca8e4b0a1b240ed90fc407b23b64d2f1b</t>
  </si>
  <si>
    <t>Calle 44 # 65 -100 local 1A</t>
  </si>
  <si>
    <t>pv465homecenterla65@mimos.com.co</t>
  </si>
  <si>
    <t>H465</t>
  </si>
  <si>
    <t>NC65</t>
  </si>
  <si>
    <t>bf3f6670ed0d56a938e180c5c6c514fd5957d070c8ac39097e78f5d3dd1a931b</t>
  </si>
  <si>
    <t>CL 14 # 48 33 IN 1001</t>
  </si>
  <si>
    <t>pv159ccmonterrey@mimos.com.co</t>
  </si>
  <si>
    <t>1 655 276 902</t>
  </si>
  <si>
    <t>FEP</t>
  </si>
  <si>
    <t>NEP</t>
  </si>
  <si>
    <t>FEM</t>
  </si>
  <si>
    <t>NCEM</t>
  </si>
  <si>
    <t>9d6751cb6c24e44dd37d7cb0d82e9533f6ff6a96aa5c9c280fe7e962ec5c836e</t>
  </si>
  <si>
    <t>CR 43 A # 34 - 95 PLAZOLETA NORTE CC ALMACENTRO</t>
  </si>
  <si>
    <t>pv564almacentro@mimos.com.co</t>
  </si>
  <si>
    <t>FEA</t>
  </si>
  <si>
    <t>NCEA</t>
  </si>
  <si>
    <t>9f99d607707f73a683d39e086b1a593151cb0496e13c37698151380b3c8d2db8</t>
  </si>
  <si>
    <t>CARRERA 43 #37SUR-57 LOCAL 201</t>
  </si>
  <si>
    <t>pv252parqueenvigado@mimos.com.co</t>
  </si>
  <si>
    <t>567 003 608</t>
  </si>
  <si>
    <t>FEE</t>
  </si>
  <si>
    <t>NCEE</t>
  </si>
  <si>
    <t>9459c8837636c10495a071f39bdc5b6559865e9355b6d9ee434afe4d9887e226</t>
  </si>
  <si>
    <t>CALLE 7 #1A-91 LOCAL 91 CC CASABLANCA</t>
  </si>
  <si>
    <t>pv441casablanca@mimos.com.co</t>
  </si>
  <si>
    <t>1 981 908 713</t>
  </si>
  <si>
    <t>INVC</t>
  </si>
  <si>
    <t>NNVC</t>
  </si>
  <si>
    <t>INV</t>
  </si>
  <si>
    <t>NCNV</t>
  </si>
  <si>
    <t>19d6d04a00d66441457d6b97c2720e7752d0878a3a1cef1f0c1bb9d6fbc5dfbd</t>
  </si>
  <si>
    <t>CALLE 38 #30A-88- BARRIO CENTRO</t>
  </si>
  <si>
    <t>pv442centrovillavicencio@mimos.com.co</t>
  </si>
  <si>
    <t>1 094 912 710</t>
  </si>
  <si>
    <t>P442</t>
  </si>
  <si>
    <t>N442</t>
  </si>
  <si>
    <t>F442</t>
  </si>
  <si>
    <t>NC42</t>
  </si>
  <si>
    <t>95709a5d9e85e63ed4694673dbabd9b1a9ea7a2c107e56e7c06e7b4a885ea90f</t>
  </si>
  <si>
    <t>CARRERA 3 #3-12 LOCAL</t>
  </si>
  <si>
    <t>giovanny.prada@gmail.com</t>
  </si>
  <si>
    <t>FEH</t>
  </si>
  <si>
    <t>NCEH</t>
  </si>
  <si>
    <t>7c80291ca43f8f2e30ceaffb779375dc11dd388b97b9f0dff72a3e3f178e3895</t>
  </si>
  <si>
    <t>CR 12 A # 22 -13 SUPERMERCADO EXITO</t>
  </si>
  <si>
    <t>pv570sanjeronimo@mimos.com.co</t>
  </si>
  <si>
    <t>873 667 848</t>
  </si>
  <si>
    <t>FCON</t>
  </si>
  <si>
    <t>NCON</t>
  </si>
  <si>
    <t>f130a3aa19e16a6a128361ef1c01988d518f24ca61cea15a98b7ff9bea014360</t>
  </si>
  <si>
    <t>CR 27 # 35 SUR -162 LOCAL 124 MALL TERRACINA PLAZA</t>
  </si>
  <si>
    <t>pv262terracina@mimos.com.co</t>
  </si>
  <si>
    <t>898 399 798</t>
  </si>
  <si>
    <t>262T</t>
  </si>
  <si>
    <t>N62T</t>
  </si>
  <si>
    <t>262E</t>
  </si>
  <si>
    <t>b42fb6df0c7e519856655ff6842108fd3cf4d0fb492ef0731e520aa5bf438786</t>
  </si>
  <si>
    <t>CR 9 #74 NORTE-40 ISLA K204 CC TERRAPLAZA</t>
  </si>
  <si>
    <t>pv573jirethpopayan@mimos.com.co</t>
  </si>
  <si>
    <t>JIR1</t>
  </si>
  <si>
    <t>NCR1</t>
  </si>
  <si>
    <t>30dd5760d19c8a3f4b371121f1362f845943c5a503b311f32657b17deacbe0ff</t>
  </si>
  <si>
    <t>CL 32 # 29 - 112 LOCAL 1 EL MALECON</t>
  </si>
  <si>
    <t>pv338malecon@mimos.com.co</t>
  </si>
  <si>
    <t>POS</t>
  </si>
  <si>
    <t>NCOS</t>
  </si>
  <si>
    <t>6bd24cc83ffaff4bbcecd3c5dbb672372c81ee56e947a4e3f0c03ee0ab033494</t>
  </si>
  <si>
    <t>CL 17 OE - 56 ESQUINA BARRIO CAOBOS</t>
  </si>
  <si>
    <t>pv284caobos@mimos.com.co</t>
  </si>
  <si>
    <t>E284</t>
  </si>
  <si>
    <t>N284</t>
  </si>
  <si>
    <t>P284</t>
  </si>
  <si>
    <t>84NC</t>
  </si>
  <si>
    <t>9546bbda1c97f3dddc1cc5f4fa8267007f5be8281405a39c8c70f645f5f53ff4</t>
  </si>
  <si>
    <t>CL 10 DG 11 SANTANDER  LOCAL 303 CC VENTURA</t>
  </si>
  <si>
    <t>pv283venturaplaza@mimos.com.co</t>
  </si>
  <si>
    <t>440 238 207</t>
  </si>
  <si>
    <t>E283</t>
  </si>
  <si>
    <t>N283</t>
  </si>
  <si>
    <t>P283</t>
  </si>
  <si>
    <t>83NC</t>
  </si>
  <si>
    <t>cdc98efee80ed042db126e6b8f2b542627c925953128a6410fa96aa276b4106d</t>
  </si>
  <si>
    <t>AV LIBERTADORES CON CANAL BOGOTA 1-56 CC UNICENTRO</t>
  </si>
  <si>
    <t>pv550unicentrocucuta@mimos.com.co</t>
  </si>
  <si>
    <t>E550</t>
  </si>
  <si>
    <t>N550</t>
  </si>
  <si>
    <t>P550</t>
  </si>
  <si>
    <t>50NC</t>
  </si>
  <si>
    <t>63911542cfbae7c9979197b7605df112c52047c11e44365a3d8b79b7736b403e</t>
  </si>
  <si>
    <t>ANILLO VIAL ORIENTAL # 13 - 70 ISLA K8 CC JARDIN PLAZA</t>
  </si>
  <si>
    <t>pv323jardinplaza@mimos.com.co</t>
  </si>
  <si>
    <t>878 366 167</t>
  </si>
  <si>
    <t>E323</t>
  </si>
  <si>
    <t>N323</t>
  </si>
  <si>
    <t>P323</t>
  </si>
  <si>
    <t>23NC</t>
  </si>
  <si>
    <t>82dcec4369e14206e0a84e454b902fea501ead43db7b62621928c29014c6bd09</t>
  </si>
  <si>
    <t>CR 29 # 18 -03 LOCAL 122 CC EL HOBO</t>
  </si>
  <si>
    <t>pv216alcaravan@mimos.com.co</t>
  </si>
  <si>
    <t>1 813 622 088</t>
  </si>
  <si>
    <t>F216</t>
  </si>
  <si>
    <t>16NC</t>
  </si>
  <si>
    <t>345052e4b9434adfa314d91ac73344d0369496dd01e9845c212420b3bfd31c19</t>
  </si>
  <si>
    <t>CR 15 # 3 A N - 40 ISLA 106 CC DE LA CUESTA</t>
  </si>
  <si>
    <t>pv505piedecuesta@mimos.com.co</t>
  </si>
  <si>
    <t>505C</t>
  </si>
  <si>
    <t>505E</t>
  </si>
  <si>
    <t>5ENC</t>
  </si>
  <si>
    <t>9652154d17bb97efa6e2c8b6d9b8b8a68055947ef3f22bb1aa8a02019522f33c</t>
  </si>
  <si>
    <t>Lab Mimos</t>
  </si>
  <si>
    <t>calle 35d 96 15</t>
  </si>
  <si>
    <t>correo@mismos.com</t>
  </si>
  <si>
    <t>P.C.A S.A.S</t>
  </si>
  <si>
    <t>SETT</t>
  </si>
  <si>
    <t>NC</t>
  </si>
  <si>
    <t>asdcxf54sdf85hfgd8f5</t>
  </si>
  <si>
    <t>AVENIDA PRADILLA 90 ESTE L-154</t>
  </si>
  <si>
    <t>pv711centrochia@mimos.com.co</t>
  </si>
  <si>
    <t>953 185 990</t>
  </si>
  <si>
    <t>C611</t>
  </si>
  <si>
    <t>611N</t>
  </si>
  <si>
    <t>P611</t>
  </si>
  <si>
    <t>11NC</t>
  </si>
  <si>
    <t>7fcd8b44f08bdace48defcd0c99a7a7b297d39ac996a9b15a73a98b5546caa3b</t>
  </si>
  <si>
    <t>KILOMETRO 2.5 VIA  CAJICA # 143 -78 L- C-09</t>
  </si>
  <si>
    <t>pv981fontanar@mimos.com.co</t>
  </si>
  <si>
    <t>401 557 949</t>
  </si>
  <si>
    <t>C695</t>
  </si>
  <si>
    <t>695N</t>
  </si>
  <si>
    <t>P695</t>
  </si>
  <si>
    <t>95NC</t>
  </si>
  <si>
    <t>e5d65ddb77f3068d28502993cf29cdaf424a6b00593546d2f0a39cb2d6e5358d</t>
  </si>
  <si>
    <t>AEROPUERTO INTERNACIONAL JOSE MARIA CORDOBA  L- 43   </t>
  </si>
  <si>
    <t>lucero.montes@mimos.com.co</t>
  </si>
  <si>
    <t>C653</t>
  </si>
  <si>
    <t>653N</t>
  </si>
  <si>
    <t>P653</t>
  </si>
  <si>
    <t>53NC</t>
  </si>
  <si>
    <t>56f6a36707510387a69b74623626ef267be8717d31038910a9526161b5e913ca</t>
  </si>
  <si>
    <t>carrera 1 #62 norte, calima, cali. Alkosto norte</t>
  </si>
  <si>
    <t>erika.lenis@mimos.com.co</t>
  </si>
  <si>
    <t>710 754 264</t>
  </si>
  <si>
    <t>C715</t>
  </si>
  <si>
    <t>715N</t>
  </si>
  <si>
    <t>P715</t>
  </si>
  <si>
    <t>NC15</t>
  </si>
  <si>
    <t>728b5df99e8af593a57ece9bd1258568ca125970067354c498b42960872135e4</t>
  </si>
  <si>
    <t>CARRERA 4 No.11A-119  LOCAL 339 C.C  ARRECIFE</t>
  </si>
  <si>
    <t>francia.luna@mimos.com.co</t>
  </si>
  <si>
    <t>1 191 561 986</t>
  </si>
  <si>
    <t>C684</t>
  </si>
  <si>
    <t>684N</t>
  </si>
  <si>
    <t>P684</t>
  </si>
  <si>
    <t>b869d6689230f0f7fd727f9a5effa6d8a15a98aef6d22b168e059c5ff7c03966</t>
  </si>
  <si>
    <t>CENTRO COMERCIAL AV. CHILE</t>
  </si>
  <si>
    <t>olga.diaz@mimos.comco</t>
  </si>
  <si>
    <t>1 183 190 246</t>
  </si>
  <si>
    <t>C716</t>
  </si>
  <si>
    <t>716N</t>
  </si>
  <si>
    <t>P716</t>
  </si>
  <si>
    <t>NC16</t>
  </si>
  <si>
    <t>7b058f8137b9d91c1ebb92e789d9b559656f149e7e8d902726da229108819aee</t>
  </si>
  <si>
    <t>CARRERA 3 # 4 - 10 EDIFICIO MARGARITA DEL MAR</t>
  </si>
  <si>
    <t>899 882 506</t>
  </si>
  <si>
    <t>C679</t>
  </si>
  <si>
    <t>679N</t>
  </si>
  <si>
    <t>P679</t>
  </si>
  <si>
    <t>79NC</t>
  </si>
  <si>
    <t>60361ad3ee1fcb4ecd4da1168a2d7de4b62c4c8dacbd27a3aa17cc9ac5f4588f</t>
  </si>
  <si>
    <t>CARRERA 2 No 9-124 LOCAL 2 AVENIDA SAN MARTIN (DENTRO DE KOKORIKO)</t>
  </si>
  <si>
    <t>1 606 880 322</t>
  </si>
  <si>
    <t>C682</t>
  </si>
  <si>
    <t>682N</t>
  </si>
  <si>
    <t>P700</t>
  </si>
  <si>
    <t>0NC</t>
  </si>
  <si>
    <t>076003dc6c6d38afdff86db2d0b21092cc0eaee1ea27d66913b61b82968618dc</t>
  </si>
  <si>
    <t>CALLE 2 No.66-86 CENTRO COMERCIAL VIVA BUENAVENTURA (CASETA) LOCAL XXX</t>
  </si>
  <si>
    <t>808 254 746</t>
  </si>
  <si>
    <t>C645</t>
  </si>
  <si>
    <t>645N</t>
  </si>
  <si>
    <t>P645</t>
  </si>
  <si>
    <t>45NC</t>
  </si>
  <si>
    <t>b05c954642e78353bc76240efe0cdfa687e36ec1f05693a05c00e05cd6c1250b</t>
  </si>
  <si>
    <t>CALLE 29D # 22-170 LOCAL 55 C.C CARIBE PLAZA</t>
  </si>
  <si>
    <t>197 376 343</t>
  </si>
  <si>
    <t>C683</t>
  </si>
  <si>
    <t>683N</t>
  </si>
  <si>
    <t>P683</t>
  </si>
  <si>
    <t>09a85556d6d90aad70a95d9eb65bc26eec21f7b4c8de3e59f908f7197dcd2dda</t>
  </si>
  <si>
    <t>CALLE 33 # 9 -64 CENTRO (DENTRO DE KOKORIKO)</t>
  </si>
  <si>
    <t>C666</t>
  </si>
  <si>
    <t>666N</t>
  </si>
  <si>
    <t>P666</t>
  </si>
  <si>
    <t>66NC</t>
  </si>
  <si>
    <t>1e8336e88b26165336f2338d149c22823d7e3482292a8c28fcc70bb1779f6dc7</t>
  </si>
  <si>
    <t>CARRERA 8 A # 38-42  Local  A- 11 CCCIAL SAN PEDRO PLAZA - NEIVA</t>
  </si>
  <si>
    <t>yhoana.perdomo@mimos.com.co</t>
  </si>
  <si>
    <t>672 654 306</t>
  </si>
  <si>
    <t>C692</t>
  </si>
  <si>
    <t>692N</t>
  </si>
  <si>
    <t>P692</t>
  </si>
  <si>
    <t>92NC</t>
  </si>
  <si>
    <t>12cc829ad8d41ad9cdf400631984d831760d30bb0d2db165dd6a714c586b4c7e</t>
  </si>
  <si>
    <t>CARRERA 15 # 19 A Sur - 04  BURBUJA  11  CCIAL GRAN PLAZA SAN ANTONIO - PITALITO HUILA</t>
  </si>
  <si>
    <t>302 309 931</t>
  </si>
  <si>
    <t>C612</t>
  </si>
  <si>
    <t>612N</t>
  </si>
  <si>
    <t>P612</t>
  </si>
  <si>
    <t>NC12</t>
  </si>
  <si>
    <t>9d6d5eff392fe6addc227f32fe774538dd30b0f76ff4006dc9c4d02bf4bffcff</t>
  </si>
  <si>
    <t>CALLE 33 # 42b-06    L-  XXX FRENTE A VELEZ</t>
  </si>
  <si>
    <t>196 839 524</t>
  </si>
  <si>
    <t>C617</t>
  </si>
  <si>
    <t>617N</t>
  </si>
  <si>
    <t>P617</t>
  </si>
  <si>
    <t>NC17</t>
  </si>
  <si>
    <t>e58f64efbe8f08c9b5d7b77a7bce0524b51ca5477a23b3ab479c3b936921c4ae</t>
  </si>
  <si>
    <t>AVENIDA 4  # 7N-46   Local 146 CENTRO COMERCIAL CENTENARIO</t>
  </si>
  <si>
    <t>1 570 070 524</t>
  </si>
  <si>
    <t>C640</t>
  </si>
  <si>
    <t>640N</t>
  </si>
  <si>
    <t>P640</t>
  </si>
  <si>
    <t>40NC</t>
  </si>
  <si>
    <t>20b89487084e0e3f57216c43175b8f3bf029f2ab99ca5bb036617800223d6d55</t>
  </si>
  <si>
    <t>CARRERA 48F # 96 - 50 L-2094</t>
  </si>
  <si>
    <t>yurany.linares@mimos.com.co</t>
  </si>
  <si>
    <t>C667</t>
  </si>
  <si>
    <t>667N</t>
  </si>
  <si>
    <t>P667</t>
  </si>
  <si>
    <t>67NC</t>
  </si>
  <si>
    <t>5d8c636c7f8d80f18895e0e54698c0886240aa1cad2b0e0f2adaa386556a1ce8</t>
  </si>
  <si>
    <t>CARRERA 27 # 29-145   L- FC416 FLORIDA BLANCA</t>
  </si>
  <si>
    <t>1 000 057 964</t>
  </si>
  <si>
    <t>C674</t>
  </si>
  <si>
    <t>674N</t>
  </si>
  <si>
    <t>P675</t>
  </si>
  <si>
    <t>75NC</t>
  </si>
  <si>
    <t>150508478bdebe531743be565968bad40a7a61ef524d7b28299d3ba30d15f9b1</t>
  </si>
  <si>
    <t>CALLE 34 # 43-66    L- 122</t>
  </si>
  <si>
    <t>1 146 031 244</t>
  </si>
  <si>
    <t>A675</t>
  </si>
  <si>
    <t>724N</t>
  </si>
  <si>
    <t>P674</t>
  </si>
  <si>
    <t>74NC</t>
  </si>
  <si>
    <t>f1dcd17ff838a31b533ed46e3004d5adcff3e2279472d15d11e89bc82057056e</t>
  </si>
  <si>
    <t>CALLE 38 A Sur # 38D -50  TL1-001</t>
  </si>
  <si>
    <t>C656</t>
  </si>
  <si>
    <t>656N</t>
  </si>
  <si>
    <t>P656</t>
  </si>
  <si>
    <t>56NC</t>
  </si>
  <si>
    <t>85b996521868625599eb3d7e1651c288ee11dbf41face725a94fdbe272385cdb</t>
  </si>
  <si>
    <t>CALLE 18 Av cascajal N 106-105 LOCAL 104 CENTRO COMERCIAL CIUDAD JARDIN</t>
  </si>
  <si>
    <t>C671</t>
  </si>
  <si>
    <t>671N</t>
  </si>
  <si>
    <t>P671</t>
  </si>
  <si>
    <t>71NC</t>
  </si>
  <si>
    <t>d6f44ffac656d30ad6eaedfbfa44777c35aa8080424bf6753bb3ce347e8a286b</t>
  </si>
  <si>
    <t>CARRERA 81 # 37-100   L- 13  ENTRADA POR  PARQUEADERO SOTANO</t>
  </si>
  <si>
    <t>C676</t>
  </si>
  <si>
    <t>676N</t>
  </si>
  <si>
    <t>P676</t>
  </si>
  <si>
    <t>76NC</t>
  </si>
  <si>
    <t>8203497ef31e715d2bd0f4fa751c2b977e2bc513ad9a105efa2921d0e9fc93b5</t>
  </si>
  <si>
    <t>Carrera 10 #19-87</t>
  </si>
  <si>
    <t>1 076 501 607</t>
  </si>
  <si>
    <t>P670</t>
  </si>
  <si>
    <t>70NC</t>
  </si>
  <si>
    <t>e066543a0f7b85a941fba1ad02641482975aa3eab37af14a6daf425da1968636</t>
  </si>
  <si>
    <t>CALLE 5 AUTOPISTA SUR  # 68-70 (ISLA) LOCAL 2-80B  2DO PISO CENTRO COMERCIAL PREMIER LIMONAR</t>
  </si>
  <si>
    <t>C652</t>
  </si>
  <si>
    <t>652N</t>
  </si>
  <si>
    <t>P652</t>
  </si>
  <si>
    <t>52NC</t>
  </si>
  <si>
    <t>87a330994cea76dbc4f915060337e2833d074a64a96e72c8b26b76f9d16b9255</t>
  </si>
  <si>
    <t>CALLE 30 A No. 82 A 26   L- 2101 ZONA DE COMIDAS</t>
  </si>
  <si>
    <t>C662</t>
  </si>
  <si>
    <t>662N</t>
  </si>
  <si>
    <t>P662</t>
  </si>
  <si>
    <t>62NC</t>
  </si>
  <si>
    <t>e9f2b9ef9ceaa70231bdc9c94b9f3fd32b5873ddd2c51225fd81b576f1013f00</t>
  </si>
  <si>
    <t>CALLE   51 Sur # 48-58   L-109</t>
  </si>
  <si>
    <t>victor.paredes@mimos.com.co</t>
  </si>
  <si>
    <t>1 436 933 095</t>
  </si>
  <si>
    <t>C621</t>
  </si>
  <si>
    <t>621N</t>
  </si>
  <si>
    <t>P621</t>
  </si>
  <si>
    <t>21NC</t>
  </si>
  <si>
    <t>4ff4be54fb193be92b62b82794d02d3aa359afdf2fdd6c80e51abeee3219781a</t>
  </si>
  <si>
    <t>CALLE 31 # 61 - 19 LOCAL 89 C.C MAYALES</t>
  </si>
  <si>
    <t>1 568 175 778</t>
  </si>
  <si>
    <t>C691</t>
  </si>
  <si>
    <t>691N</t>
  </si>
  <si>
    <t>P691</t>
  </si>
  <si>
    <t>91NC</t>
  </si>
  <si>
    <t>f5accb8e312002d342985418533423bb06eac4464045ee63b5dcee7b7318c71c</t>
  </si>
  <si>
    <t>AEROPUERTO EL DORADO MUELLE INTERNACIONAL</t>
  </si>
  <si>
    <t>1 423 661 673</t>
  </si>
  <si>
    <t>C631</t>
  </si>
  <si>
    <t>631N</t>
  </si>
  <si>
    <t>P631</t>
  </si>
  <si>
    <t>31NC</t>
  </si>
  <si>
    <t>5e0c54643e7243011d18e931dd1642ce18f75e618630c42bb8b8478173245fe8</t>
  </si>
  <si>
    <t>CARRERA 53 # 80 - 18  CCIAL PARQUE WASHINGTON</t>
  </si>
  <si>
    <t>386 844 385</t>
  </si>
  <si>
    <t>C632</t>
  </si>
  <si>
    <t>632N</t>
  </si>
  <si>
    <t>P632</t>
  </si>
  <si>
    <t>32NC</t>
  </si>
  <si>
    <t>adb58477cab5f3e7ed209eb674709ed6260d5b1955296b566236edaa42122d86</t>
  </si>
  <si>
    <t>CARRERA 43A # 25-37 AVENIDA EL POBLADO</t>
  </si>
  <si>
    <t>131 253 079</t>
  </si>
  <si>
    <t>C693</t>
  </si>
  <si>
    <t>693N</t>
  </si>
  <si>
    <t>P693</t>
  </si>
  <si>
    <t>93NC</t>
  </si>
  <si>
    <t>df7ae543ba03e5146c6d40d28bd2befd77208091c5ba4cc1613b3558c6f26aee</t>
  </si>
  <si>
    <t>CARRERA 43A   CALLE  30    L- 3446</t>
  </si>
  <si>
    <t>1 143 151 051</t>
  </si>
  <si>
    <t>C705</t>
  </si>
  <si>
    <t>705N</t>
  </si>
  <si>
    <t>P705</t>
  </si>
  <si>
    <t>5NC</t>
  </si>
  <si>
    <t>d731879d6a26a47c8fde36b0f53eae80395c8917c62f7c1b6acc07dd343d7f5f</t>
  </si>
  <si>
    <t>DIAGONAL  55 # 34-67    L- 1116  ETAPA NUEVA</t>
  </si>
  <si>
    <t>729 638 894</t>
  </si>
  <si>
    <t>C694</t>
  </si>
  <si>
    <t>694N</t>
  </si>
  <si>
    <t>P694</t>
  </si>
  <si>
    <t>94NC</t>
  </si>
  <si>
    <t>0e63bbd3afc48dc25535dd18791a03a271153d8380ad7ff83920db66f57dc341</t>
  </si>
  <si>
    <t>CARRERA 25A # 1A Sur- 45   L- 1386</t>
  </si>
  <si>
    <t>247 333 522</t>
  </si>
  <si>
    <t>C618</t>
  </si>
  <si>
    <t>618N</t>
  </si>
  <si>
    <t>P618</t>
  </si>
  <si>
    <t>18NC</t>
  </si>
  <si>
    <t>1e64ed1c793fbeea0867e94f5a4efa0b268b32b77db66b318bc8f7ad478b737b</t>
  </si>
  <si>
    <t>CARRERA 111C # 86-74  L-235</t>
  </si>
  <si>
    <t>872 424 402</t>
  </si>
  <si>
    <t>C629</t>
  </si>
  <si>
    <t>629N</t>
  </si>
  <si>
    <t>P629</t>
  </si>
  <si>
    <t>29NC</t>
  </si>
  <si>
    <t>f1438485fde6ff256b204eef19c88038addd4446036a59a9937befec54a14664</t>
  </si>
  <si>
    <t>CARRERA 48 #39 Sur 130    L- 227Z  </t>
  </si>
  <si>
    <t>640 319 210</t>
  </si>
  <si>
    <t>C701</t>
  </si>
  <si>
    <t>701N</t>
  </si>
  <si>
    <t>P701</t>
  </si>
  <si>
    <t>1NC</t>
  </si>
  <si>
    <t>f044d81b4dd6107a889b39811c951116392672848e0071a72b8bfb8605875175</t>
  </si>
  <si>
    <t>CARRERA 81 # 37-100   L-119  ENTRADA PRINCIPAL PEATONAL</t>
  </si>
  <si>
    <t>1 417 800 888</t>
  </si>
  <si>
    <t>C678</t>
  </si>
  <si>
    <t>678N</t>
  </si>
  <si>
    <t>P678</t>
  </si>
  <si>
    <t>78NC</t>
  </si>
  <si>
    <t>bab8bf4feff5413d11d9a44c542066cd0284b4857a346daa12c15c2d1a0b2d48</t>
  </si>
  <si>
    <t>CALLE 38 A Sur # 38D -50  TL2-129</t>
  </si>
  <si>
    <t>1 428 323 820</t>
  </si>
  <si>
    <t>C633</t>
  </si>
  <si>
    <t>633N</t>
  </si>
  <si>
    <t>P633</t>
  </si>
  <si>
    <t>33NC</t>
  </si>
  <si>
    <t>8f7c6b0125cf416d8c0bfd242078aeaf53d7cd56c2afbd5ee041d1d0e35483e1</t>
  </si>
  <si>
    <t>CALLE 38 # 5N-35 LOCAL 312 CENTRO COMERCIAL CHIPICHAPE</t>
  </si>
  <si>
    <t>1 662 272 959</t>
  </si>
  <si>
    <t>C634</t>
  </si>
  <si>
    <t>634N</t>
  </si>
  <si>
    <t>P634</t>
  </si>
  <si>
    <t>34NC</t>
  </si>
  <si>
    <t>4a55e7720409af46428c992916714476ccec51557242ff978e751405ab0e1fae</t>
  </si>
  <si>
    <t>CARRERA 3 # 15 A – 57  L-261</t>
  </si>
  <si>
    <t>C668</t>
  </si>
  <si>
    <t>668N</t>
  </si>
  <si>
    <t>P668</t>
  </si>
  <si>
    <t>68NC</t>
  </si>
  <si>
    <t>5b031c3e6337641f2f61dc747ce5116eb219d721c0600ab8a076ec948d1638f2</t>
  </si>
  <si>
    <t>AVENIDA LAS AMERICAS # 68 A - 94   ENTRADA PRINCIPAL</t>
  </si>
  <si>
    <t>1 965 865 998</t>
  </si>
  <si>
    <t>C669</t>
  </si>
  <si>
    <t>669N</t>
  </si>
  <si>
    <t>P669</t>
  </si>
  <si>
    <t>69NC</t>
  </si>
  <si>
    <t>15ce119e9386218c0fd6ef3edbca336b8ce2dae888fde4c2ea8704d7e1fe598c</t>
  </si>
  <si>
    <t>DIAGONAL 55 #  35-120  Int 144</t>
  </si>
  <si>
    <t>1 708 816 737</t>
  </si>
  <si>
    <t>P663</t>
  </si>
  <si>
    <t>63NC</t>
  </si>
  <si>
    <t>11e8927da05c579309cdb6ada0669d161a51e037962bbf5d46799d4a109916c5</t>
  </si>
  <si>
    <t>CARRERA 17 # 45-56  L- 106A</t>
  </si>
  <si>
    <t>382 646 494</t>
  </si>
  <si>
    <t>C664</t>
  </si>
  <si>
    <t>664N</t>
  </si>
  <si>
    <t>P664</t>
  </si>
  <si>
    <t>64NC</t>
  </si>
  <si>
    <t>b7e30319bc713199a893190f7eb2037a518c43d4ed726622088c792c4cc09f5b</t>
  </si>
  <si>
    <t>CARRERA 59A No. 79 - 30  ENTRADA 2</t>
  </si>
  <si>
    <t>C658</t>
  </si>
  <si>
    <t>658N</t>
  </si>
  <si>
    <t>P658</t>
  </si>
  <si>
    <t>58NC</t>
  </si>
  <si>
    <t>b5005e900cdbe101caade68fe03c71b57b3cd87ad856283a1c7a1b887ed42690</t>
  </si>
  <si>
    <t>CALLE 52 # 13 - 70 ENTRADA PRINCIPAL</t>
  </si>
  <si>
    <t>1 469 399 378</t>
  </si>
  <si>
    <t>C660</t>
  </si>
  <si>
    <t>660N</t>
  </si>
  <si>
    <t>P660</t>
  </si>
  <si>
    <t>60NC</t>
  </si>
  <si>
    <t>b7d0a1c906e3a5a4bc6bad034d87e95991caa8cf0bda073a4acce53d8c0319c0</t>
  </si>
  <si>
    <t>TRANSVERSAL 46 # 146A -25  PLAZOLETA DE COMIDAS</t>
  </si>
  <si>
    <t>872 157 955</t>
  </si>
  <si>
    <t>C657</t>
  </si>
  <si>
    <t>657N</t>
  </si>
  <si>
    <t>P657</t>
  </si>
  <si>
    <t>57NC</t>
  </si>
  <si>
    <t>379d62b690f97aaa391bc707171f68c092fe583b347673eba18efe6007b65ec4</t>
  </si>
  <si>
    <t>CALLE  48 D # 65-50    L- 0121 A</t>
  </si>
  <si>
    <t>398 547 346</t>
  </si>
  <si>
    <t>C614</t>
  </si>
  <si>
    <t>614N</t>
  </si>
  <si>
    <t>P614</t>
  </si>
  <si>
    <t>14NC</t>
  </si>
  <si>
    <t>8e225e189ca5e8250224b711fb62b989103b1cc6e41b5a4d6dd4a5b2d80a323f</t>
  </si>
  <si>
    <t>CALLE 134 # 9-51  ENTRADA PRINCIPAL</t>
  </si>
  <si>
    <t>222 085 300</t>
  </si>
  <si>
    <t>C616</t>
  </si>
  <si>
    <t>616N</t>
  </si>
  <si>
    <t>P616</t>
  </si>
  <si>
    <t>a0ec237666f0f9ae4535bdaf3e88734e32150d34ad48fbeecc77f19894a4e23c</t>
  </si>
  <si>
    <t>AVENIDA CENTENARIO  No. 106-55 ENTRADA PRINCIPAL</t>
  </si>
  <si>
    <t>741 350 814</t>
  </si>
  <si>
    <t>C624</t>
  </si>
  <si>
    <t>624N</t>
  </si>
  <si>
    <t>P624</t>
  </si>
  <si>
    <t>24NC</t>
  </si>
  <si>
    <t>6fdee1af4c7a27622a5213d53c57761d931ce3bfca71bf2506ff2f092c08bbcf</t>
  </si>
  <si>
    <t>AVENIDA 3F NORTE #  52N-26 ALMACEN ÉXITO LA FLLORA LOCAL XXX</t>
  </si>
  <si>
    <t>936 176 249</t>
  </si>
  <si>
    <t>C619</t>
  </si>
  <si>
    <t>619N</t>
  </si>
  <si>
    <t>P619</t>
  </si>
  <si>
    <t>19NC</t>
  </si>
  <si>
    <t>fe6536017fb37347c48d8c174a6d835c05b0b55c22aa713f4efa52d5ecd67864</t>
  </si>
  <si>
    <t>CALLE 175 No. 22 - 13 PISO 1  ENTRADA PRINCIPAL</t>
  </si>
  <si>
    <t>244 700 554</t>
  </si>
  <si>
    <t>C622</t>
  </si>
  <si>
    <t>622N</t>
  </si>
  <si>
    <t>P622</t>
  </si>
  <si>
    <t>22NC</t>
  </si>
  <si>
    <t>3768d5748421e8fc4e70855b70ae09b62134f8081c9730036e4350c58844fee1</t>
  </si>
  <si>
    <t>CARRERA 114A No.78B - 85  L-116</t>
  </si>
  <si>
    <t>C625</t>
  </si>
  <si>
    <t>625N</t>
  </si>
  <si>
    <t>P625</t>
  </si>
  <si>
    <t>25NC</t>
  </si>
  <si>
    <t>36ea21d8e03f5b60caaaf3517ad6d269385102268a6fdd4407f099e1c2dede23</t>
  </si>
  <si>
    <t>CALLE  10 # 43f - 135   L- 104</t>
  </si>
  <si>
    <t>C636</t>
  </si>
  <si>
    <t>636N</t>
  </si>
  <si>
    <t>P636</t>
  </si>
  <si>
    <t>36NC</t>
  </si>
  <si>
    <t>483f3087404b06c1681024630704ef24c71ba4eb26e721b3d87e7c2bbb43bc8d</t>
  </si>
  <si>
    <t>CARRERA 80 # 64-61   L- 114  </t>
  </si>
  <si>
    <t>630 556 253</t>
  </si>
  <si>
    <t>C615</t>
  </si>
  <si>
    <t>615N</t>
  </si>
  <si>
    <t>P615</t>
  </si>
  <si>
    <t>15NC</t>
  </si>
  <si>
    <t>59cd1e1b2657bdee9919b8bdfd3d2f3ea8edb628908d16e6e8de434a19ab42ab</t>
  </si>
  <si>
    <t>CALLE  48 # 46-115  L- 202  ENTRADA PRINCIPAL</t>
  </si>
  <si>
    <t>407 636 025</t>
  </si>
  <si>
    <t>C628</t>
  </si>
  <si>
    <t>628N</t>
  </si>
  <si>
    <t>P628</t>
  </si>
  <si>
    <t>28NC</t>
  </si>
  <si>
    <t>847577a2395848b785c58d741dd38997194731d5005b0db56b2bb66facd5bfd5</t>
  </si>
  <si>
    <t>CALLE 5 # 38D - 27 LOCAL 109A ALMACEN ÉXITO SAN FERNANDO ENTRADA PRINCIPAL PARQUEADEROS</t>
  </si>
  <si>
    <t>C635</t>
  </si>
  <si>
    <t>635N</t>
  </si>
  <si>
    <t>P635</t>
  </si>
  <si>
    <t>35NC</t>
  </si>
  <si>
    <t>51c67bd85966e491eea29a0b442d556e732e192165521571f238afb72ca47635</t>
  </si>
  <si>
    <t>CARRERA 70 # 28 D-20 ALMACEN ÉXITO SIMON BOLIVAR LOCAL XXX</t>
  </si>
  <si>
    <t>247 040 386</t>
  </si>
  <si>
    <t>C646</t>
  </si>
  <si>
    <t>646N</t>
  </si>
  <si>
    <t>P646</t>
  </si>
  <si>
    <t>46NC</t>
  </si>
  <si>
    <t>889e980f5024768d922a655ed83aa94919f1fa6cb4d2a30cc8011453dc2f6c45</t>
  </si>
  <si>
    <t>CARRERA 66 B #  34A-25   L-039  ENTRADA POR LA FUENTE</t>
  </si>
  <si>
    <t>1 043 129 640</t>
  </si>
  <si>
    <t>C677</t>
  </si>
  <si>
    <t>677N</t>
  </si>
  <si>
    <t>P677</t>
  </si>
  <si>
    <t>77NC</t>
  </si>
  <si>
    <t>97a93c034cfc8177915cf3060afcd462ad4939508a7d188750c3b42ac137469a</t>
  </si>
  <si>
    <t>pv894Galeriaexitoenvigado@mimos.com.co</t>
  </si>
  <si>
    <t>1 090 765 497</t>
  </si>
  <si>
    <t>C717</t>
  </si>
  <si>
    <t>717N</t>
  </si>
  <si>
    <t>P717</t>
  </si>
  <si>
    <t>17NC</t>
  </si>
  <si>
    <t>aa0f459845e92ec2e1913c0024387c33898d4841b45d2b9d9d4e584fc9e5050d</t>
  </si>
  <si>
    <t>cr48#32Bsur-139 isla 18Z centro comercial Vivae Envigado</t>
  </si>
  <si>
    <t>248 969 325</t>
  </si>
  <si>
    <t>P714</t>
  </si>
  <si>
    <t>NC14</t>
  </si>
  <si>
    <t>69f091c9cef972325dcef3757a22277fe6350c94381380e3abee87a23b688266</t>
  </si>
  <si>
    <t>CALLE 65 SUR 78 H 51  L 338</t>
  </si>
  <si>
    <t>pv862homecenter@mimos.com.co</t>
  </si>
  <si>
    <t>1 200 326 954</t>
  </si>
  <si>
    <t>C665</t>
  </si>
  <si>
    <t>665N</t>
  </si>
  <si>
    <t>P665</t>
  </si>
  <si>
    <t>65NC</t>
  </si>
  <si>
    <t>7e1cb28e79d64666fc099bc2b90898f57c5d5c219d98a411c41640cf945e4d57</t>
  </si>
  <si>
    <t>AVENIDA CARRERA  68 # 80 - 70 L- 14A</t>
  </si>
  <si>
    <t>C630</t>
  </si>
  <si>
    <t>630N</t>
  </si>
  <si>
    <t>P630</t>
  </si>
  <si>
    <t>30NC</t>
  </si>
  <si>
    <t>96b8dbdbeb4fdad88012642b63658b1287223fe4a8ad61791cdde7159140b816</t>
  </si>
  <si>
    <t>CALLE  14 # 48-09  L-XXX</t>
  </si>
  <si>
    <t>216 655 703</t>
  </si>
  <si>
    <t>C703</t>
  </si>
  <si>
    <t>703N</t>
  </si>
  <si>
    <t>P703</t>
  </si>
  <si>
    <t>3NC</t>
  </si>
  <si>
    <t>e0bfde2d73d8a321ef5c558fec339a1ea66f3db120fba78094fbed3d7dd510d1</t>
  </si>
  <si>
    <t>CARRERA 3 # 11 A - 43 ESQUINA - IBAGUE</t>
  </si>
  <si>
    <t>P642</t>
  </si>
  <si>
    <t>42NC</t>
  </si>
  <si>
    <t>0c47beeffc33e0134090bd484d476eb280a27d98daa58ef26d02ae1e662f7e20</t>
  </si>
  <si>
    <t>CARRERA 98 # 16-200 LOCAL K-15 CENTRO COMERCIAL JARDIN PLAZA ENTRADA DE JUMBO</t>
  </si>
  <si>
    <t>747 410 575</t>
  </si>
  <si>
    <t>C623</t>
  </si>
  <si>
    <t>623N</t>
  </si>
  <si>
    <t>P623</t>
  </si>
  <si>
    <t>1d46af8bf24b80858a60f1379aa2180b896a4e4176a3697fc51abf33cc5ecef7</t>
  </si>
  <si>
    <t>CARRERA  10 A # 30B 20 Sur L-15</t>
  </si>
  <si>
    <t>757 003 859</t>
  </si>
  <si>
    <t>C627</t>
  </si>
  <si>
    <t>627N</t>
  </si>
  <si>
    <t>P627</t>
  </si>
  <si>
    <t>27NC</t>
  </si>
  <si>
    <t>c67605b9c860708a1c802eaa722ed04e59c33328ad1836bba171a03fc1dc03a8</t>
  </si>
  <si>
    <t>CALLE  170 # 64 -47 PLAZOLETA COMDAS</t>
  </si>
  <si>
    <t>100 744 299</t>
  </si>
  <si>
    <t>C638</t>
  </si>
  <si>
    <t>638N</t>
  </si>
  <si>
    <t>P638</t>
  </si>
  <si>
    <t>38NC</t>
  </si>
  <si>
    <t>d72262d3becd17ec80044b3a090321d121d63dd2341b7ad2658331b9f58e69a1</t>
  </si>
  <si>
    <t>CALLE 40 # 6A NORTE- 45 ALMACEN JUMBO (CASETA) LOCAL+P104 XXX</t>
  </si>
  <si>
    <t>C672</t>
  </si>
  <si>
    <t>672N</t>
  </si>
  <si>
    <t>P672</t>
  </si>
  <si>
    <t>72NC</t>
  </si>
  <si>
    <t>113931a4451deb3927020c9d74fcef17eaf720786f882693d36cb62500f86cf2</t>
  </si>
  <si>
    <t>CARRERA  65 # 92C-85    L-1505   ZONA DE COMIDAS</t>
  </si>
  <si>
    <t>C673</t>
  </si>
  <si>
    <t>673N</t>
  </si>
  <si>
    <t>P673</t>
  </si>
  <si>
    <t>73NC</t>
  </si>
  <si>
    <t>e328fa69429c6978ccbb7eda3879c3cec061b9c35a90006eede27c4bfda5b074</t>
  </si>
  <si>
    <t> CARRERA 48 # 19 Sur-29   L-110</t>
  </si>
  <si>
    <t>C709</t>
  </si>
  <si>
    <t>709N</t>
  </si>
  <si>
    <t>P709</t>
  </si>
  <si>
    <t>9NC</t>
  </si>
  <si>
    <t>88b812fe4a7dd4a54e9b165665f98bfb3cf98d7137d8a5d80a9f188559876992</t>
  </si>
  <si>
    <t>CALLE 138 # 55 - 83</t>
  </si>
  <si>
    <t>1 896 849 588</t>
  </si>
  <si>
    <t>C699</t>
  </si>
  <si>
    <t>699N</t>
  </si>
  <si>
    <t>P699</t>
  </si>
  <si>
    <t>99NC</t>
  </si>
  <si>
    <t>67cec1f3eb2f456f4fd8f8ab0b6bd94ea3da4f13c46a3e67ce262b39c0bba036</t>
  </si>
  <si>
    <t>CALLE  153 # 59-15   </t>
  </si>
  <si>
    <t>P682</t>
  </si>
  <si>
    <t>82NC</t>
  </si>
  <si>
    <t>a8e641aa024a2fea73318a7fa15d46e5a25bf3751b6316fc831781ad5a136f0a</t>
  </si>
  <si>
    <t>Dig 30 No 30-31 CC PASEO DE LA CASTELLANA LOCAL 238</t>
  </si>
  <si>
    <t>1 859 729 432</t>
  </si>
  <si>
    <t>C651</t>
  </si>
  <si>
    <t>651N</t>
  </si>
  <si>
    <t>P651</t>
  </si>
  <si>
    <t>51NC</t>
  </si>
  <si>
    <t>1cc6b9578128a86e8d95a851df183e78e2e983ddca995d4231188e296fc35535</t>
  </si>
  <si>
    <t>CALLE  51 # 42-75   AVENIDA LA PLAYA</t>
  </si>
  <si>
    <t>C654</t>
  </si>
  <si>
    <t>654N</t>
  </si>
  <si>
    <t>P654</t>
  </si>
  <si>
    <t>54NC</t>
  </si>
  <si>
    <t>2de32aa71a6ece794ad50f9d41cdd555a27ee9e3384b613657ca4a3d5a3e9cda</t>
  </si>
  <si>
    <t>CARRERA 32 # 4  Sur - 80  L- 112  MALL LA VISITACION</t>
  </si>
  <si>
    <t>1 889 609 221</t>
  </si>
  <si>
    <t>C713</t>
  </si>
  <si>
    <t>713N</t>
  </si>
  <si>
    <t>P713</t>
  </si>
  <si>
    <t>13NC</t>
  </si>
  <si>
    <t>14638fa30252a98476cf1bdd8e0dccb6eecb0e9e97d02b0371af72f332a3f2f9</t>
  </si>
  <si>
    <t>Calle 72 #69-20</t>
  </si>
  <si>
    <t>845 567 969</t>
  </si>
  <si>
    <t>C641</t>
  </si>
  <si>
    <t>641N</t>
  </si>
  <si>
    <t>P641</t>
  </si>
  <si>
    <t>41NC</t>
  </si>
  <si>
    <t>e4b18071b8aa4ed7c223a7fa6c628450cb382243328616266182ccadfa81309e</t>
  </si>
  <si>
    <t>CALLE 12 B # 71D - 61 KIOSCO 3</t>
  </si>
  <si>
    <t>808 896 695</t>
  </si>
  <si>
    <t>C680</t>
  </si>
  <si>
    <t>680N</t>
  </si>
  <si>
    <t>P680</t>
  </si>
  <si>
    <t>80NC</t>
  </si>
  <si>
    <t>b6955b3c0fda85b6473440c3c0e89f6044ba2a18b1b81306c9f2e46ad5609fd6</t>
  </si>
  <si>
    <t>CALLE 51 Sur # 48-57   L-322  INGRESO POR EL METRO</t>
  </si>
  <si>
    <t>838 829 616</t>
  </si>
  <si>
    <t>C708</t>
  </si>
  <si>
    <t>708N</t>
  </si>
  <si>
    <t>P708</t>
  </si>
  <si>
    <t>8NC</t>
  </si>
  <si>
    <t>996527a45a2472848d83c85afcfc839e550c4f4757ebfe9e061dfb762e3ddbf1</t>
  </si>
  <si>
    <t>CARRERA 43A # 6 Sur -15  L- 1167</t>
  </si>
  <si>
    <t>1 206 843 806</t>
  </si>
  <si>
    <t>C706</t>
  </si>
  <si>
    <t>706N</t>
  </si>
  <si>
    <t>P706</t>
  </si>
  <si>
    <t>6NC</t>
  </si>
  <si>
    <t>9b69ef919151fdb3e92849e44f208b8c50f4875b9783a57e469e7cba4c903240</t>
  </si>
  <si>
    <t>CARRERA 50 # 50- 58  INGRESO KOKORIKO</t>
  </si>
  <si>
    <t>1 725 043 193</t>
  </si>
  <si>
    <t>C681</t>
  </si>
  <si>
    <t>681N</t>
  </si>
  <si>
    <t>P681</t>
  </si>
  <si>
    <t>81NC</t>
  </si>
  <si>
    <t>0e2ead45ea9b4e2a3a4aab4edc675718c2e770216baba8e2ccb26767fd551d36</t>
  </si>
  <si>
    <t>TRANSVERSAL 71D #  26-94 SUR L-1627</t>
  </si>
  <si>
    <t>C650</t>
  </si>
  <si>
    <t>650N</t>
  </si>
  <si>
    <t>P650</t>
  </si>
  <si>
    <t>09a8091dc2259aa423ff4153143bb61df72d9576e2c478959b2ff7f1389b6484</t>
  </si>
  <si>
    <t>1 103 049 146</t>
  </si>
  <si>
    <t>C712</t>
  </si>
  <si>
    <t>712N</t>
  </si>
  <si>
    <t>P712</t>
  </si>
  <si>
    <t>SN12</t>
  </si>
  <si>
    <t>d36d6f593eef21cf40727804d32ae34f4d3007eca7994861004db4325341008a</t>
  </si>
  <si>
    <t>CARRERA 11 # 39-21 Local B-S03</t>
  </si>
  <si>
    <t>220 895 063</t>
  </si>
  <si>
    <t>C711</t>
  </si>
  <si>
    <t>711N</t>
  </si>
  <si>
    <t>P711</t>
  </si>
  <si>
    <t>NC11</t>
  </si>
  <si>
    <t>b6126ca405e4fecf84b72d6b929f687c8861eef0f6bee3bb184031e909c5ffbd</t>
  </si>
  <si>
    <t>CARRERA 19 CALLE 28 y 30 Local H - 03 CC La Herradura</t>
  </si>
  <si>
    <t>C639</t>
  </si>
  <si>
    <t>639N</t>
  </si>
  <si>
    <t>P639</t>
  </si>
  <si>
    <t>39NC</t>
  </si>
  <si>
    <t>260af2a2a29ccd448d70d2ef2220cba0287a759c0e51de008b048766534f29c5</t>
  </si>
  <si>
    <t>AVENIDA PANAMERICANA CALLE 11 No. 34 -78 LOCAL 176 CENTRO COMERCIAL UNICENTRO</t>
  </si>
  <si>
    <t>P643</t>
  </si>
  <si>
    <t>43NC</t>
  </si>
  <si>
    <t>c5b39fb7c38a55f7664230152941cf33fb117780c96f7d05c000ab6befd322f1</t>
  </si>
  <si>
    <t>CALLE 52 No 3-29 LOCAL B-21 CENTRO COMERCIAL UNICO OUTLET</t>
  </si>
  <si>
    <t>1 784 687 431</t>
  </si>
  <si>
    <t>C647</t>
  </si>
  <si>
    <t>647N</t>
  </si>
  <si>
    <t>P647</t>
  </si>
  <si>
    <t>47NC</t>
  </si>
  <si>
    <t>74e0198348426f8d16f447e40b83c916c0eeed3c3e7c56b8af657dadcfecfcb0</t>
  </si>
  <si>
    <t>CALLE 22 No.  6-61 BARRIO CUPALPA 1 LOCAL B-7 CENTRO COMERCIAL UNICO PASTO</t>
  </si>
  <si>
    <t>426 045 669</t>
  </si>
  <si>
    <t>C644</t>
  </si>
  <si>
    <t>644N</t>
  </si>
  <si>
    <t>P644</t>
  </si>
  <si>
    <t>44NC</t>
  </si>
  <si>
    <t>377e6c1efe35a632e10f0c7046d7eef93fc63c773622c8235329363c05c81906</t>
  </si>
  <si>
    <t>CARRERA 25 # 17 - 10 PISO 1 LOCAL 1</t>
  </si>
  <si>
    <t>461 451 306</t>
  </si>
  <si>
    <t>C687</t>
  </si>
  <si>
    <t>687N</t>
  </si>
  <si>
    <t>P687</t>
  </si>
  <si>
    <t>87NC</t>
  </si>
  <si>
    <t>9ebb0cedd4b51678b86f3391d5ba79321f3fb251cefc07b325b6d4eb9c61803a</t>
  </si>
  <si>
    <t>CAJICA CHIA #KM 2.5 CHIA</t>
  </si>
  <si>
    <t>E601</t>
  </si>
  <si>
    <t>01NC</t>
  </si>
  <si>
    <t>dcf7f6660828d8a14834e3f796a91f825c900090b48be89d45a8f6ffb0b90950</t>
  </si>
  <si>
    <t>Tv 54 # 91-95 Sector la carolina CC gran manzana</t>
  </si>
  <si>
    <t>pv998granmanzana@mimos.com.co</t>
  </si>
  <si>
    <t>P718</t>
  </si>
  <si>
    <t>NC18</t>
  </si>
  <si>
    <t>bfc9315199c753616297ae5ec3e547361ef4843a63ea97c50e04b32ef4b41f2e</t>
  </si>
  <si>
    <t>S611</t>
  </si>
  <si>
    <t>100NC</t>
  </si>
  <si>
    <t>b83bdcc510fa2f8cfa270c455f40be55e71b255fa44e0c7bcf8d8080fca567ca</t>
  </si>
  <si>
    <t>S632</t>
  </si>
  <si>
    <t>101NC</t>
  </si>
  <si>
    <t>72a95d883939ae746c6dfc976bc0ca36f0dc6bba5202bd8f64078d0b26fea05c</t>
  </si>
  <si>
    <t>S695</t>
  </si>
  <si>
    <t>102NC</t>
  </si>
  <si>
    <t>f15015af1531746a417a0716ce019b62d92ac05afa2b386411c72d2855f8d81d</t>
  </si>
  <si>
    <t>S663</t>
  </si>
  <si>
    <t>103NC</t>
  </si>
  <si>
    <t>05dbb18943b8cf2b0902c5f948d505a71ea6efc6d68ba7876957ad05bd7ac156</t>
  </si>
  <si>
    <t>S667</t>
  </si>
  <si>
    <t>104NC</t>
  </si>
  <si>
    <t>069a8ffba27d2b7656d7547f00bf8d2a2bd666913ec07477e35186d5e07d0a78</t>
  </si>
  <si>
    <t>S675</t>
  </si>
  <si>
    <t>105NC</t>
  </si>
  <si>
    <t>4e9dbc56350a4e4707b1ad107ff120cf877194969aa1ee889a86ec4e43a823f9</t>
  </si>
  <si>
    <t>CR 1 # 66 - 49 CALIMA CENTRO COMERCIAL</t>
  </si>
  <si>
    <t>pv794calimala14@mimos.com.co</t>
  </si>
  <si>
    <t>P720</t>
  </si>
  <si>
    <t>20NC</t>
  </si>
  <si>
    <t>10ab99676b06c0a148bf051345b00898207f6d3aca2f2774f4f7949cb4d6c060</t>
  </si>
  <si>
    <t>CL 19 A 72 57 LC C 144</t>
  </si>
  <si>
    <t>pv992multiplaza@mimos.com.co</t>
  </si>
  <si>
    <t>P722</t>
  </si>
  <si>
    <t>NC22</t>
  </si>
  <si>
    <t>186fdf18b5a50483b84ee1593e0b101d31162db92d79429a51afb74bbf74bdb1</t>
  </si>
  <si>
    <t>CR 96 85 235</t>
  </si>
  <si>
    <t>pv976diverplaza@mimos.com.co</t>
  </si>
  <si>
    <t>P721</t>
  </si>
  <si>
    <t>NC21</t>
  </si>
  <si>
    <t>3530331d464e1be669d5b5a0ece12e5e3da97ab7d827577cbfc08389977f65bd</t>
  </si>
  <si>
    <t>CR 1 37 36 CC LA ESTACION</t>
  </si>
  <si>
    <t>pv795laestacion@mimos.com.co</t>
  </si>
  <si>
    <t>P719</t>
  </si>
  <si>
    <t>NC19</t>
  </si>
  <si>
    <t>d520cc11c818c25b1dfd351b2ba5a2cd91d89c1f85cc40551dc24a984d8bf9ba</t>
  </si>
  <si>
    <t>Cra. 98 # 16-200 lc RR4</t>
  </si>
  <si>
    <t>pv796plazoletajardinplaza@mimos.com.co</t>
  </si>
  <si>
    <t>C723</t>
  </si>
  <si>
    <t>723N</t>
  </si>
  <si>
    <t>P723</t>
  </si>
  <si>
    <t>NC23</t>
  </si>
  <si>
    <t>153342b50124a330a4d770c79b8873fde9f4b5358a4b4e86648964ca13ee0c76</t>
  </si>
  <si>
    <t>CALLE 27 #46-70 CASETA 279 CENTRO DE SERVICIOS PUNTO CLAVE</t>
  </si>
  <si>
    <t>pv113puntoclave@mimos.com.co</t>
  </si>
  <si>
    <t>576 711 367</t>
  </si>
  <si>
    <t>FTP2</t>
  </si>
  <si>
    <t>NTP2</t>
  </si>
  <si>
    <t>NCEP</t>
  </si>
  <si>
    <t>1c152c7e635c20b98ce8a2af174b238ef0fca911639b3e9a13e7945aa6fe2948</t>
  </si>
  <si>
    <t>CR 48 #50SUR-128 LOCAL 2001 CC MAYORCA</t>
  </si>
  <si>
    <t>pv541mayorca3perseo@mimos.com.co</t>
  </si>
  <si>
    <t>FTP1</t>
  </si>
  <si>
    <t>NTP1</t>
  </si>
  <si>
    <t>e667e3876d6b250b27ddabc8b5fc57f40f1d9970305a4324ee2a3fc45e7d2c91</t>
  </si>
  <si>
    <t>CR 45 # 69 SUR - 25  MALL SABANETA</t>
  </si>
  <si>
    <t>pv164rodeosabaneta@mimos.com.co</t>
  </si>
  <si>
    <t>F164</t>
  </si>
  <si>
    <t>N164</t>
  </si>
  <si>
    <t>FEV1</t>
  </si>
  <si>
    <t>NCV1</t>
  </si>
  <si>
    <t>fd123e1afa4aaed22ffbc286e001cfb9f6eb1d13ddb5d1212bf515e867c776a1</t>
  </si>
  <si>
    <t>CARRERA 44 #74 A SUR -12 ISLA 09-2</t>
  </si>
  <si>
    <t>pv395avesmarias@mimos.com.co</t>
  </si>
  <si>
    <t>1 552 681 367</t>
  </si>
  <si>
    <t>F395</t>
  </si>
  <si>
    <t>N395</t>
  </si>
  <si>
    <t>FE3</t>
  </si>
  <si>
    <t>NCE3</t>
  </si>
  <si>
    <t>e3df9bbf33b0daf3ad0d70cbf2319f8a081c4014ad1cac7a7643ee189b8f0eff</t>
  </si>
  <si>
    <t>CARRERA 6 #1-76</t>
  </si>
  <si>
    <t>pv356cajica@mimos.com.co</t>
  </si>
  <si>
    <t>POCJ</t>
  </si>
  <si>
    <t>NCCJ</t>
  </si>
  <si>
    <t>76331a2af0f0fa702fce66b7d29f0eb811f26fb40dc7ed088b4966e01f10e107</t>
  </si>
  <si>
    <t>LA CALERA</t>
  </si>
  <si>
    <t>av. 2 # 9A28 piso 2 isla 241 CC La Calera Gardens</t>
  </si>
  <si>
    <t>pv456lacalera@mimos.com.co</t>
  </si>
  <si>
    <t>E456</t>
  </si>
  <si>
    <t>NC56</t>
  </si>
  <si>
    <t>325dd857d6be24e10dfef950e28b2e1c750c51e72ead657b865239891e50bdcd</t>
  </si>
  <si>
    <t>CR 9 # 24 A N - 21 LOCAL A 4 CC CAMPANARIO</t>
  </si>
  <si>
    <t>pv173campanario@mimos.com.co</t>
  </si>
  <si>
    <t>1 597 874 379</t>
  </si>
  <si>
    <t>GLO1</t>
  </si>
  <si>
    <t>NCGL</t>
  </si>
  <si>
    <t>f9c781cfbf52103f513626c82b055d44ea934e81e9db9eba8c2c67fd6a451a5d</t>
  </si>
  <si>
    <t>CL 30A # 82A-26 CASETA 4047 CC LOS MOLINOS</t>
  </si>
  <si>
    <t>pv582casetalosmolinos@mimos.com.co</t>
  </si>
  <si>
    <t>f1e2f6a31978e416d2111a70259898b4650fcd8ce349dce0530c861cbd2d9a5e</t>
  </si>
  <si>
    <t>AV. 40 # 26 C - 10 ISLA PRIMER PISO CC UNICENTRO</t>
  </si>
  <si>
    <t>pv447unicentrovillao@mimos.com.co</t>
  </si>
  <si>
    <t>447P</t>
  </si>
  <si>
    <t>N47P</t>
  </si>
  <si>
    <t>447F</t>
  </si>
  <si>
    <t>NC7F</t>
  </si>
  <si>
    <t>aae24b65eba3723f336f98557e62279484c2570180657359e25bc924f9529fa4</t>
  </si>
  <si>
    <t>CL 15 121 25</t>
  </si>
  <si>
    <t>heladerialamimosa@gmail.com</t>
  </si>
  <si>
    <t>NC49</t>
  </si>
  <si>
    <t>18f30d8c3cf61318d22db1b1c8320fb3baf52c4aab9f5cb4193f09fdcd1756ca</t>
  </si>
  <si>
    <t>CR 27 A # 66 -30 LOCAL MC 9 CC SANCANCIO</t>
  </si>
  <si>
    <t>pv127sancancio@mimos.com.co</t>
  </si>
  <si>
    <t>433 080 204</t>
  </si>
  <si>
    <t>127S</t>
  </si>
  <si>
    <t>N27S</t>
  </si>
  <si>
    <t>S127</t>
  </si>
  <si>
    <t>0377fb6f6ba59f91bbb9759821c04615863aa843473fac22ca74acf7079f89f3</t>
  </si>
  <si>
    <t>CR 23 # 65 -49 LOCAL 310 CC CABLE PLAZA</t>
  </si>
  <si>
    <t>pv126cableplaza@mimos.com.co</t>
  </si>
  <si>
    <t>126C</t>
  </si>
  <si>
    <t>N26C</t>
  </si>
  <si>
    <t>C126</t>
  </si>
  <si>
    <t>26NC</t>
  </si>
  <si>
    <t>3c05244f258f3cb5b7c608100ccaa18422e735a3a5d6648e2380574e9db107b2</t>
  </si>
  <si>
    <t>Calle Real</t>
  </si>
  <si>
    <t>Almacen Sao</t>
  </si>
  <si>
    <t>Viva Sincelejo</t>
  </si>
  <si>
    <t>Exito Magangue</t>
  </si>
  <si>
    <t>Guacari</t>
  </si>
  <si>
    <t>Cc Canaveral</t>
  </si>
  <si>
    <t>Cc Fundadores</t>
  </si>
  <si>
    <t>Cc Manila</t>
  </si>
  <si>
    <t>Cc Arkadia</t>
  </si>
  <si>
    <t>Cc Arkadia Piso 3</t>
  </si>
  <si>
    <t>Rio Del Este</t>
  </si>
  <si>
    <t>Parque De La Chinka</t>
  </si>
  <si>
    <t>Jamundi Alfaguara</t>
  </si>
  <si>
    <t>Cc Batara</t>
  </si>
  <si>
    <t>Cerritos Del Mar</t>
  </si>
  <si>
    <t>Viva Tunja</t>
  </si>
  <si>
    <t>Unicentro Tunja</t>
  </si>
  <si>
    <t>Cc Innovo Plaza</t>
  </si>
  <si>
    <t>San Silvestre</t>
  </si>
  <si>
    <t>Parque De La Vida</t>
  </si>
  <si>
    <t>Parque De San Gil</t>
  </si>
  <si>
    <t>Ed Lauren</t>
  </si>
  <si>
    <t>San Nicolas</t>
  </si>
  <si>
    <t>Viva La Ceja</t>
  </si>
  <si>
    <t>Parque De Rionegro</t>
  </si>
  <si>
    <t>Jardines Llano Grande</t>
  </si>
  <si>
    <t>San Antonio De Pereira</t>
  </si>
  <si>
    <t>Marinilla</t>
  </si>
  <si>
    <t>San Nicolas Secundario</t>
  </si>
  <si>
    <t>Titan Plaza</t>
  </si>
  <si>
    <t>Mall Plaza</t>
  </si>
  <si>
    <t>Terminal Del Norte</t>
  </si>
  <si>
    <t>Parque De Chia</t>
  </si>
  <si>
    <t>Parque Principal Yondo</t>
  </si>
  <si>
    <t>Acacias</t>
  </si>
  <si>
    <t>Cc La Casona</t>
  </si>
  <si>
    <t>Multiplaza</t>
  </si>
  <si>
    <t>Mall San Miguel</t>
  </si>
  <si>
    <t>Cc Cacique</t>
  </si>
  <si>
    <t>Flamingo Bolivar</t>
  </si>
  <si>
    <t>Flamingo Berrio</t>
  </si>
  <si>
    <t>Flamingo Itagui</t>
  </si>
  <si>
    <t>Home Center La 65</t>
  </si>
  <si>
    <t>Monterrey</t>
  </si>
  <si>
    <t>Cc Almacentro</t>
  </si>
  <si>
    <t>Parque De Envigado</t>
  </si>
  <si>
    <t>Cc Casablanca</t>
  </si>
  <si>
    <t>Centro Villavicencio</t>
  </si>
  <si>
    <t>Plazoleta De Armas Jose Celestino</t>
  </si>
  <si>
    <t>San Jeronimo</t>
  </si>
  <si>
    <t>Mall Terracina</t>
  </si>
  <si>
    <t>Cc Terraplaza</t>
  </si>
  <si>
    <t>Malecon</t>
  </si>
  <si>
    <t>Caobos</t>
  </si>
  <si>
    <t>Cc Ventura</t>
  </si>
  <si>
    <t>Cc Unicentro</t>
  </si>
  <si>
    <t>Jardin Plaza</t>
  </si>
  <si>
    <t>El Hobo</t>
  </si>
  <si>
    <t>Cc De La Cuesta</t>
  </si>
  <si>
    <t>C.C Centro Chia</t>
  </si>
  <si>
    <t>Centro Comercial Fontanar</t>
  </si>
  <si>
    <t>Aeropuerto Jmc</t>
  </si>
  <si>
    <t>Alkosto Cali</t>
  </si>
  <si>
    <t>Arrecife</t>
  </si>
  <si>
    <t>Av. Chile</t>
  </si>
  <si>
    <t>Bocagrande</t>
  </si>
  <si>
    <t>Bocagrande San Martin</t>
  </si>
  <si>
    <t>Buenaventura</t>
  </si>
  <si>
    <t>Caribe Plaza</t>
  </si>
  <si>
    <t>Caseta  Sandiego</t>
  </si>
  <si>
    <t>Caseta Avenida Venezuela</t>
  </si>
  <si>
    <t>Caseta Neiva</t>
  </si>
  <si>
    <t>Caseta Pitalito</t>
  </si>
  <si>
    <t>Centenario</t>
  </si>
  <si>
    <t>Centro Comercial  Los Molinos</t>
  </si>
  <si>
    <t>Centro Comercial  Mayorca  Plazoleta</t>
  </si>
  <si>
    <t>Centro Comercial  Mayorca Comidas</t>
  </si>
  <si>
    <t>Centro Comercial Oviedo</t>
  </si>
  <si>
    <t>Centro Comercial  Premium Plaza  Piso 2</t>
  </si>
  <si>
    <t>Centro Comercial  Premium Plaza  Piso 3</t>
  </si>
  <si>
    <t>Centro Comercial  Puerta Del Norte</t>
  </si>
  <si>
    <t>Centro Comercial  Sandiego</t>
  </si>
  <si>
    <t>Centro Comercial Tesoro Infantil</t>
  </si>
  <si>
    <t>Centro Comercial Cafam Floresta</t>
  </si>
  <si>
    <t>Centro Comercial Caracoli</t>
  </si>
  <si>
    <t>Centro Comercial Centro Mayor Piso 1</t>
  </si>
  <si>
    <t>Centro Comercial Centro Mayor Piso 2</t>
  </si>
  <si>
    <t>Centro Comercial Eco Plaza Mosquera</t>
  </si>
  <si>
    <t>Centro Comercial Gran Plaza Bosa</t>
  </si>
  <si>
    <t>Centro Comercial Mall Bazar Alsacia</t>
  </si>
  <si>
    <t>Centro Comercial Plaza De Las Americas</t>
  </si>
  <si>
    <t>Centro Comercial Unicentro De Occidente</t>
  </si>
  <si>
    <t>Centro Comercial Viva Envigado</t>
  </si>
  <si>
    <t>Centro Comercial Viva Laureles (Lovers)</t>
  </si>
  <si>
    <t>Chipichape</t>
  </si>
  <si>
    <t>Ciudad Jardin</t>
  </si>
  <si>
    <t>Exito Robledo</t>
  </si>
  <si>
    <t>Éxito San Antonio</t>
  </si>
  <si>
    <t>Exito Bello</t>
  </si>
  <si>
    <t>Éxito  Bucaramanga La Rosita</t>
  </si>
  <si>
    <t>Éxito  Colombia</t>
  </si>
  <si>
    <t>Éxito  Poblado</t>
  </si>
  <si>
    <t>Éxito  Viva Laureles</t>
  </si>
  <si>
    <t>Exito Americas</t>
  </si>
  <si>
    <t>Éxito Calle 80</t>
  </si>
  <si>
    <t>Éxito Chapinero</t>
  </si>
  <si>
    <t>Éxito Colina</t>
  </si>
  <si>
    <t>Éxito Country</t>
  </si>
  <si>
    <t>Éxito Fontibon</t>
  </si>
  <si>
    <t>Éxito La Flora</t>
  </si>
  <si>
    <t>Éxito Norte</t>
  </si>
  <si>
    <t>Éxito Occidente</t>
  </si>
  <si>
    <t>Éxito San Fernando</t>
  </si>
  <si>
    <t>Éxito Simon Bolivar</t>
  </si>
  <si>
    <t>Éxito Unicentro Mimogurt</t>
  </si>
  <si>
    <t>Galeria Éxito Envigado</t>
  </si>
  <si>
    <t>Girardot Oasis</t>
  </si>
  <si>
    <t>Homecenter  Las Vegas</t>
  </si>
  <si>
    <t>Homecenter Calle 80</t>
  </si>
  <si>
    <t>Ibague Centro</t>
  </si>
  <si>
    <t>Jumbo 20 De Julio</t>
  </si>
  <si>
    <t>Jumbo Calle 170</t>
  </si>
  <si>
    <t>Jumbo Chipichape</t>
  </si>
  <si>
    <t>Jumbo La 65</t>
  </si>
  <si>
    <t>Jumbo Las Vegas</t>
  </si>
  <si>
    <t>Colina 138</t>
  </si>
  <si>
    <t>Kkrk Multidrive</t>
  </si>
  <si>
    <t>La Castellana</t>
  </si>
  <si>
    <t>La Playa</t>
  </si>
  <si>
    <t>La Visitacion</t>
  </si>
  <si>
    <t>Las Ferias</t>
  </si>
  <si>
    <t>Limonar</t>
  </si>
  <si>
    <t>Manga</t>
  </si>
  <si>
    <t>Muelle Nacional</t>
  </si>
  <si>
    <t>Parque Itagui</t>
  </si>
  <si>
    <t>Parque Wasinthong</t>
  </si>
  <si>
    <t>Poblado</t>
  </si>
  <si>
    <t>Santa Fe Nivel 4</t>
  </si>
  <si>
    <t>Serrezuela</t>
  </si>
  <si>
    <t>Tulua</t>
  </si>
  <si>
    <t>Unicentro Pasto</t>
  </si>
  <si>
    <t>Unico Cali</t>
  </si>
  <si>
    <t>Unico Pasto</t>
  </si>
  <si>
    <t>Valledupar Ccial Mayales</t>
  </si>
  <si>
    <t>Fontanar Secundario</t>
  </si>
  <si>
    <t>Cc Gran Manzana</t>
  </si>
  <si>
    <t>C.C Centro Chia Secundario</t>
  </si>
  <si>
    <t>Centro Comercial Centro Mayor Piso 2 Secundario</t>
  </si>
  <si>
    <t>Centro Comercial Fontanar Secundario</t>
  </si>
  <si>
    <t>Éxito  Bello Secundario</t>
  </si>
  <si>
    <t>Centro Comercial  Los Molinos Secundario</t>
  </si>
  <si>
    <t>Centro Comercial  Mayorca  Plazoleta Secundario</t>
  </si>
  <si>
    <t>Calima La 14</t>
  </si>
  <si>
    <t>Mimo's Multiplaza</t>
  </si>
  <si>
    <t>Mimos Diverplaza</t>
  </si>
  <si>
    <t>Mimos La Estacion</t>
  </si>
  <si>
    <t>Mimos Plazoleta Jardin Plaza</t>
  </si>
  <si>
    <t>Punto Clave</t>
  </si>
  <si>
    <t>Mayorca Tercera Etapa</t>
  </si>
  <si>
    <t>Mall Sabaneta</t>
  </si>
  <si>
    <t>Cc Aves Maria</t>
  </si>
  <si>
    <t>Cats Plazoleta Gourmet</t>
  </si>
  <si>
    <t>La Calera</t>
  </si>
  <si>
    <t>Campanario</t>
  </si>
  <si>
    <t>Cc Los Molinos</t>
  </si>
  <si>
    <t>La Leyenda</t>
  </si>
  <si>
    <t>Sancancio</t>
  </si>
  <si>
    <t>Cable Plaza</t>
  </si>
  <si>
    <t>Alianza Estrategica Publicidad S.A.S</t>
  </si>
  <si>
    <t>Alvarez Romero Jaime David</t>
  </si>
  <si>
    <t>Cañaveral Plaza Ltda</t>
  </si>
  <si>
    <t>Castano Sanin Carolina</t>
  </si>
  <si>
    <t>Comercial Bm S.A.S</t>
  </si>
  <si>
    <t>Comercializadora Khaloz S.A.S.</t>
  </si>
  <si>
    <t>Diez Giraldo Yasmin Ivon</t>
  </si>
  <si>
    <t>Dinamica Y Estrategia S.A.S</t>
  </si>
  <si>
    <t>Dinamica Y Estrategia S.A.S.</t>
  </si>
  <si>
    <t>Distribuciones Barrancabermeja Real Ltda</t>
  </si>
  <si>
    <t>Distribuciones Saroga S.A.S - En Reorganizacion Abreviada</t>
  </si>
  <si>
    <t>Distribuciones Unidas De Oriente S.A.S</t>
  </si>
  <si>
    <t>El Mana C.M.A Sas</t>
  </si>
  <si>
    <t>Foodcare Sas</t>
  </si>
  <si>
    <t>Frozen Ice Cream Inversiones S.A.S.</t>
  </si>
  <si>
    <t>Grupo Empresarial Vasant Sas</t>
  </si>
  <si>
    <t>Hotel Comfort Reina Isabella S.A.S</t>
  </si>
  <si>
    <t>Integrar Salud Y Seguridad S.A.S</t>
  </si>
  <si>
    <t>Inversiones Any S.A.S</t>
  </si>
  <si>
    <t>Inversiones Any Sas</t>
  </si>
  <si>
    <t>Inversiones Crivasi S.A.S.</t>
  </si>
  <si>
    <t>Inversiones Fonars.A.S.</t>
  </si>
  <si>
    <t>Inversiones Hsbs S.A.S</t>
  </si>
  <si>
    <t>Inversiones Naranjo Meneses S.A.S.</t>
  </si>
  <si>
    <t>Inversiones Naranjo Sanchez S.A.S.</t>
  </si>
  <si>
    <t>Inversiones Rubiano Aguilar Sas</t>
  </si>
  <si>
    <t>Inversiones Sga Sas</t>
  </si>
  <si>
    <t>Inversiones Shalom Y Cia S.A.S.</t>
  </si>
  <si>
    <t>Inversiones Torres Almario S.A.S</t>
  </si>
  <si>
    <t>Jaramillo Cardenas Luz Mery</t>
  </si>
  <si>
    <t>Jireth Helados Sas</t>
  </si>
  <si>
    <t>Marin Ospina Juan David</t>
  </si>
  <si>
    <t>Midelifood S A S</t>
  </si>
  <si>
    <t>Noguera Cely Sandra Patricia</t>
  </si>
  <si>
    <t>Oswaldo Pacheco Y Cia. S.A.S.</t>
  </si>
  <si>
    <t>Perseo S.A.S.</t>
  </si>
  <si>
    <t>Rodeo Plaza Distribuciones E.U.</t>
  </si>
  <si>
    <t>S&amp;T Solutions Sas</t>
  </si>
  <si>
    <t>Salamanca Rios Gloria Teresa</t>
  </si>
  <si>
    <t>Salda2 S.A.S.</t>
  </si>
  <si>
    <t>Soluciones Empresariales De Colombia Soemco S.A.S</t>
  </si>
  <si>
    <t>Valencia Ayala Beatriz</t>
  </si>
  <si>
    <t>Vargas Arias Lina Maria</t>
  </si>
  <si>
    <t>Abejorral</t>
  </si>
  <si>
    <t>Antioquia</t>
  </si>
  <si>
    <t>ABEJORRAL</t>
  </si>
  <si>
    <t>Bogotá</t>
  </si>
  <si>
    <t>BOGOTÁ, D.C.</t>
  </si>
  <si>
    <t>Medellin</t>
  </si>
  <si>
    <t>MEDELLÍN</t>
  </si>
  <si>
    <t>Valle del Cauca</t>
  </si>
  <si>
    <t>CALI</t>
  </si>
  <si>
    <t>Risaralda</t>
  </si>
  <si>
    <t>PEREIRA</t>
  </si>
  <si>
    <t>Barranquillla</t>
  </si>
  <si>
    <t>Atlántico</t>
  </si>
  <si>
    <t>BARRANQUILLA</t>
  </si>
  <si>
    <t>Valledupar</t>
  </si>
  <si>
    <t>Cesar</t>
  </si>
  <si>
    <t>VALLEDUPAR</t>
  </si>
  <si>
    <t>Santander</t>
  </si>
  <si>
    <t>BUCARAMANGA</t>
  </si>
  <si>
    <t>Bolívar</t>
  </si>
  <si>
    <t>CARTAGENA DE INDIAS</t>
  </si>
  <si>
    <t>Magdalena</t>
  </si>
  <si>
    <t>SANTA MARTA</t>
  </si>
  <si>
    <t>Ibague</t>
  </si>
  <si>
    <t>Tolima</t>
  </si>
  <si>
    <t>IBAGUÉ</t>
  </si>
  <si>
    <t>Monteria</t>
  </si>
  <si>
    <t>Córdoba</t>
  </si>
  <si>
    <t>MONTERÍA</t>
  </si>
  <si>
    <t>Barrancabermeja</t>
  </si>
  <si>
    <t>BARRANCABERMEJA</t>
  </si>
  <si>
    <t>Caldas</t>
  </si>
  <si>
    <t>MANIZALES</t>
  </si>
  <si>
    <t>Meta</t>
  </si>
  <si>
    <t>VILLAVICENCIO</t>
  </si>
  <si>
    <t>Armenia</t>
  </si>
  <si>
    <t>ARMENIA</t>
  </si>
  <si>
    <t>Cucuta</t>
  </si>
  <si>
    <t>Norte de Santander</t>
  </si>
  <si>
    <t>CÚCUTA</t>
  </si>
  <si>
    <t>Floridablanca</t>
  </si>
  <si>
    <t>FLORIDABLANCA</t>
  </si>
  <si>
    <t>Calera</t>
  </si>
  <si>
    <t>Cundinamarca</t>
  </si>
  <si>
    <t>Sincelejo</t>
  </si>
  <si>
    <t>Sucre</t>
  </si>
  <si>
    <t>SINCELEJO</t>
  </si>
  <si>
    <t>Neiva</t>
  </si>
  <si>
    <t>Huila</t>
  </si>
  <si>
    <t>NEIVA</t>
  </si>
  <si>
    <t>Jamundi</t>
  </si>
  <si>
    <t>JAMUNDÍ</t>
  </si>
  <si>
    <t>Popayan</t>
  </si>
  <si>
    <t>Cauca</t>
  </si>
  <si>
    <t>POPAYÁN</t>
  </si>
  <si>
    <t>Itagui</t>
  </si>
  <si>
    <t>ITAGÜÍ</t>
  </si>
  <si>
    <t>Abriaquí</t>
  </si>
  <si>
    <t>ABRIAQUÍ</t>
  </si>
  <si>
    <t>Alejandría</t>
  </si>
  <si>
    <t>ALEJANDRÍA</t>
  </si>
  <si>
    <t>Amagá</t>
  </si>
  <si>
    <t>AMAGÁ</t>
  </si>
  <si>
    <t>Amalfi</t>
  </si>
  <si>
    <t>AMALFI</t>
  </si>
  <si>
    <t>Andes</t>
  </si>
  <si>
    <t>ANDES</t>
  </si>
  <si>
    <t>Angelópolis</t>
  </si>
  <si>
    <t>ANGELÓPOLIS</t>
  </si>
  <si>
    <t>Angostura</t>
  </si>
  <si>
    <t>ANGOSTURA</t>
  </si>
  <si>
    <t>Pasto</t>
  </si>
  <si>
    <t>Nariño</t>
  </si>
  <si>
    <t>PASTO</t>
  </si>
  <si>
    <t>Anorí</t>
  </si>
  <si>
    <t>ANORÍ</t>
  </si>
  <si>
    <t>Santa Fé De Antioquia</t>
  </si>
  <si>
    <t>SANTA FÉ DE ANTIOQUIA</t>
  </si>
  <si>
    <t>Anzá</t>
  </si>
  <si>
    <t>ANZÁ</t>
  </si>
  <si>
    <t>Apartadó</t>
  </si>
  <si>
    <t>APARTADÓ</t>
  </si>
  <si>
    <t>Arboletes</t>
  </si>
  <si>
    <t>ARBOLETES</t>
  </si>
  <si>
    <t>Argelia</t>
  </si>
  <si>
    <t>ARGELIA</t>
  </si>
  <si>
    <t>Barbosa</t>
  </si>
  <si>
    <t>BARBOSA</t>
  </si>
  <si>
    <t>Belmira</t>
  </si>
  <si>
    <t>BELMIRA</t>
  </si>
  <si>
    <t>Bello</t>
  </si>
  <si>
    <t>BELLO</t>
  </si>
  <si>
    <t>Betania</t>
  </si>
  <si>
    <t>BETANIA</t>
  </si>
  <si>
    <t>Betulia</t>
  </si>
  <si>
    <t>BETULIA</t>
  </si>
  <si>
    <t>Ciudad Bolívar</t>
  </si>
  <si>
    <t>CIUDAD BOLÍVAR</t>
  </si>
  <si>
    <t>Briceño</t>
  </si>
  <si>
    <t>BRICEÑO</t>
  </si>
  <si>
    <t>Buriticá</t>
  </si>
  <si>
    <t>BURITICÁ</t>
  </si>
  <si>
    <t>Cáceres</t>
  </si>
  <si>
    <t>CÁCERES</t>
  </si>
  <si>
    <t>Caicedo</t>
  </si>
  <si>
    <t>CAICEDO</t>
  </si>
  <si>
    <t>CALDAS</t>
  </si>
  <si>
    <t>Campamento</t>
  </si>
  <si>
    <t>CAMPAMENTO</t>
  </si>
  <si>
    <t>Cañasgordas</t>
  </si>
  <si>
    <t>CAÑASGORDAS</t>
  </si>
  <si>
    <t>Caracolí</t>
  </si>
  <si>
    <t>CARACOLÍ</t>
  </si>
  <si>
    <t>Caramanta</t>
  </si>
  <si>
    <t>CARAMANTA</t>
  </si>
  <si>
    <t>Carepa</t>
  </si>
  <si>
    <t>CAREPA</t>
  </si>
  <si>
    <t>El Carmen De Viboral</t>
  </si>
  <si>
    <t>EL CARMEN DE VIBORAL</t>
  </si>
  <si>
    <t>Carolina</t>
  </si>
  <si>
    <t>CAROLINA</t>
  </si>
  <si>
    <t>Caucasia</t>
  </si>
  <si>
    <t>CAUCASIA</t>
  </si>
  <si>
    <t>Chigorodó</t>
  </si>
  <si>
    <t>CHIGORODÓ</t>
  </si>
  <si>
    <t>Cisneros</t>
  </si>
  <si>
    <t>CISNEROS</t>
  </si>
  <si>
    <t>Cocorná</t>
  </si>
  <si>
    <t>COCORNÁ</t>
  </si>
  <si>
    <t>Concepción</t>
  </si>
  <si>
    <t>CONCEPCIÓN</t>
  </si>
  <si>
    <t>Concordia</t>
  </si>
  <si>
    <t>CONCORDIA</t>
  </si>
  <si>
    <t>Copacabana</t>
  </si>
  <si>
    <t>COPACABANA</t>
  </si>
  <si>
    <t>Dabeiba</t>
  </si>
  <si>
    <t>DABEIBA</t>
  </si>
  <si>
    <t>Donmatías</t>
  </si>
  <si>
    <t>DONMATÍAS</t>
  </si>
  <si>
    <t>Ebéjico</t>
  </si>
  <si>
    <t>EBÉJICO</t>
  </si>
  <si>
    <t>El Bagre</t>
  </si>
  <si>
    <t>EL BAGRE</t>
  </si>
  <si>
    <t>Entrerríos</t>
  </si>
  <si>
    <t>ENTRERRÍOS</t>
  </si>
  <si>
    <t>Envigado</t>
  </si>
  <si>
    <t>ENVIGADO</t>
  </si>
  <si>
    <t>Fredonia</t>
  </si>
  <si>
    <t>FREDONIA</t>
  </si>
  <si>
    <t>Frontino</t>
  </si>
  <si>
    <t>FRONTINO</t>
  </si>
  <si>
    <t>Giraldo</t>
  </si>
  <si>
    <t>GIRALDO</t>
  </si>
  <si>
    <t>Girardota</t>
  </si>
  <si>
    <t>GIRARDOTA</t>
  </si>
  <si>
    <t>Gómez Plata</t>
  </si>
  <si>
    <t>GÓMEZ PLATA</t>
  </si>
  <si>
    <t>Granada</t>
  </si>
  <si>
    <t>GRANADA</t>
  </si>
  <si>
    <t>Guadalupe</t>
  </si>
  <si>
    <t>GUADALUPE</t>
  </si>
  <si>
    <t>Guarne</t>
  </si>
  <si>
    <t>GUARNE</t>
  </si>
  <si>
    <t>Guatapé</t>
  </si>
  <si>
    <t>GUATAPÉ</t>
  </si>
  <si>
    <t>Heliconia</t>
  </si>
  <si>
    <t>HELICONIA</t>
  </si>
  <si>
    <t>Hispania</t>
  </si>
  <si>
    <t>HISPANIA</t>
  </si>
  <si>
    <t>Ituango</t>
  </si>
  <si>
    <t>ITUANGO</t>
  </si>
  <si>
    <t>Jardín</t>
  </si>
  <si>
    <t>JARDÍN</t>
  </si>
  <si>
    <t>Jericó</t>
  </si>
  <si>
    <t>JERICÓ</t>
  </si>
  <si>
    <t>La Ceja</t>
  </si>
  <si>
    <t>LA CEJA</t>
  </si>
  <si>
    <t>La Estrella</t>
  </si>
  <si>
    <t>LA ESTRELLA</t>
  </si>
  <si>
    <t>La Pintada</t>
  </si>
  <si>
    <t>LA PINTADA</t>
  </si>
  <si>
    <t>La Unión</t>
  </si>
  <si>
    <t>LA UNIÓN</t>
  </si>
  <si>
    <t>Liborina</t>
  </si>
  <si>
    <t>LIBORINA</t>
  </si>
  <si>
    <t>Maceo</t>
  </si>
  <si>
    <t>MACEO</t>
  </si>
  <si>
    <t>Montebello</t>
  </si>
  <si>
    <t>MONTEBELLO</t>
  </si>
  <si>
    <t>Murindó</t>
  </si>
  <si>
    <t>MURINDÓ</t>
  </si>
  <si>
    <t>Mutatá</t>
  </si>
  <si>
    <t>MUTATÁ</t>
  </si>
  <si>
    <t>NARIÑO</t>
  </si>
  <si>
    <t>Necoclí</t>
  </si>
  <si>
    <t>NECOCLÍ</t>
  </si>
  <si>
    <t>Nechí</t>
  </si>
  <si>
    <t>NECHÍ</t>
  </si>
  <si>
    <t>Olaya</t>
  </si>
  <si>
    <t>OLAYA</t>
  </si>
  <si>
    <t>Peñol</t>
  </si>
  <si>
    <t>PEÑOL</t>
  </si>
  <si>
    <t>Peque</t>
  </si>
  <si>
    <t>PEQUE</t>
  </si>
  <si>
    <t>Pueblorrico</t>
  </si>
  <si>
    <t>PUEBLORRICO</t>
  </si>
  <si>
    <t>Puerto Berrío</t>
  </si>
  <si>
    <t>PUERTO BERRÍO</t>
  </si>
  <si>
    <t>Puerto Nare</t>
  </si>
  <si>
    <t>PUERTO NARE</t>
  </si>
  <si>
    <t>Puerto Triunfo</t>
  </si>
  <si>
    <t>PUERTO TRIUNFO</t>
  </si>
  <si>
    <t>Remedios</t>
  </si>
  <si>
    <t>REMEDIOS</t>
  </si>
  <si>
    <t>Retiro</t>
  </si>
  <si>
    <t>RETIRO</t>
  </si>
  <si>
    <t>Rionegro</t>
  </si>
  <si>
    <t>RIONEGRO</t>
  </si>
  <si>
    <t>Sabanalarga</t>
  </si>
  <si>
    <t>SABANALARGA</t>
  </si>
  <si>
    <t>Sabaneta</t>
  </si>
  <si>
    <t>SABANETA</t>
  </si>
  <si>
    <t>Salgar</t>
  </si>
  <si>
    <t>SALGAR</t>
  </si>
  <si>
    <t>San Andrés De Cuerquía</t>
  </si>
  <si>
    <t>SAN ANDRÉS DE CUERQUÍA</t>
  </si>
  <si>
    <t>San Carlos</t>
  </si>
  <si>
    <t>SAN CARLOS</t>
  </si>
  <si>
    <t>San Francisco</t>
  </si>
  <si>
    <t>SAN FRANCISCO</t>
  </si>
  <si>
    <t>San Jerónimo</t>
  </si>
  <si>
    <t>SAN JERÓNIMO</t>
  </si>
  <si>
    <t>San José De La Montaña</t>
  </si>
  <si>
    <t>SAN JOSÉ DE LA MONTAÑA</t>
  </si>
  <si>
    <t>San Juan De Urabá</t>
  </si>
  <si>
    <t>SAN JUAN DE URABÁ</t>
  </si>
  <si>
    <t>San Luis</t>
  </si>
  <si>
    <t>SAN LUIS</t>
  </si>
  <si>
    <t>San Pedro De Los Milagros</t>
  </si>
  <si>
    <t>SAN PEDRO DE LOS MILAGROS</t>
  </si>
  <si>
    <t>San Pedro De Urabá</t>
  </si>
  <si>
    <t>SAN PEDRO DE URABÁ</t>
  </si>
  <si>
    <t>San Rafael</t>
  </si>
  <si>
    <t>SAN RAFAEL</t>
  </si>
  <si>
    <t>San Roque</t>
  </si>
  <si>
    <t>SAN ROQUE</t>
  </si>
  <si>
    <t>San Vicente Ferrer</t>
  </si>
  <si>
    <t>SAN VICENTE FERRER</t>
  </si>
  <si>
    <t>Santa Bárbara</t>
  </si>
  <si>
    <t>SANTA BÁRBARA</t>
  </si>
  <si>
    <t>Santa Rosa De Osos</t>
  </si>
  <si>
    <t>SANTA ROSA DE OSOS</t>
  </si>
  <si>
    <t>Santo Domingo</t>
  </si>
  <si>
    <t>SANTO DOMINGO</t>
  </si>
  <si>
    <t>El Santuario</t>
  </si>
  <si>
    <t>EL SANTUARIO</t>
  </si>
  <si>
    <t>Segovia</t>
  </si>
  <si>
    <t>SEGOVIA</t>
  </si>
  <si>
    <t>Sonsón</t>
  </si>
  <si>
    <t>SONSÓN</t>
  </si>
  <si>
    <t>Sopetrán</t>
  </si>
  <si>
    <t>SOPETRÁN</t>
  </si>
  <si>
    <t>Támesis</t>
  </si>
  <si>
    <t>TÁMESIS</t>
  </si>
  <si>
    <t>Tarazá</t>
  </si>
  <si>
    <t>TARAZÁ</t>
  </si>
  <si>
    <t>Tarso</t>
  </si>
  <si>
    <t>TARSO</t>
  </si>
  <si>
    <t>Titiribí</t>
  </si>
  <si>
    <t>TITIRIBÍ</t>
  </si>
  <si>
    <t>Toledo</t>
  </si>
  <si>
    <t>TOLEDO</t>
  </si>
  <si>
    <t>Turbo</t>
  </si>
  <si>
    <t>TURBO</t>
  </si>
  <si>
    <t>Uramita</t>
  </si>
  <si>
    <t>URAMITA</t>
  </si>
  <si>
    <t>Urrao</t>
  </si>
  <si>
    <t>URRAO</t>
  </si>
  <si>
    <t>Valdivia</t>
  </si>
  <si>
    <t>VALDIVIA</t>
  </si>
  <si>
    <t>Valparaíso</t>
  </si>
  <si>
    <t>VALPARAÍSO</t>
  </si>
  <si>
    <t>Vegachí</t>
  </si>
  <si>
    <t>VEGACHÍ</t>
  </si>
  <si>
    <t>Venecia</t>
  </si>
  <si>
    <t>VENECIA</t>
  </si>
  <si>
    <t>Antioquía</t>
  </si>
  <si>
    <t>Vigía Del Fuerte</t>
  </si>
  <si>
    <t>VIGÍA DEL FUERTE</t>
  </si>
  <si>
    <t>Yalí</t>
  </si>
  <si>
    <t>YALÍ</t>
  </si>
  <si>
    <t>Yarumal</t>
  </si>
  <si>
    <t>YARUMAL</t>
  </si>
  <si>
    <t>Yolombó</t>
  </si>
  <si>
    <t>YOLOMBÓ</t>
  </si>
  <si>
    <t>Yondó</t>
  </si>
  <si>
    <t>YONDÓ</t>
  </si>
  <si>
    <t>Zaragoza</t>
  </si>
  <si>
    <t>ZARAGOZA</t>
  </si>
  <si>
    <t>Baranoa</t>
  </si>
  <si>
    <t>BARANOA</t>
  </si>
  <si>
    <t>Campo De La Cruz</t>
  </si>
  <si>
    <t>CAMPO DE LA CRUZ</t>
  </si>
  <si>
    <t>Candelaria</t>
  </si>
  <si>
    <t>CANDELARIA</t>
  </si>
  <si>
    <t>Galapa</t>
  </si>
  <si>
    <t>GALAPA</t>
  </si>
  <si>
    <t>Juan De Acosta</t>
  </si>
  <si>
    <t>JUAN DE ACOSTA</t>
  </si>
  <si>
    <t>Luruaco</t>
  </si>
  <si>
    <t>LURUACO</t>
  </si>
  <si>
    <t>Malambo</t>
  </si>
  <si>
    <t>MALAMBO</t>
  </si>
  <si>
    <t>Manatí</t>
  </si>
  <si>
    <t>MANATÍ</t>
  </si>
  <si>
    <t>Palmar De Varela</t>
  </si>
  <si>
    <t>PALMAR DE VARELA</t>
  </si>
  <si>
    <t>Piojó</t>
  </si>
  <si>
    <t>PIOJÓ</t>
  </si>
  <si>
    <t>Polonuevo</t>
  </si>
  <si>
    <t>POLONUEVO</t>
  </si>
  <si>
    <t>Ponedera</t>
  </si>
  <si>
    <t>PONEDERA</t>
  </si>
  <si>
    <t>Puerto Colombia</t>
  </si>
  <si>
    <t>PUERTO COLOMBIA</t>
  </si>
  <si>
    <t>Repelón</t>
  </si>
  <si>
    <t>REPELÓN</t>
  </si>
  <si>
    <t>Sabanagrande</t>
  </si>
  <si>
    <t>SABANAGRANDE</t>
  </si>
  <si>
    <t>Santa Lucía</t>
  </si>
  <si>
    <t>SANTA LUCÍA</t>
  </si>
  <si>
    <t>Santo Tomás</t>
  </si>
  <si>
    <t>SANTO TOMÁS</t>
  </si>
  <si>
    <t>Soledad</t>
  </si>
  <si>
    <t>SOLEDAD</t>
  </si>
  <si>
    <t>Suan</t>
  </si>
  <si>
    <t>SUAN</t>
  </si>
  <si>
    <t>Tubará</t>
  </si>
  <si>
    <t>TUBARÁ</t>
  </si>
  <si>
    <t>Usiacurí</t>
  </si>
  <si>
    <t>USIACURÍ</t>
  </si>
  <si>
    <t>Achí</t>
  </si>
  <si>
    <t>ACHÍ</t>
  </si>
  <si>
    <t>Altos Del Rosario</t>
  </si>
  <si>
    <t>ALTOS DEL ROSARIO</t>
  </si>
  <si>
    <t>Arenal</t>
  </si>
  <si>
    <t>ARENAL</t>
  </si>
  <si>
    <t>Arjona</t>
  </si>
  <si>
    <t>ARJONA</t>
  </si>
  <si>
    <t>Arroyohondo</t>
  </si>
  <si>
    <t>ARROYOHONDO</t>
  </si>
  <si>
    <t>Barranco De Loba</t>
  </si>
  <si>
    <t>BARRANCO DE LOBA</t>
  </si>
  <si>
    <t>Calamar</t>
  </si>
  <si>
    <t>CALAMAR</t>
  </si>
  <si>
    <t>Cantagallo</t>
  </si>
  <si>
    <t>CANTAGALLO</t>
  </si>
  <si>
    <t>Cicuco</t>
  </si>
  <si>
    <t>CICUCO</t>
  </si>
  <si>
    <t>CÓRDOBA</t>
  </si>
  <si>
    <t>Clemencia</t>
  </si>
  <si>
    <t>CLEMENCIA</t>
  </si>
  <si>
    <t>El Carmen De Bolívar</t>
  </si>
  <si>
    <t>EL CARMEN DE BOLÍVAR</t>
  </si>
  <si>
    <t>El Guamo</t>
  </si>
  <si>
    <t>EL GUAMO</t>
  </si>
  <si>
    <t>El Peñón</t>
  </si>
  <si>
    <t>EL PEÑÓN</t>
  </si>
  <si>
    <t>Hatillo De Loba</t>
  </si>
  <si>
    <t>HATILLO DE LOBA</t>
  </si>
  <si>
    <t>Magangué</t>
  </si>
  <si>
    <t>MAGANGUÉ</t>
  </si>
  <si>
    <t>Mahates</t>
  </si>
  <si>
    <t>MAHATES</t>
  </si>
  <si>
    <t>Margarita</t>
  </si>
  <si>
    <t>MARGARITA</t>
  </si>
  <si>
    <t>María La Baja</t>
  </si>
  <si>
    <t>MARÍA LA BAJA</t>
  </si>
  <si>
    <t>Montecristo</t>
  </si>
  <si>
    <t>MONTECRISTO</t>
  </si>
  <si>
    <t>Mompós</t>
  </si>
  <si>
    <t>MOMPÓS</t>
  </si>
  <si>
    <t>Morales</t>
  </si>
  <si>
    <t>MORALES</t>
  </si>
  <si>
    <t>Norosí</t>
  </si>
  <si>
    <t>NOROSÍ</t>
  </si>
  <si>
    <t>Pinillos</t>
  </si>
  <si>
    <t>PINILLOS</t>
  </si>
  <si>
    <t>Regidor</t>
  </si>
  <si>
    <t>REGIDOR</t>
  </si>
  <si>
    <t>Río Viejo</t>
  </si>
  <si>
    <t>RÍO VIEJO</t>
  </si>
  <si>
    <t>San Cristóbal</t>
  </si>
  <si>
    <t>SAN CRISTÓBAL</t>
  </si>
  <si>
    <t>San Estanislao</t>
  </si>
  <si>
    <t>SAN ESTANISLAO</t>
  </si>
  <si>
    <t>San Fernando</t>
  </si>
  <si>
    <t>SAN FERNANDO</t>
  </si>
  <si>
    <t>San Jacinto</t>
  </si>
  <si>
    <t>SAN JACINTO</t>
  </si>
  <si>
    <t>NULL</t>
  </si>
  <si>
    <t>Amazonas</t>
  </si>
  <si>
    <t>AMA</t>
  </si>
  <si>
    <t>ANT</t>
  </si>
  <si>
    <t>Arauca</t>
  </si>
  <si>
    <t>ARA</t>
  </si>
  <si>
    <t>ATL</t>
  </si>
  <si>
    <t>DC</t>
  </si>
  <si>
    <t>BOL</t>
  </si>
  <si>
    <t>Boyacá</t>
  </si>
  <si>
    <t>BOY</t>
  </si>
  <si>
    <t>CAL</t>
  </si>
  <si>
    <t>Caquetá</t>
  </si>
  <si>
    <t>CAQ</t>
  </si>
  <si>
    <t>Casanare</t>
  </si>
  <si>
    <t>CAS</t>
  </si>
  <si>
    <t>CAU</t>
  </si>
  <si>
    <t>CES</t>
  </si>
  <si>
    <t>Chocó</t>
  </si>
  <si>
    <t>CHO</t>
  </si>
  <si>
    <t>COR</t>
  </si>
  <si>
    <t>CUN</t>
  </si>
  <si>
    <t>Guainía</t>
  </si>
  <si>
    <t>GUA</t>
  </si>
  <si>
    <t>Guaviare</t>
  </si>
  <si>
    <t>GUV</t>
  </si>
  <si>
    <t>HUI</t>
  </si>
  <si>
    <t>La Guajira</t>
  </si>
  <si>
    <t>LAG</t>
  </si>
  <si>
    <t>MAG</t>
  </si>
  <si>
    <t>MET</t>
  </si>
  <si>
    <t>NAR</t>
  </si>
  <si>
    <t>NSA</t>
  </si>
  <si>
    <t>Putumayo</t>
  </si>
  <si>
    <t>PUT</t>
  </si>
  <si>
    <t>Quindío</t>
  </si>
  <si>
    <t>QUI</t>
  </si>
  <si>
    <t>RIS</t>
  </si>
  <si>
    <t>San Andrés y Providencia</t>
  </si>
  <si>
    <t>SAP</t>
  </si>
  <si>
    <t>SAN</t>
  </si>
  <si>
    <t>SUC</t>
  </si>
  <si>
    <t>TOL</t>
  </si>
  <si>
    <t>VAC</t>
  </si>
  <si>
    <t>Vaupés</t>
  </si>
  <si>
    <t>VAU</t>
  </si>
  <si>
    <t>Vichada</t>
  </si>
  <si>
    <t>VID</t>
  </si>
  <si>
    <t>ID</t>
  </si>
  <si>
    <t>code</t>
  </si>
  <si>
    <t>depart</t>
  </si>
  <si>
    <t>siglas</t>
  </si>
  <si>
    <t>id</t>
  </si>
  <si>
    <t>departament</t>
  </si>
  <si>
    <t>codigo</t>
  </si>
  <si>
    <t>codigo depar</t>
  </si>
  <si>
    <t>REMPLAZAR INFORMACION AQUÍ ABAJO Y CONSERVAR FORMULAS Y COLUMNAS</t>
  </si>
  <si>
    <t>CONSERVAR FORMULAS PARA OBTENER DATOS COMPLEMENTARIOS</t>
  </si>
  <si>
    <t>NOMBRE DE USUARIO</t>
  </si>
  <si>
    <t xml:space="preserve">CIUDAD </t>
  </si>
  <si>
    <t>DEPARTAMENTO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</si>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</sst>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0"/>
      <name val="Calibri"/>
      <family val="2"/>
    </font>
    <font>
      <sz val="11"/>
      <name val="Calibri"/>
      <family val="2"/>
    </font>
    <font>
      <sz val="11"/>
      <color rgb="FF000000"/>
      <name val="Aptos Narrow"/>
      <family val="2"/>
    </font>
    <font>
      <sz val="48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7C7A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left"/>
    </xf>
    <xf numFmtId="0" fontId="0" fillId="0" borderId="2" xfId="0" applyBorder="1"/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1" fontId="4" fillId="3" borderId="1" xfId="0" applyNumberFormat="1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1" fontId="4" fillId="3" borderId="1" xfId="1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/>
    <xf numFmtId="14" fontId="0" fillId="0" borderId="1" xfId="0" applyNumberFormat="1" applyBorder="1"/>
    <xf numFmtId="1" fontId="0" fillId="0" borderId="1" xfId="1" applyNumberFormat="1" applyFont="1" applyBorder="1"/>
    <xf numFmtId="0" fontId="0" fillId="7" borderId="0" xfId="0" applyFill="1"/>
    <xf numFmtId="0" fontId="0" fillId="4" borderId="1" xfId="0" applyFill="1" applyBorder="1"/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1" fontId="0" fillId="4" borderId="1" xfId="0" applyNumberFormat="1" applyFill="1" applyBorder="1"/>
    <xf numFmtId="14" fontId="0" fillId="4" borderId="1" xfId="0" applyNumberFormat="1" applyFill="1" applyBorder="1"/>
    <xf numFmtId="1" fontId="0" fillId="4" borderId="1" xfId="1" applyNumberFormat="1" applyFont="1" applyFill="1" applyBorder="1"/>
    <xf numFmtId="0" fontId="0" fillId="4" borderId="0" xfId="0" applyFill="1"/>
    <xf numFmtId="11" fontId="0" fillId="0" borderId="1" xfId="0" applyNumberFormat="1" applyBorder="1"/>
    <xf numFmtId="0" fontId="0" fillId="7" borderId="1" xfId="0" applyFill="1" applyBorder="1"/>
    <xf numFmtId="1" fontId="0" fillId="7" borderId="1" xfId="0" applyNumberFormat="1" applyFill="1" applyBorder="1"/>
    <xf numFmtId="1" fontId="0" fillId="0" borderId="1" xfId="1" applyNumberFormat="1" applyFont="1" applyBorder="1" applyAlignment="1">
      <alignment vertical="center"/>
    </xf>
    <xf numFmtId="14" fontId="0" fillId="7" borderId="1" xfId="0" applyNumberFormat="1" applyFill="1" applyBorder="1"/>
    <xf numFmtId="0" fontId="3" fillId="0" borderId="1" xfId="2" applyBorder="1"/>
    <xf numFmtId="1" fontId="0" fillId="0" borderId="1" xfId="0" applyNumberFormat="1" applyBorder="1" applyAlignment="1">
      <alignment wrapText="1"/>
    </xf>
    <xf numFmtId="1" fontId="0" fillId="0" borderId="1" xfId="1" applyNumberFormat="1" applyFont="1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0" borderId="0" xfId="0" applyAlignment="1">
      <alignment horizontal="center"/>
    </xf>
    <xf numFmtId="1" fontId="0" fillId="0" borderId="0" xfId="0" applyNumberFormat="1"/>
    <xf numFmtId="1" fontId="0" fillId="0" borderId="0" xfId="1" applyNumberFormat="1" applyFont="1"/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4" borderId="4" xfId="0" applyFont="1" applyFill="1" applyBorder="1" applyAlignment="1">
      <alignment vertical="center"/>
    </xf>
    <xf numFmtId="0" fontId="6" fillId="8" borderId="4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2" fillId="2" borderId="5" xfId="0" applyFont="1" applyFill="1" applyBorder="1" applyAlignment="1">
      <alignment horizontal="center"/>
    </xf>
    <xf numFmtId="0" fontId="7" fillId="9" borderId="0" xfId="0" applyFont="1" applyFill="1" applyBorder="1" applyAlignment="1">
      <alignment horizontal="center"/>
    </xf>
    <xf numFmtId="0" fontId="7" fillId="9" borderId="2" xfId="0" applyFont="1" applyFill="1" applyBorder="1" applyAlignment="1">
      <alignment horizontal="center"/>
    </xf>
    <xf numFmtId="0" fontId="8" fillId="9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0" fillId="0" borderId="0" xfId="0" applyFill="1"/>
  </cellXfs>
  <cellStyles count="3">
    <cellStyle name="Hipervínculo" xfId="2" builtinId="8"/>
    <cellStyle name="Millares" xfId="1" builtinId="3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v796plazoletajardinplaza@mimos.com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9CCB6-6AAD-46B6-B453-037D4A68783E}">
  <dimension ref="A1:AG177"/>
  <sheetViews>
    <sheetView tabSelected="1" zoomScale="70" zoomScaleNormal="70" workbookViewId="0">
      <selection activeCell="C5" sqref="C5"/>
    </sheetView>
  </sheetViews>
  <sheetFormatPr baseColWidth="10" defaultColWidth="11.6328125" defaultRowHeight="14.5" x14ac:dyDescent="0.35"/>
  <cols>
    <col min="1" max="1" width="17.6328125" customWidth="1"/>
    <col min="2" max="2" width="17.08984375" customWidth="1"/>
    <col min="3" max="3" width="60.54296875" customWidth="1"/>
    <col min="4" max="4" width="38.453125" bestFit="1" customWidth="1"/>
    <col min="5" max="5" width="6.6328125" bestFit="1" customWidth="1"/>
    <col min="6" max="6" width="29.81640625" customWidth="1"/>
    <col min="7" max="7" width="10" customWidth="1"/>
    <col min="8" max="8" width="7.54296875" customWidth="1"/>
    <col min="9" max="9" width="7.08984375" customWidth="1"/>
    <col min="10" max="10" width="7.90625" customWidth="1"/>
    <col min="11" max="11" width="12.08984375" customWidth="1"/>
    <col min="12" max="12" width="11.6328125" customWidth="1"/>
    <col min="13" max="13" width="11.453125" style="34" customWidth="1"/>
    <col min="14" max="14" width="17.6328125" style="35" customWidth="1"/>
    <col min="15" max="15" width="7.90625" customWidth="1"/>
    <col min="16" max="16" width="7.54296875" customWidth="1"/>
    <col min="17" max="17" width="6.6328125" customWidth="1"/>
    <col min="18" max="18" width="10.54296875" customWidth="1"/>
    <col min="19" max="19" width="12.08984375" customWidth="1"/>
    <col min="20" max="20" width="11.36328125" customWidth="1"/>
    <col min="21" max="21" width="22" style="36" customWidth="1"/>
    <col min="22" max="22" width="8.36328125" customWidth="1"/>
    <col min="23" max="23" width="7.54296875" customWidth="1"/>
    <col min="24" max="24" width="8.90625" customWidth="1"/>
    <col min="25" max="25" width="11.90625" customWidth="1"/>
    <col min="26" max="26" width="11.08984375" customWidth="1"/>
    <col min="27" max="27" width="15.6328125" bestFit="1" customWidth="1"/>
    <col min="28" max="28" width="65.7265625" bestFit="1" customWidth="1"/>
    <col min="29" max="29" width="43.81640625" customWidth="1"/>
    <col min="31" max="31" width="20.81640625" customWidth="1"/>
  </cols>
  <sheetData>
    <row r="1" spans="1:33" x14ac:dyDescent="0.35">
      <c r="A1" s="44" t="s">
        <v>1789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6" t="s">
        <v>1790</v>
      </c>
      <c r="AD1" s="46"/>
      <c r="AE1" s="46"/>
      <c r="AF1" s="46"/>
    </row>
    <row r="2" spans="1:33" x14ac:dyDescent="0.3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6"/>
      <c r="AD2" s="46"/>
      <c r="AE2" s="46"/>
      <c r="AF2" s="46"/>
    </row>
    <row r="3" spans="1:33" x14ac:dyDescent="0.3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6"/>
      <c r="AD3" s="46"/>
      <c r="AE3" s="46"/>
      <c r="AF3" s="46"/>
    </row>
    <row r="4" spans="1:33" x14ac:dyDescent="0.3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6"/>
      <c r="AD4" s="46"/>
      <c r="AE4" s="46"/>
      <c r="AF4" s="46"/>
    </row>
    <row r="5" spans="1:33" x14ac:dyDescent="0.35">
      <c r="C5" s="1"/>
      <c r="M5" s="43" t="s">
        <v>0</v>
      </c>
      <c r="N5" s="43"/>
      <c r="O5" s="43"/>
      <c r="P5" s="43"/>
      <c r="Q5" s="43"/>
      <c r="R5" s="43"/>
      <c r="S5" s="43"/>
      <c r="T5" s="43"/>
      <c r="U5" s="43" t="s">
        <v>1</v>
      </c>
      <c r="V5" s="43"/>
      <c r="W5" s="43"/>
      <c r="X5" s="43"/>
      <c r="Y5" s="43"/>
      <c r="Z5" s="43"/>
      <c r="AA5" s="43"/>
      <c r="AB5" s="2"/>
    </row>
    <row r="6" spans="1:33" ht="47" thickBot="1" x14ac:dyDescent="0.4">
      <c r="A6" s="3" t="s">
        <v>2</v>
      </c>
      <c r="B6" s="3" t="s">
        <v>3</v>
      </c>
      <c r="C6" s="4" t="s">
        <v>4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I6" s="3" t="s">
        <v>10</v>
      </c>
      <c r="J6" s="3" t="s">
        <v>11</v>
      </c>
      <c r="K6" s="3" t="s">
        <v>12</v>
      </c>
      <c r="L6" s="3" t="s">
        <v>13</v>
      </c>
      <c r="M6" s="3" t="s">
        <v>14</v>
      </c>
      <c r="N6" s="5" t="s">
        <v>15</v>
      </c>
      <c r="O6" s="3" t="s">
        <v>16</v>
      </c>
      <c r="P6" s="3" t="s">
        <v>17</v>
      </c>
      <c r="Q6" s="5" t="s">
        <v>18</v>
      </c>
      <c r="R6" s="5" t="s">
        <v>19</v>
      </c>
      <c r="S6" s="3" t="s">
        <v>20</v>
      </c>
      <c r="T6" s="3" t="s">
        <v>21</v>
      </c>
      <c r="U6" s="8" t="s">
        <v>15</v>
      </c>
      <c r="V6" s="3" t="s">
        <v>16</v>
      </c>
      <c r="W6" s="3" t="s">
        <v>17</v>
      </c>
      <c r="X6" s="5" t="s">
        <v>18</v>
      </c>
      <c r="Y6" s="5" t="s">
        <v>19</v>
      </c>
      <c r="Z6" s="6" t="s">
        <v>20</v>
      </c>
      <c r="AA6" s="6" t="s">
        <v>21</v>
      </c>
      <c r="AB6" s="3" t="s">
        <v>22</v>
      </c>
      <c r="AC6" s="47" t="s">
        <v>1791</v>
      </c>
      <c r="AD6" s="47" t="s">
        <v>1792</v>
      </c>
      <c r="AE6" s="47" t="s">
        <v>1793</v>
      </c>
      <c r="AF6" s="47" t="s">
        <v>1794</v>
      </c>
    </row>
    <row r="7" spans="1:33" s="16" customFormat="1" ht="15" thickBot="1" x14ac:dyDescent="0.4">
      <c r="A7" s="37" t="s">
        <v>1122</v>
      </c>
      <c r="B7" s="10">
        <v>18000114111</v>
      </c>
      <c r="C7" s="9" t="s">
        <v>35</v>
      </c>
      <c r="D7" s="9" t="s">
        <v>36</v>
      </c>
      <c r="E7" s="10" t="s">
        <v>37</v>
      </c>
      <c r="F7" s="37" t="s">
        <v>1290</v>
      </c>
      <c r="G7" s="9">
        <v>900218148</v>
      </c>
      <c r="H7" s="9">
        <v>106</v>
      </c>
      <c r="I7" s="9">
        <v>37</v>
      </c>
      <c r="J7" s="9">
        <v>337</v>
      </c>
      <c r="K7" s="11"/>
      <c r="L7" s="7" t="s">
        <v>38</v>
      </c>
      <c r="M7" s="12" t="s">
        <v>24</v>
      </c>
      <c r="N7" s="13">
        <v>18764073744760</v>
      </c>
      <c r="O7" s="9" t="s">
        <v>39</v>
      </c>
      <c r="P7" s="9" t="s">
        <v>40</v>
      </c>
      <c r="Q7" s="9"/>
      <c r="R7" s="9"/>
      <c r="S7" s="9"/>
      <c r="T7" s="14">
        <v>46199</v>
      </c>
      <c r="U7" s="15">
        <v>18764073726641</v>
      </c>
      <c r="V7" s="9" t="s">
        <v>41</v>
      </c>
      <c r="W7" s="9" t="s">
        <v>42</v>
      </c>
      <c r="X7" s="9"/>
      <c r="Y7" s="9">
        <v>300000</v>
      </c>
      <c r="Z7" s="14">
        <v>45468</v>
      </c>
      <c r="AA7" s="14">
        <v>46198</v>
      </c>
      <c r="AB7" s="9" t="s">
        <v>43</v>
      </c>
      <c r="AC7" s="16" t="str">
        <f>LEFT(SUBSTITUTE(A7," ",""),20)&amp;"_"&amp;LEFT(SUBSTITUTE(F7," ",""),18)</f>
        <v>CalleReal_AlianzaEstrategica</v>
      </c>
      <c r="AD7" s="16" t="str">
        <f>VLOOKUP(H7,Ciudad!A2:F201,2,FALSE)</f>
        <v>Retiro</v>
      </c>
      <c r="AE7" s="16" t="str">
        <f>VLOOKUP(H7,Ciudad!A2:F201,4,FALSE)</f>
        <v>Antioquia</v>
      </c>
      <c r="AF7" s="16">
        <f>VLOOKUP(H7,Ciudad!A2:F201,5,FALSE)</f>
        <v>5607</v>
      </c>
      <c r="AG7" s="48"/>
    </row>
    <row r="8" spans="1:33" ht="15" thickBot="1" x14ac:dyDescent="0.4">
      <c r="A8" s="38" t="s">
        <v>1123</v>
      </c>
      <c r="B8" s="10">
        <v>3242372057</v>
      </c>
      <c r="C8" s="9" t="s">
        <v>44</v>
      </c>
      <c r="D8" s="9" t="s">
        <v>45</v>
      </c>
      <c r="E8" s="10" t="s">
        <v>37</v>
      </c>
      <c r="F8" s="38" t="s">
        <v>1291</v>
      </c>
      <c r="G8" s="9">
        <v>92501373</v>
      </c>
      <c r="H8" s="9">
        <v>20</v>
      </c>
      <c r="I8" s="9">
        <v>3</v>
      </c>
      <c r="J8" s="9">
        <v>140</v>
      </c>
      <c r="K8" s="11" t="s">
        <v>46</v>
      </c>
      <c r="L8" s="7" t="s">
        <v>38</v>
      </c>
      <c r="M8" s="12" t="s">
        <v>24</v>
      </c>
      <c r="N8" s="13">
        <v>18764071320018</v>
      </c>
      <c r="O8" s="9" t="s">
        <v>47</v>
      </c>
      <c r="P8" s="9" t="s">
        <v>48</v>
      </c>
      <c r="Q8" s="9"/>
      <c r="R8" s="9"/>
      <c r="S8" s="9"/>
      <c r="T8" s="14">
        <v>46166</v>
      </c>
      <c r="U8" s="15">
        <v>18764071318818</v>
      </c>
      <c r="V8" s="9" t="s">
        <v>49</v>
      </c>
      <c r="W8" s="9" t="s">
        <v>50</v>
      </c>
      <c r="X8" s="9"/>
      <c r="Y8" s="9">
        <v>80000</v>
      </c>
      <c r="Z8" s="14">
        <v>45436</v>
      </c>
      <c r="AA8" s="14">
        <v>46166</v>
      </c>
      <c r="AB8" s="9" t="s">
        <v>51</v>
      </c>
      <c r="AC8" s="16" t="str">
        <f>LEFT(SUBSTITUTE(A8," ",""),20)&amp;"_"&amp;LEFT(SUBSTITUTE(F8," ",""),18)</f>
        <v>AlmacenSao_AlvarezRomeroJaime</v>
      </c>
      <c r="AD8" s="16" t="str">
        <f>VLOOKUP(H8,Ciudad!A3:F202,2,FALSE)</f>
        <v>Sincelejo</v>
      </c>
      <c r="AE8" s="16" t="str">
        <f>VLOOKUP(H8,Ciudad!A3:F202,4,FALSE)</f>
        <v>Sucre</v>
      </c>
      <c r="AF8" s="16">
        <f>VLOOKUP(H8,Ciudad!A3:F202,5,FALSE)</f>
        <v>70001</v>
      </c>
      <c r="AG8" s="48"/>
    </row>
    <row r="9" spans="1:33" ht="15" thickBot="1" x14ac:dyDescent="0.4">
      <c r="A9" s="38" t="s">
        <v>1124</v>
      </c>
      <c r="B9" s="10">
        <v>3243279181</v>
      </c>
      <c r="C9" s="9" t="s">
        <v>52</v>
      </c>
      <c r="D9" s="9" t="s">
        <v>53</v>
      </c>
      <c r="E9" s="10" t="s">
        <v>37</v>
      </c>
      <c r="F9" s="38" t="s">
        <v>1291</v>
      </c>
      <c r="G9" s="9">
        <v>92501373</v>
      </c>
      <c r="H9" s="9">
        <v>20</v>
      </c>
      <c r="I9" s="9">
        <v>3</v>
      </c>
      <c r="J9" s="9">
        <v>146</v>
      </c>
      <c r="K9" s="11" t="s">
        <v>54</v>
      </c>
      <c r="L9" s="7" t="s">
        <v>38</v>
      </c>
      <c r="M9" s="12" t="s">
        <v>24</v>
      </c>
      <c r="N9" s="13">
        <v>18764071319783</v>
      </c>
      <c r="O9" s="9" t="s">
        <v>55</v>
      </c>
      <c r="P9" s="9" t="s">
        <v>56</v>
      </c>
      <c r="Q9" s="9"/>
      <c r="R9" s="9"/>
      <c r="S9" s="9"/>
      <c r="T9" s="14">
        <v>46166</v>
      </c>
      <c r="U9" s="15">
        <v>18764071318452</v>
      </c>
      <c r="V9" s="9" t="s">
        <v>57</v>
      </c>
      <c r="W9" s="9" t="s">
        <v>58</v>
      </c>
      <c r="X9" s="9"/>
      <c r="Y9" s="9">
        <v>140000</v>
      </c>
      <c r="Z9" s="14">
        <v>45436</v>
      </c>
      <c r="AA9" s="14">
        <v>46166</v>
      </c>
      <c r="AB9" s="9" t="s">
        <v>59</v>
      </c>
      <c r="AC9" s="16" t="str">
        <f t="shared" ref="AC9:AC72" si="0">LEFT(SUBSTITUTE(A9," ",""),20)&amp;"_"&amp;LEFT(SUBSTITUTE(F9," ",""),18)</f>
        <v>VivaSincelejo_AlvarezRomeroJaime</v>
      </c>
      <c r="AD9" s="16" t="str">
        <f>VLOOKUP(H9,Ciudad!A4:F203,2,FALSE)</f>
        <v>Sincelejo</v>
      </c>
      <c r="AE9" s="16" t="str">
        <f>VLOOKUP(H9,Ciudad!A4:F203,4,FALSE)</f>
        <v>Sucre</v>
      </c>
      <c r="AF9" s="16">
        <f>VLOOKUP(H9,Ciudad!A4:F203,5,FALSE)</f>
        <v>70001</v>
      </c>
      <c r="AG9" s="48"/>
    </row>
    <row r="10" spans="1:33" ht="15" thickBot="1" x14ac:dyDescent="0.4">
      <c r="A10" s="38" t="s">
        <v>1125</v>
      </c>
      <c r="B10" s="42">
        <v>3243279171</v>
      </c>
      <c r="C10" s="9" t="s">
        <v>60</v>
      </c>
      <c r="D10" s="9" t="s">
        <v>61</v>
      </c>
      <c r="E10" s="10" t="s">
        <v>37</v>
      </c>
      <c r="F10" s="38" t="s">
        <v>1291</v>
      </c>
      <c r="G10" s="9">
        <v>92501373</v>
      </c>
      <c r="H10" s="9">
        <v>186</v>
      </c>
      <c r="I10" s="9">
        <v>3</v>
      </c>
      <c r="J10" s="9">
        <v>229</v>
      </c>
      <c r="K10" s="11" t="s">
        <v>62</v>
      </c>
      <c r="L10" s="7" t="s">
        <v>38</v>
      </c>
      <c r="M10" s="12" t="s">
        <v>24</v>
      </c>
      <c r="N10" s="13">
        <v>3243279171</v>
      </c>
      <c r="O10" s="9" t="s">
        <v>63</v>
      </c>
      <c r="P10" s="9" t="s">
        <v>64</v>
      </c>
      <c r="Q10" s="9"/>
      <c r="R10" s="9"/>
      <c r="S10" s="9"/>
      <c r="T10" s="14">
        <v>46166</v>
      </c>
      <c r="U10" s="15">
        <v>18764071319135</v>
      </c>
      <c r="V10" s="9" t="s">
        <v>65</v>
      </c>
      <c r="W10" s="9" t="s">
        <v>66</v>
      </c>
      <c r="X10" s="9"/>
      <c r="Y10" s="9">
        <v>100000</v>
      </c>
      <c r="Z10" s="14">
        <v>45436</v>
      </c>
      <c r="AA10" s="14">
        <v>46166</v>
      </c>
      <c r="AB10" s="9" t="s">
        <v>67</v>
      </c>
      <c r="AC10" s="16" t="str">
        <f t="shared" si="0"/>
        <v>ExitoMagangue_AlvarezRomeroJaime</v>
      </c>
      <c r="AD10" s="16" t="str">
        <f>VLOOKUP(H10,Ciudad!A5:F204,2,FALSE)</f>
        <v>Magangué</v>
      </c>
      <c r="AE10" s="16" t="str">
        <f>VLOOKUP(H10,Ciudad!A5:F204,4,FALSE)</f>
        <v>Bolívar</v>
      </c>
      <c r="AF10" s="16">
        <f>VLOOKUP(H10,Ciudad!A5:F204,5,FALSE)</f>
        <v>13430</v>
      </c>
      <c r="AG10" s="48"/>
    </row>
    <row r="11" spans="1:33" ht="15" thickBot="1" x14ac:dyDescent="0.4">
      <c r="A11" s="38" t="s">
        <v>1126</v>
      </c>
      <c r="B11" s="42" t="s">
        <v>68</v>
      </c>
      <c r="C11" s="9" t="s">
        <v>69</v>
      </c>
      <c r="D11" s="9" t="s">
        <v>70</v>
      </c>
      <c r="E11" s="10" t="s">
        <v>37</v>
      </c>
      <c r="F11" s="38" t="s">
        <v>1291</v>
      </c>
      <c r="G11" s="9">
        <v>92501373</v>
      </c>
      <c r="H11" s="9">
        <v>20</v>
      </c>
      <c r="I11" s="9">
        <v>3</v>
      </c>
      <c r="J11" s="9">
        <v>580</v>
      </c>
      <c r="K11" s="11" t="s">
        <v>71</v>
      </c>
      <c r="L11" s="7" t="s">
        <v>38</v>
      </c>
      <c r="M11" s="12" t="s">
        <v>24</v>
      </c>
      <c r="N11" s="13">
        <v>18764071319515</v>
      </c>
      <c r="O11" s="9" t="s">
        <v>72</v>
      </c>
      <c r="P11" s="9" t="s">
        <v>73</v>
      </c>
      <c r="Q11" s="9"/>
      <c r="R11" s="9"/>
      <c r="S11" s="9"/>
      <c r="T11" s="14">
        <v>46166</v>
      </c>
      <c r="U11" s="15">
        <v>18764071317873</v>
      </c>
      <c r="V11" s="9" t="s">
        <v>74</v>
      </c>
      <c r="W11" s="9" t="s">
        <v>75</v>
      </c>
      <c r="X11" s="9"/>
      <c r="Y11" s="9">
        <v>150000</v>
      </c>
      <c r="Z11" s="14">
        <v>45436</v>
      </c>
      <c r="AA11" s="14">
        <v>46166</v>
      </c>
      <c r="AB11" s="9" t="s">
        <v>76</v>
      </c>
      <c r="AC11" s="16" t="str">
        <f t="shared" si="0"/>
        <v>Guacari_AlvarezRomeroJaime</v>
      </c>
      <c r="AD11" s="16" t="str">
        <f>VLOOKUP(H11,Ciudad!A6:F205,2,FALSE)</f>
        <v>Sincelejo</v>
      </c>
      <c r="AE11" s="16" t="str">
        <f>VLOOKUP(H11,Ciudad!A6:F205,4,FALSE)</f>
        <v>Sucre</v>
      </c>
      <c r="AF11" s="16">
        <f>VLOOKUP(H11,Ciudad!A6:F205,5,FALSE)</f>
        <v>70001</v>
      </c>
      <c r="AG11" s="48"/>
    </row>
    <row r="12" spans="1:33" ht="15" thickBot="1" x14ac:dyDescent="0.4">
      <c r="A12" s="38" t="s">
        <v>1127</v>
      </c>
      <c r="B12" s="10">
        <v>18000114111</v>
      </c>
      <c r="C12" s="9" t="s">
        <v>77</v>
      </c>
      <c r="D12" s="9" t="s">
        <v>78</v>
      </c>
      <c r="E12" s="10" t="s">
        <v>37</v>
      </c>
      <c r="F12" s="38" t="s">
        <v>1292</v>
      </c>
      <c r="G12" s="9">
        <v>900052662</v>
      </c>
      <c r="H12" s="9">
        <v>8</v>
      </c>
      <c r="I12" s="9">
        <v>2</v>
      </c>
      <c r="J12" s="9">
        <v>144</v>
      </c>
      <c r="K12" s="11">
        <v>1138166754</v>
      </c>
      <c r="L12" s="7" t="s">
        <v>38</v>
      </c>
      <c r="M12" s="12" t="s">
        <v>24</v>
      </c>
      <c r="N12" s="13">
        <v>18764072017620</v>
      </c>
      <c r="O12" s="9" t="s">
        <v>79</v>
      </c>
      <c r="P12" s="9" t="s">
        <v>80</v>
      </c>
      <c r="Q12" s="9"/>
      <c r="R12" s="9"/>
      <c r="S12" s="9"/>
      <c r="T12" s="14">
        <v>46173</v>
      </c>
      <c r="U12" s="15">
        <v>18764071973992</v>
      </c>
      <c r="V12" s="9" t="s">
        <v>81</v>
      </c>
      <c r="W12" s="9" t="s">
        <v>82</v>
      </c>
      <c r="X12" s="9"/>
      <c r="Y12" s="9">
        <v>300000</v>
      </c>
      <c r="Z12" s="14">
        <v>45443</v>
      </c>
      <c r="AA12" s="14">
        <v>46173</v>
      </c>
      <c r="AB12" s="9" t="s">
        <v>83</v>
      </c>
      <c r="AC12" s="16" t="str">
        <f t="shared" si="0"/>
        <v>CcCanaveral_CañaveralPlazaLtda</v>
      </c>
      <c r="AD12" s="16" t="str">
        <f>VLOOKUP(H12,Ciudad!A7:F206,2,FALSE)</f>
        <v>Bucaramanga</v>
      </c>
      <c r="AE12" s="16" t="str">
        <f>VLOOKUP(H12,Ciudad!A7:F206,4,FALSE)</f>
        <v>Santander</v>
      </c>
      <c r="AF12" s="16">
        <f>VLOOKUP(H12,Ciudad!A7:F206,5,FALSE)</f>
        <v>68001</v>
      </c>
      <c r="AG12" s="48"/>
    </row>
    <row r="13" spans="1:33" ht="15" thickBot="1" x14ac:dyDescent="0.4">
      <c r="A13" s="38" t="s">
        <v>1128</v>
      </c>
      <c r="B13" s="10">
        <v>18000114111</v>
      </c>
      <c r="C13" s="9" t="s">
        <v>84</v>
      </c>
      <c r="D13" s="9" t="s">
        <v>85</v>
      </c>
      <c r="E13" s="10" t="s">
        <v>37</v>
      </c>
      <c r="F13" s="38" t="s">
        <v>1293</v>
      </c>
      <c r="G13" s="9">
        <v>30392056</v>
      </c>
      <c r="H13" s="9">
        <v>14</v>
      </c>
      <c r="I13" s="9">
        <v>5</v>
      </c>
      <c r="J13" s="9">
        <v>545</v>
      </c>
      <c r="K13" s="11" t="s">
        <v>86</v>
      </c>
      <c r="L13" s="7" t="s">
        <v>38</v>
      </c>
      <c r="M13" s="12" t="s">
        <v>24</v>
      </c>
      <c r="N13" s="13">
        <v>18764070478691</v>
      </c>
      <c r="O13" s="9" t="s">
        <v>87</v>
      </c>
      <c r="P13" s="9" t="s">
        <v>88</v>
      </c>
      <c r="Q13" s="9"/>
      <c r="R13" s="9"/>
      <c r="S13" s="9"/>
      <c r="T13" s="14">
        <v>46151</v>
      </c>
      <c r="U13" s="15">
        <v>18764070478152</v>
      </c>
      <c r="V13" s="9" t="s">
        <v>89</v>
      </c>
      <c r="W13" s="9" t="s">
        <v>90</v>
      </c>
      <c r="X13" s="9"/>
      <c r="Y13" s="9">
        <v>10000000</v>
      </c>
      <c r="Z13" s="14">
        <v>45421</v>
      </c>
      <c r="AA13" s="14">
        <v>46151</v>
      </c>
      <c r="AB13" s="9" t="s">
        <v>91</v>
      </c>
      <c r="AC13" s="16" t="str">
        <f t="shared" si="0"/>
        <v>CcFundadores_CastanoSaninCaroli</v>
      </c>
      <c r="AD13" s="16" t="str">
        <f>VLOOKUP(H13,Ciudad!A8:F207,2,FALSE)</f>
        <v>Manizales</v>
      </c>
      <c r="AE13" s="16" t="str">
        <f>VLOOKUP(H13,Ciudad!A8:F207,4,FALSE)</f>
        <v>Caldas</v>
      </c>
      <c r="AF13" s="16">
        <f>VLOOKUP(H13,Ciudad!A8:F207,5,FALSE)</f>
        <v>17001</v>
      </c>
      <c r="AG13" s="48"/>
    </row>
    <row r="14" spans="1:33" ht="15" thickBot="1" x14ac:dyDescent="0.4">
      <c r="A14" s="38" t="s">
        <v>1129</v>
      </c>
      <c r="B14" s="10">
        <v>18000114111</v>
      </c>
      <c r="C14" s="9" t="s">
        <v>92</v>
      </c>
      <c r="D14" s="9" t="s">
        <v>93</v>
      </c>
      <c r="E14" s="10" t="s">
        <v>37</v>
      </c>
      <c r="F14" s="38" t="s">
        <v>1294</v>
      </c>
      <c r="G14" s="9">
        <v>901474064</v>
      </c>
      <c r="H14" s="9">
        <v>505</v>
      </c>
      <c r="I14" s="9">
        <v>39</v>
      </c>
      <c r="J14" s="9">
        <v>354</v>
      </c>
      <c r="K14" s="11">
        <v>908007675</v>
      </c>
      <c r="L14" s="7" t="s">
        <v>38</v>
      </c>
      <c r="M14" s="12" t="s">
        <v>24</v>
      </c>
      <c r="N14" s="13">
        <v>18764072860121</v>
      </c>
      <c r="O14" s="9" t="s">
        <v>94</v>
      </c>
      <c r="P14" s="9" t="s">
        <v>95</v>
      </c>
      <c r="Q14" s="9"/>
      <c r="R14" s="9"/>
      <c r="S14" s="9"/>
      <c r="T14" s="14">
        <v>46186</v>
      </c>
      <c r="U14" s="15">
        <v>18764072000951</v>
      </c>
      <c r="V14" s="9" t="s">
        <v>96</v>
      </c>
      <c r="W14" s="9" t="s">
        <v>97</v>
      </c>
      <c r="X14" s="9"/>
      <c r="Y14" s="9">
        <v>200000</v>
      </c>
      <c r="Z14" s="14">
        <v>45443</v>
      </c>
      <c r="AA14" s="14">
        <v>46173</v>
      </c>
      <c r="AB14" s="9" t="s">
        <v>98</v>
      </c>
      <c r="AC14" s="16" t="str">
        <f t="shared" si="0"/>
        <v>CcManila_ComercialBmS.A.S</v>
      </c>
      <c r="AD14" s="16" t="e">
        <f>VLOOKUP(H14,Ciudad!A9:F208,2,FALSE)</f>
        <v>#N/A</v>
      </c>
      <c r="AE14" s="16" t="e">
        <f>VLOOKUP(H14,Ciudad!A9:F208,4,FALSE)</f>
        <v>#N/A</v>
      </c>
      <c r="AF14" s="16" t="e">
        <f>VLOOKUP(H14,Ciudad!A9:F208,5,FALSE)</f>
        <v>#N/A</v>
      </c>
      <c r="AG14" s="48"/>
    </row>
    <row r="15" spans="1:33" ht="15" thickBot="1" x14ac:dyDescent="0.4">
      <c r="A15" s="38" t="s">
        <v>1130</v>
      </c>
      <c r="B15" s="10">
        <v>18000114111</v>
      </c>
      <c r="C15" s="9" t="s">
        <v>99</v>
      </c>
      <c r="D15" s="9" t="s">
        <v>100</v>
      </c>
      <c r="E15" s="10" t="s">
        <v>37</v>
      </c>
      <c r="F15" s="38" t="s">
        <v>1295</v>
      </c>
      <c r="G15" s="9">
        <v>901725217</v>
      </c>
      <c r="H15" s="9">
        <v>3</v>
      </c>
      <c r="I15" s="9">
        <v>28</v>
      </c>
      <c r="J15" s="9">
        <v>451</v>
      </c>
      <c r="K15" s="11">
        <v>323875995</v>
      </c>
      <c r="L15" s="7" t="s">
        <v>38</v>
      </c>
      <c r="M15" s="12" t="s">
        <v>24</v>
      </c>
      <c r="N15" s="13">
        <v>18764076946745</v>
      </c>
      <c r="O15" s="9" t="s">
        <v>101</v>
      </c>
      <c r="P15" s="9" t="s">
        <v>102</v>
      </c>
      <c r="Q15" s="9"/>
      <c r="R15" s="9"/>
      <c r="S15" s="9"/>
      <c r="T15" s="14">
        <v>46207</v>
      </c>
      <c r="U15" s="15">
        <v>18764074387865</v>
      </c>
      <c r="V15" s="9" t="s">
        <v>103</v>
      </c>
      <c r="W15" s="9" t="s">
        <v>104</v>
      </c>
      <c r="X15" s="9"/>
      <c r="Y15" s="9">
        <v>200000</v>
      </c>
      <c r="Z15" s="14">
        <v>45477</v>
      </c>
      <c r="AA15" s="14">
        <v>46207</v>
      </c>
      <c r="AB15" s="9" t="s">
        <v>105</v>
      </c>
      <c r="AC15" s="16" t="str">
        <f>LEFT(SUBSTITUTE(A15," ",""),20)&amp;"_"&amp;LEFT(SUBSTITUTE(F15," ",""),16)</f>
        <v>CcArkadia_Comercializadora</v>
      </c>
      <c r="AD15" s="16" t="e">
        <f>VLOOKUP(H15,Ciudad!A10:F209,2,FALSE)</f>
        <v>#N/A</v>
      </c>
      <c r="AE15" s="16" t="e">
        <f>VLOOKUP(H15,Ciudad!A10:F209,4,FALSE)</f>
        <v>#N/A</v>
      </c>
      <c r="AF15" s="16" t="e">
        <f>VLOOKUP(H15,Ciudad!A10:F209,5,FALSE)</f>
        <v>#N/A</v>
      </c>
      <c r="AG15" s="48"/>
    </row>
    <row r="16" spans="1:33" ht="15" thickBot="1" x14ac:dyDescent="0.4">
      <c r="A16" s="38" t="s">
        <v>1131</v>
      </c>
      <c r="B16" s="10">
        <v>18000114111</v>
      </c>
      <c r="C16" s="9" t="s">
        <v>106</v>
      </c>
      <c r="D16" s="9" t="s">
        <v>107</v>
      </c>
      <c r="E16" s="10" t="s">
        <v>37</v>
      </c>
      <c r="F16" s="38" t="s">
        <v>1295</v>
      </c>
      <c r="G16" s="9">
        <v>901725217</v>
      </c>
      <c r="H16" s="9">
        <v>3</v>
      </c>
      <c r="I16" s="9">
        <v>28</v>
      </c>
      <c r="J16" s="9">
        <v>452</v>
      </c>
      <c r="K16" s="11"/>
      <c r="L16" s="7" t="s">
        <v>38</v>
      </c>
      <c r="M16" s="12" t="s">
        <v>24</v>
      </c>
      <c r="N16" s="13">
        <v>18764075785536</v>
      </c>
      <c r="O16" s="9">
        <v>0</v>
      </c>
      <c r="P16" s="9">
        <v>0</v>
      </c>
      <c r="Q16" s="9"/>
      <c r="R16" s="9"/>
      <c r="S16" s="9"/>
      <c r="T16" s="14">
        <v>46201</v>
      </c>
      <c r="U16" s="15">
        <v>18764074388611</v>
      </c>
      <c r="V16" s="9" t="s">
        <v>108</v>
      </c>
      <c r="W16" s="9" t="s">
        <v>109</v>
      </c>
      <c r="X16" s="9"/>
      <c r="Y16" s="9">
        <v>200000</v>
      </c>
      <c r="Z16" s="14">
        <v>45477</v>
      </c>
      <c r="AA16" s="14">
        <v>46207</v>
      </c>
      <c r="AB16" s="9" t="s">
        <v>110</v>
      </c>
      <c r="AC16" s="16" t="str">
        <f t="shared" ref="AC16:AC19" si="1">LEFT(SUBSTITUTE(A16," ",""),20)&amp;"_"&amp;LEFT(SUBSTITUTE(F16," ",""),16)</f>
        <v>CcArkadiaPiso3_Comercializadora</v>
      </c>
      <c r="AD16" s="16" t="e">
        <f>VLOOKUP(H16,Ciudad!A11:F210,2,FALSE)</f>
        <v>#N/A</v>
      </c>
      <c r="AE16" s="16" t="e">
        <f>VLOOKUP(H16,Ciudad!A11:F210,4,FALSE)</f>
        <v>#N/A</v>
      </c>
      <c r="AF16" s="16" t="e">
        <f>VLOOKUP(H16,Ciudad!A11:F210,5,FALSE)</f>
        <v>#N/A</v>
      </c>
      <c r="AG16" s="48"/>
    </row>
    <row r="17" spans="1:33" ht="15" thickBot="1" x14ac:dyDescent="0.4">
      <c r="A17" s="38" t="s">
        <v>1132</v>
      </c>
      <c r="B17" s="10">
        <v>18000114111</v>
      </c>
      <c r="C17" s="9" t="s">
        <v>111</v>
      </c>
      <c r="D17" s="9" t="s">
        <v>112</v>
      </c>
      <c r="E17" s="10" t="s">
        <v>37</v>
      </c>
      <c r="F17" s="38" t="s">
        <v>1295</v>
      </c>
      <c r="G17" s="9">
        <v>901725217</v>
      </c>
      <c r="H17" s="9">
        <v>107</v>
      </c>
      <c r="I17" s="9">
        <v>28</v>
      </c>
      <c r="J17" s="9">
        <v>397</v>
      </c>
      <c r="K17" s="11"/>
      <c r="L17" s="7" t="s">
        <v>38</v>
      </c>
      <c r="M17" s="12" t="s">
        <v>24</v>
      </c>
      <c r="N17" s="13">
        <v>18764072732800</v>
      </c>
      <c r="O17" s="9" t="s">
        <v>113</v>
      </c>
      <c r="P17" s="9" t="s">
        <v>114</v>
      </c>
      <c r="Q17" s="9"/>
      <c r="R17" s="9"/>
      <c r="S17" s="9"/>
      <c r="T17" s="14">
        <v>46184</v>
      </c>
      <c r="U17" s="15">
        <v>18764072725484</v>
      </c>
      <c r="V17" s="9" t="s">
        <v>89</v>
      </c>
      <c r="W17" s="9" t="s">
        <v>90</v>
      </c>
      <c r="X17" s="9"/>
      <c r="Y17" s="9">
        <v>100000</v>
      </c>
      <c r="Z17" s="14">
        <v>45454</v>
      </c>
      <c r="AA17" s="14">
        <v>46184</v>
      </c>
      <c r="AB17" s="9" t="s">
        <v>115</v>
      </c>
      <c r="AC17" s="16" t="str">
        <f t="shared" si="1"/>
        <v>RioDelEste_Comercializadora</v>
      </c>
      <c r="AD17" s="16" t="str">
        <f>VLOOKUP(H17,Ciudad!A12:F211,2,FALSE)</f>
        <v>Rionegro</v>
      </c>
      <c r="AE17" s="16" t="str">
        <f>VLOOKUP(H17,Ciudad!A12:F211,4,FALSE)</f>
        <v>Antioquia</v>
      </c>
      <c r="AF17" s="16">
        <f>VLOOKUP(H17,Ciudad!A12:F211,5,FALSE)</f>
        <v>5615</v>
      </c>
      <c r="AG17" s="48"/>
    </row>
    <row r="18" spans="1:33" s="24" customFormat="1" ht="15" thickBot="1" x14ac:dyDescent="0.4">
      <c r="A18" s="39" t="s">
        <v>1133</v>
      </c>
      <c r="B18" s="18">
        <v>18000114111</v>
      </c>
      <c r="C18" s="17" t="s">
        <v>116</v>
      </c>
      <c r="D18" s="17" t="s">
        <v>117</v>
      </c>
      <c r="E18" s="18" t="s">
        <v>37</v>
      </c>
      <c r="F18" s="39" t="s">
        <v>1295</v>
      </c>
      <c r="G18" s="17">
        <v>901725217</v>
      </c>
      <c r="H18" s="17">
        <v>35</v>
      </c>
      <c r="I18" s="17">
        <v>28</v>
      </c>
      <c r="J18" s="17">
        <v>450</v>
      </c>
      <c r="K18" s="19"/>
      <c r="L18" s="20" t="s">
        <v>38</v>
      </c>
      <c r="M18" s="19" t="s">
        <v>24</v>
      </c>
      <c r="N18" s="21">
        <v>0</v>
      </c>
      <c r="O18" s="17">
        <v>0</v>
      </c>
      <c r="P18" s="17">
        <v>0</v>
      </c>
      <c r="Q18" s="17"/>
      <c r="R18" s="17"/>
      <c r="S18" s="17"/>
      <c r="T18" s="22">
        <v>0</v>
      </c>
      <c r="U18" s="23">
        <v>18764074386430</v>
      </c>
      <c r="V18" s="17" t="s">
        <v>118</v>
      </c>
      <c r="W18" s="17" t="s">
        <v>119</v>
      </c>
      <c r="X18" s="17"/>
      <c r="Y18" s="17">
        <v>200000</v>
      </c>
      <c r="Z18" s="22">
        <v>45477</v>
      </c>
      <c r="AA18" s="22">
        <v>46207</v>
      </c>
      <c r="AB18" s="17" t="s">
        <v>120</v>
      </c>
      <c r="AC18" s="16" t="str">
        <f t="shared" si="1"/>
        <v>ParqueDeLaChinka_Comercializadora</v>
      </c>
      <c r="AD18" s="16" t="str">
        <f>VLOOKUP(H18,Ciudad!A13:F212,2,FALSE)</f>
        <v>Santa Fé De Antioquia</v>
      </c>
      <c r="AE18" s="16" t="str">
        <f>VLOOKUP(H18,Ciudad!A13:F212,4,FALSE)</f>
        <v>Antioquia</v>
      </c>
      <c r="AF18" s="16">
        <f>VLOOKUP(H18,Ciudad!A13:F212,5,FALSE)</f>
        <v>5042</v>
      </c>
      <c r="AG18" s="48"/>
    </row>
    <row r="19" spans="1:33" ht="15" thickBot="1" x14ac:dyDescent="0.4">
      <c r="A19" s="38" t="s">
        <v>1134</v>
      </c>
      <c r="B19" s="10">
        <v>18000114111</v>
      </c>
      <c r="C19" s="9" t="s">
        <v>121</v>
      </c>
      <c r="D19" s="9"/>
      <c r="E19" s="10" t="s">
        <v>37</v>
      </c>
      <c r="F19" s="38" t="s">
        <v>1295</v>
      </c>
      <c r="G19" s="9">
        <v>901725217</v>
      </c>
      <c r="H19" s="9"/>
      <c r="I19" s="9">
        <v>28</v>
      </c>
      <c r="J19" s="9"/>
      <c r="K19" s="11"/>
      <c r="L19" s="7"/>
      <c r="M19" s="12" t="s">
        <v>24</v>
      </c>
      <c r="N19" s="13"/>
      <c r="O19" s="9"/>
      <c r="P19" s="9"/>
      <c r="Q19" s="9"/>
      <c r="R19" s="9"/>
      <c r="S19" s="9"/>
      <c r="T19" s="14"/>
      <c r="U19" s="13">
        <v>18764085218641</v>
      </c>
      <c r="V19" s="9" t="s">
        <v>122</v>
      </c>
      <c r="W19" s="9" t="s">
        <v>123</v>
      </c>
      <c r="X19" s="9">
        <v>1</v>
      </c>
      <c r="Y19" s="9">
        <v>200000</v>
      </c>
      <c r="Z19" s="14">
        <v>45638</v>
      </c>
      <c r="AA19" s="14">
        <v>46368</v>
      </c>
      <c r="AB19" t="s">
        <v>124</v>
      </c>
      <c r="AC19" s="16" t="str">
        <f t="shared" si="1"/>
        <v>JamundiAlfaguara_Comercializadora</v>
      </c>
      <c r="AD19" s="16" t="e">
        <f>VLOOKUP(H19,Ciudad!A14:F213,2,FALSE)</f>
        <v>#N/A</v>
      </c>
      <c r="AE19" s="16" t="e">
        <f>VLOOKUP(H19,Ciudad!A14:F213,4,FALSE)</f>
        <v>#N/A</v>
      </c>
      <c r="AF19" s="16" t="e">
        <f>VLOOKUP(H19,Ciudad!A14:F213,5,FALSE)</f>
        <v>#N/A</v>
      </c>
      <c r="AG19" s="48"/>
    </row>
    <row r="20" spans="1:33" ht="15" thickBot="1" x14ac:dyDescent="0.4">
      <c r="A20" s="38" t="s">
        <v>1135</v>
      </c>
      <c r="B20" s="10">
        <v>18000114111</v>
      </c>
      <c r="C20" s="9" t="s">
        <v>125</v>
      </c>
      <c r="D20" s="9" t="s">
        <v>126</v>
      </c>
      <c r="E20" s="10" t="s">
        <v>37</v>
      </c>
      <c r="F20" s="38" t="s">
        <v>1296</v>
      </c>
      <c r="G20" s="9">
        <v>66825018</v>
      </c>
      <c r="H20" s="9">
        <v>5</v>
      </c>
      <c r="I20" s="9">
        <v>24</v>
      </c>
      <c r="J20" s="9">
        <v>398</v>
      </c>
      <c r="K20" s="11" t="s">
        <v>127</v>
      </c>
      <c r="L20" s="7" t="s">
        <v>38</v>
      </c>
      <c r="M20" s="12" t="s">
        <v>24</v>
      </c>
      <c r="N20" s="13">
        <v>18764069265797</v>
      </c>
      <c r="O20" s="9" t="s">
        <v>128</v>
      </c>
      <c r="P20" s="9" t="s">
        <v>129</v>
      </c>
      <c r="Q20" s="9"/>
      <c r="R20" s="9"/>
      <c r="S20" s="9"/>
      <c r="T20" s="14">
        <v>46184</v>
      </c>
      <c r="U20" s="15">
        <v>18764072721467</v>
      </c>
      <c r="V20" s="9" t="s">
        <v>130</v>
      </c>
      <c r="W20" s="9" t="s">
        <v>131</v>
      </c>
      <c r="X20" s="9"/>
      <c r="Y20" s="9">
        <v>50000</v>
      </c>
      <c r="Z20" s="14">
        <v>45454</v>
      </c>
      <c r="AA20" s="14">
        <v>46184</v>
      </c>
      <c r="AB20" s="9" t="s">
        <v>132</v>
      </c>
      <c r="AC20" s="16" t="str">
        <f>LEFT(SUBSTITUTE(A20," ",""),20)&amp;"_"&amp;LEFT(SUBSTITUTE(F20," ",""),17)</f>
        <v>CcBatara_DiezGiraldoYasmin</v>
      </c>
      <c r="AD20" s="16" t="e">
        <f>VLOOKUP(H20,Ciudad!A15:F214,2,FALSE)</f>
        <v>#N/A</v>
      </c>
      <c r="AE20" s="16" t="e">
        <f>VLOOKUP(H20,Ciudad!A15:F214,4,FALSE)</f>
        <v>#N/A</v>
      </c>
      <c r="AF20" s="16" t="e">
        <f>VLOOKUP(H20,Ciudad!A15:F214,5,FALSE)</f>
        <v>#N/A</v>
      </c>
    </row>
    <row r="21" spans="1:33" ht="15" thickBot="1" x14ac:dyDescent="0.4">
      <c r="A21" s="38" t="s">
        <v>1136</v>
      </c>
      <c r="B21" s="10">
        <v>18000114111</v>
      </c>
      <c r="C21" s="9" t="s">
        <v>133</v>
      </c>
      <c r="D21" s="9" t="s">
        <v>134</v>
      </c>
      <c r="E21" s="10" t="s">
        <v>37</v>
      </c>
      <c r="F21" s="38" t="s">
        <v>1296</v>
      </c>
      <c r="G21" s="9">
        <v>66825018</v>
      </c>
      <c r="H21" s="9">
        <v>5</v>
      </c>
      <c r="I21" s="9">
        <v>24</v>
      </c>
      <c r="J21" s="9">
        <v>584</v>
      </c>
      <c r="K21" s="11">
        <v>1439739836</v>
      </c>
      <c r="L21" s="7" t="s">
        <v>38</v>
      </c>
      <c r="M21" s="12" t="s">
        <v>24</v>
      </c>
      <c r="N21" s="13">
        <v>18764075066543</v>
      </c>
      <c r="O21" s="9" t="s">
        <v>135</v>
      </c>
      <c r="P21" s="9" t="s">
        <v>136</v>
      </c>
      <c r="Q21" s="9"/>
      <c r="R21" s="9"/>
      <c r="S21" s="9"/>
      <c r="T21" s="14">
        <v>46218</v>
      </c>
      <c r="U21" s="15">
        <v>18764072721467</v>
      </c>
      <c r="V21" s="9" t="s">
        <v>137</v>
      </c>
      <c r="W21" s="9" t="s">
        <v>28</v>
      </c>
      <c r="X21" s="9"/>
      <c r="Y21" s="9">
        <v>50000</v>
      </c>
      <c r="Z21" s="14">
        <v>45454</v>
      </c>
      <c r="AA21" s="14">
        <v>46184</v>
      </c>
      <c r="AB21" s="9" t="s">
        <v>138</v>
      </c>
      <c r="AC21" s="16" t="str">
        <f>LEFT(SUBSTITUTE(A21," ",""),20)&amp;"_"&amp;LEFT(SUBSTITUTE(F21," ",""),17)</f>
        <v>CerritosDelMar_DiezGiraldoYasmin</v>
      </c>
      <c r="AD21" s="16" t="e">
        <f>VLOOKUP(H21,Ciudad!A16:F215,2,FALSE)</f>
        <v>#N/A</v>
      </c>
      <c r="AE21" s="16" t="e">
        <f>VLOOKUP(H21,Ciudad!A16:F215,4,FALSE)</f>
        <v>#N/A</v>
      </c>
      <c r="AF21" s="16" t="e">
        <f>VLOOKUP(H21,Ciudad!A16:F215,5,FALSE)</f>
        <v>#N/A</v>
      </c>
    </row>
    <row r="22" spans="1:33" ht="15" thickBot="1" x14ac:dyDescent="0.4">
      <c r="A22" s="38" t="s">
        <v>1137</v>
      </c>
      <c r="B22" s="10">
        <v>18000114111</v>
      </c>
      <c r="C22" s="9" t="s">
        <v>139</v>
      </c>
      <c r="D22" s="9" t="s">
        <v>140</v>
      </c>
      <c r="E22" s="10" t="s">
        <v>37</v>
      </c>
      <c r="F22" s="38" t="s">
        <v>1297</v>
      </c>
      <c r="G22" s="9">
        <v>901369170</v>
      </c>
      <c r="H22" s="9">
        <v>216</v>
      </c>
      <c r="I22" s="9">
        <v>6</v>
      </c>
      <c r="J22" s="9">
        <v>350</v>
      </c>
      <c r="K22" s="11">
        <v>1745653999</v>
      </c>
      <c r="L22" s="7" t="s">
        <v>38</v>
      </c>
      <c r="M22" s="12" t="s">
        <v>24</v>
      </c>
      <c r="N22" s="13">
        <v>18764075081661</v>
      </c>
      <c r="O22" s="9" t="s">
        <v>141</v>
      </c>
      <c r="P22" s="9" t="s">
        <v>142</v>
      </c>
      <c r="Q22" s="9"/>
      <c r="R22" s="9"/>
      <c r="S22" s="9"/>
      <c r="T22" s="14">
        <v>46218</v>
      </c>
      <c r="U22" s="15">
        <v>18764071332271</v>
      </c>
      <c r="V22" s="9" t="s">
        <v>143</v>
      </c>
      <c r="W22" s="9" t="s">
        <v>144</v>
      </c>
      <c r="X22" s="9"/>
      <c r="Y22" s="9">
        <v>200000</v>
      </c>
      <c r="Z22" s="14">
        <v>45437</v>
      </c>
      <c r="AA22" s="14">
        <v>46167</v>
      </c>
      <c r="AB22" s="9" t="s">
        <v>145</v>
      </c>
      <c r="AC22" s="16" t="str">
        <f>LEFT(SUBSTITUTE(A22," ",""),20)&amp;"_"&amp;LEFT(SUBSTITUTE(F22," ",""),19)</f>
        <v>VivaTunja_DinamicaYEstrategia</v>
      </c>
      <c r="AD22" s="16" t="e">
        <f>VLOOKUP(H22,Ciudad!A17:F216,2,FALSE)</f>
        <v>#N/A</v>
      </c>
      <c r="AE22" s="16" t="e">
        <f>VLOOKUP(H22,Ciudad!A17:F216,4,FALSE)</f>
        <v>#N/A</v>
      </c>
      <c r="AF22" s="16" t="e">
        <f>VLOOKUP(H22,Ciudad!A17:F216,5,FALSE)</f>
        <v>#N/A</v>
      </c>
    </row>
    <row r="23" spans="1:33" ht="15" thickBot="1" x14ac:dyDescent="0.4">
      <c r="A23" s="38" t="s">
        <v>1138</v>
      </c>
      <c r="B23" s="10">
        <v>18000114111</v>
      </c>
      <c r="C23" s="9" t="s">
        <v>146</v>
      </c>
      <c r="D23" s="9" t="s">
        <v>147</v>
      </c>
      <c r="E23" s="10" t="s">
        <v>37</v>
      </c>
      <c r="F23" s="38" t="s">
        <v>1298</v>
      </c>
      <c r="G23" s="9">
        <v>901369170</v>
      </c>
      <c r="H23" s="9">
        <v>216</v>
      </c>
      <c r="I23" s="9">
        <v>6</v>
      </c>
      <c r="J23" s="9">
        <v>348</v>
      </c>
      <c r="K23" s="11" t="s">
        <v>148</v>
      </c>
      <c r="L23" s="7" t="s">
        <v>38</v>
      </c>
      <c r="M23" s="12" t="s">
        <v>24</v>
      </c>
      <c r="N23" s="13">
        <v>18764075081661</v>
      </c>
      <c r="O23" s="9" t="s">
        <v>149</v>
      </c>
      <c r="P23" s="9" t="s">
        <v>150</v>
      </c>
      <c r="Q23" s="9"/>
      <c r="R23" s="9"/>
      <c r="S23" s="9"/>
      <c r="T23" s="14">
        <v>46218</v>
      </c>
      <c r="U23" s="15">
        <v>18764071332271</v>
      </c>
      <c r="V23" s="9" t="s">
        <v>151</v>
      </c>
      <c r="W23" s="9" t="s">
        <v>152</v>
      </c>
      <c r="X23" s="9"/>
      <c r="Y23" s="9">
        <v>200000</v>
      </c>
      <c r="Z23" s="14">
        <v>45437</v>
      </c>
      <c r="AA23" s="14">
        <v>46167</v>
      </c>
      <c r="AB23" s="9" t="s">
        <v>153</v>
      </c>
      <c r="AC23" s="16" t="str">
        <f t="shared" ref="AC23:AC24" si="2">LEFT(SUBSTITUTE(A23," ",""),20)&amp;"_"&amp;LEFT(SUBSTITUTE(F23," ",""),19)</f>
        <v>UnicentroTunja_DinamicaYEstrategia</v>
      </c>
      <c r="AD23" s="16" t="e">
        <f>VLOOKUP(H23,Ciudad!A18:F217,2,FALSE)</f>
        <v>#N/A</v>
      </c>
      <c r="AE23" s="16" t="e">
        <f>VLOOKUP(H23,Ciudad!A18:F217,4,FALSE)</f>
        <v>#N/A</v>
      </c>
      <c r="AF23" s="16" t="e">
        <f>VLOOKUP(H23,Ciudad!A18:F217,5,FALSE)</f>
        <v>#N/A</v>
      </c>
    </row>
    <row r="24" spans="1:33" ht="15" thickBot="1" x14ac:dyDescent="0.4">
      <c r="A24" s="38" t="s">
        <v>1139</v>
      </c>
      <c r="B24" s="10">
        <v>18000114111</v>
      </c>
      <c r="C24" s="9" t="s">
        <v>154</v>
      </c>
      <c r="D24" s="9" t="s">
        <v>155</v>
      </c>
      <c r="E24" s="10" t="s">
        <v>37</v>
      </c>
      <c r="F24" s="38" t="s">
        <v>1298</v>
      </c>
      <c r="G24" s="9">
        <v>901369170</v>
      </c>
      <c r="H24" s="9">
        <v>247</v>
      </c>
      <c r="I24" s="9">
        <v>6</v>
      </c>
      <c r="J24" s="9">
        <v>349</v>
      </c>
      <c r="K24" s="11" t="s">
        <v>156</v>
      </c>
      <c r="L24" s="7" t="s">
        <v>38</v>
      </c>
      <c r="M24" s="12" t="s">
        <v>24</v>
      </c>
      <c r="N24" s="13">
        <v>18764075081661</v>
      </c>
      <c r="O24" s="9" t="s">
        <v>157</v>
      </c>
      <c r="P24" s="9" t="s">
        <v>158</v>
      </c>
      <c r="Q24" s="9"/>
      <c r="R24" s="9"/>
      <c r="S24" s="9"/>
      <c r="T24" s="14">
        <v>46218</v>
      </c>
      <c r="U24" s="15">
        <v>18764071332271</v>
      </c>
      <c r="V24" s="9" t="s">
        <v>159</v>
      </c>
      <c r="W24" s="9" t="s">
        <v>160</v>
      </c>
      <c r="X24" s="9"/>
      <c r="Y24" s="9">
        <v>200000</v>
      </c>
      <c r="Z24" s="14">
        <v>45437</v>
      </c>
      <c r="AA24" s="14">
        <v>46167</v>
      </c>
      <c r="AB24" s="9" t="s">
        <v>161</v>
      </c>
      <c r="AC24" s="16" t="str">
        <f t="shared" si="2"/>
        <v>CcInnovoPlaza_DinamicaYEstrategia</v>
      </c>
      <c r="AD24" s="16" t="e">
        <f>VLOOKUP(H24,Ciudad!A19:F218,2,FALSE)</f>
        <v>#N/A</v>
      </c>
      <c r="AE24" s="16" t="e">
        <f>VLOOKUP(H24,Ciudad!A19:F218,4,FALSE)</f>
        <v>#N/A</v>
      </c>
      <c r="AF24" s="16" t="e">
        <f>VLOOKUP(H24,Ciudad!A19:F218,5,FALSE)</f>
        <v>#N/A</v>
      </c>
    </row>
    <row r="25" spans="1:33" ht="15" thickBot="1" x14ac:dyDescent="0.4">
      <c r="A25" s="38" t="s">
        <v>1140</v>
      </c>
      <c r="B25" s="10">
        <v>3713145915</v>
      </c>
      <c r="C25" s="9" t="s">
        <v>162</v>
      </c>
      <c r="D25" s="9" t="s">
        <v>163</v>
      </c>
      <c r="E25" s="10" t="s">
        <v>37</v>
      </c>
      <c r="F25" s="38" t="s">
        <v>1299</v>
      </c>
      <c r="G25" s="9">
        <v>900322409</v>
      </c>
      <c r="H25" s="9">
        <v>13</v>
      </c>
      <c r="I25" s="9">
        <v>29</v>
      </c>
      <c r="J25" s="9">
        <v>198</v>
      </c>
      <c r="K25" s="11"/>
      <c r="L25" s="7" t="s">
        <v>38</v>
      </c>
      <c r="M25" s="12" t="s">
        <v>24</v>
      </c>
      <c r="N25" s="13">
        <v>0</v>
      </c>
      <c r="O25" s="9">
        <v>0</v>
      </c>
      <c r="P25" s="9">
        <v>0</v>
      </c>
      <c r="Q25" s="9"/>
      <c r="R25" s="9"/>
      <c r="S25" s="9"/>
      <c r="T25" s="14">
        <v>0</v>
      </c>
      <c r="U25" s="15">
        <v>18764072367718</v>
      </c>
      <c r="V25" s="9" t="s">
        <v>164</v>
      </c>
      <c r="W25" s="9" t="s">
        <v>165</v>
      </c>
      <c r="X25" s="9"/>
      <c r="Y25" s="9">
        <v>100000</v>
      </c>
      <c r="Z25" s="14">
        <v>45448</v>
      </c>
      <c r="AA25" s="14">
        <v>46178</v>
      </c>
      <c r="AB25" s="9" t="s">
        <v>166</v>
      </c>
      <c r="AC25" s="16" t="str">
        <f>LEFT(SUBSTITUTE(A25," ",""),20)&amp;"_"&amp;LEFT(SUBSTITUTE(F25," ",""),22)</f>
        <v>SanSilvestre_DistribucionesBarranca</v>
      </c>
      <c r="AD25" s="16" t="e">
        <f>VLOOKUP(H25,Ciudad!A20:F219,2,FALSE)</f>
        <v>#N/A</v>
      </c>
      <c r="AE25" s="16" t="e">
        <f>VLOOKUP(H25,Ciudad!A20:F219,4,FALSE)</f>
        <v>#N/A</v>
      </c>
      <c r="AF25" s="16" t="e">
        <f>VLOOKUP(H25,Ciudad!A20:F219,5,FALSE)</f>
        <v>#N/A</v>
      </c>
    </row>
    <row r="26" spans="1:33" ht="15" thickBot="1" x14ac:dyDescent="0.4">
      <c r="A26" s="38" t="s">
        <v>1141</v>
      </c>
      <c r="B26" s="10">
        <v>18000114111</v>
      </c>
      <c r="C26" s="9" t="s">
        <v>167</v>
      </c>
      <c r="D26" s="9" t="s">
        <v>168</v>
      </c>
      <c r="E26" s="10" t="s">
        <v>37</v>
      </c>
      <c r="F26" s="38" t="s">
        <v>1299</v>
      </c>
      <c r="G26" s="9">
        <v>900322409</v>
      </c>
      <c r="H26" s="9">
        <v>13</v>
      </c>
      <c r="I26" s="9">
        <v>29</v>
      </c>
      <c r="J26" s="9">
        <v>236</v>
      </c>
      <c r="K26" s="11"/>
      <c r="L26" s="7" t="s">
        <v>38</v>
      </c>
      <c r="M26" s="12" t="s">
        <v>24</v>
      </c>
      <c r="N26" s="13">
        <v>18764073243318</v>
      </c>
      <c r="O26" s="9" t="s">
        <v>169</v>
      </c>
      <c r="P26" s="9" t="s">
        <v>170</v>
      </c>
      <c r="Q26" s="9"/>
      <c r="R26" s="9"/>
      <c r="S26" s="9"/>
      <c r="T26" s="14">
        <v>46191</v>
      </c>
      <c r="U26" s="15">
        <v>18764072368920</v>
      </c>
      <c r="V26" s="9" t="s">
        <v>171</v>
      </c>
      <c r="W26" s="9" t="s">
        <v>172</v>
      </c>
      <c r="X26" s="9"/>
      <c r="Y26" s="9">
        <v>100000</v>
      </c>
      <c r="Z26" s="14">
        <v>45448</v>
      </c>
      <c r="AA26" s="14">
        <v>46178</v>
      </c>
      <c r="AB26" s="9" t="s">
        <v>173</v>
      </c>
      <c r="AC26" s="16" t="str">
        <f>LEFT(SUBSTITUTE(A26," ",""),20)&amp;"_"&amp;LEFT(SUBSTITUTE(F26," ",""),22)</f>
        <v>ParqueDeLaVida_DistribucionesBarranca</v>
      </c>
      <c r="AD26" s="16" t="e">
        <f>VLOOKUP(H26,Ciudad!A21:F220,2,FALSE)</f>
        <v>#N/A</v>
      </c>
      <c r="AE26" s="16" t="e">
        <f>VLOOKUP(H26,Ciudad!A21:F220,4,FALSE)</f>
        <v>#N/A</v>
      </c>
      <c r="AF26" s="16" t="e">
        <f>VLOOKUP(H26,Ciudad!A21:F220,5,FALSE)</f>
        <v>#N/A</v>
      </c>
    </row>
    <row r="27" spans="1:33" ht="15" thickBot="1" x14ac:dyDescent="0.4">
      <c r="A27" s="38" t="s">
        <v>1142</v>
      </c>
      <c r="B27" s="10">
        <v>18000114111</v>
      </c>
      <c r="C27" s="9" t="s">
        <v>174</v>
      </c>
      <c r="D27" s="9" t="s">
        <v>175</v>
      </c>
      <c r="E27" s="10" t="s">
        <v>37</v>
      </c>
      <c r="F27" s="38" t="s">
        <v>1300</v>
      </c>
      <c r="G27" s="9">
        <v>900550665</v>
      </c>
      <c r="H27" s="9">
        <v>921</v>
      </c>
      <c r="I27" s="9">
        <v>7</v>
      </c>
      <c r="J27" s="9">
        <v>259</v>
      </c>
      <c r="K27" s="11" t="s">
        <v>176</v>
      </c>
      <c r="L27" s="7" t="s">
        <v>38</v>
      </c>
      <c r="M27" s="12" t="s">
        <v>24</v>
      </c>
      <c r="N27" s="13">
        <v>18764071465793</v>
      </c>
      <c r="O27" s="9" t="s">
        <v>177</v>
      </c>
      <c r="P27" s="9" t="s">
        <v>178</v>
      </c>
      <c r="Q27" s="9"/>
      <c r="R27" s="9"/>
      <c r="S27" s="9"/>
      <c r="T27" s="14">
        <v>46169</v>
      </c>
      <c r="U27" s="15">
        <v>18764071465041</v>
      </c>
      <c r="V27" s="9" t="s">
        <v>179</v>
      </c>
      <c r="W27" s="9" t="s">
        <v>180</v>
      </c>
      <c r="X27" s="9"/>
      <c r="Y27" s="9">
        <v>50000</v>
      </c>
      <c r="Z27" s="14">
        <v>45439</v>
      </c>
      <c r="AA27" s="14">
        <v>46169</v>
      </c>
      <c r="AB27" s="9" t="s">
        <v>181</v>
      </c>
      <c r="AC27" s="16" t="str">
        <f>LEFT(SUBSTITUTE(A27," ",""),20)&amp;"_"&amp;LEFT(SUBSTITUTE(F27," ",""),20)</f>
        <v>ParqueDeSanGil_DistribucionesSaroga</v>
      </c>
      <c r="AD27" s="16" t="e">
        <f>VLOOKUP(H27,Ciudad!A22:F221,2,FALSE)</f>
        <v>#N/A</v>
      </c>
      <c r="AE27" s="16" t="e">
        <f>VLOOKUP(H27,Ciudad!A22:F221,4,FALSE)</f>
        <v>#N/A</v>
      </c>
      <c r="AF27" s="16" t="e">
        <f>VLOOKUP(H27,Ciudad!A22:F221,5,FALSE)</f>
        <v>#N/A</v>
      </c>
    </row>
    <row r="28" spans="1:33" ht="15" thickBot="1" x14ac:dyDescent="0.4">
      <c r="A28" s="38" t="s">
        <v>1143</v>
      </c>
      <c r="B28" s="10">
        <v>18000114111</v>
      </c>
      <c r="C28" s="9" t="s">
        <v>182</v>
      </c>
      <c r="D28" s="9" t="s">
        <v>183</v>
      </c>
      <c r="E28" s="10" t="s">
        <v>37</v>
      </c>
      <c r="F28" s="38" t="s">
        <v>1301</v>
      </c>
      <c r="G28" s="9">
        <v>901321442</v>
      </c>
      <c r="H28" s="9">
        <v>3</v>
      </c>
      <c r="I28" s="9">
        <v>8</v>
      </c>
      <c r="J28" s="9">
        <v>343</v>
      </c>
      <c r="K28" s="11" t="s">
        <v>184</v>
      </c>
      <c r="L28" s="7" t="s">
        <v>38</v>
      </c>
      <c r="M28" s="12" t="s">
        <v>24</v>
      </c>
      <c r="N28" s="13">
        <v>18764075121593</v>
      </c>
      <c r="O28" s="9" t="s">
        <v>185</v>
      </c>
      <c r="P28" s="9" t="s">
        <v>186</v>
      </c>
      <c r="Q28" s="9"/>
      <c r="R28" s="9"/>
      <c r="S28" s="9"/>
      <c r="T28" s="14">
        <v>46219</v>
      </c>
      <c r="U28" s="15">
        <v>18764075122054</v>
      </c>
      <c r="V28" s="9" t="s">
        <v>187</v>
      </c>
      <c r="W28" s="9" t="s">
        <v>144</v>
      </c>
      <c r="X28" s="9"/>
      <c r="Y28" s="9">
        <v>50000</v>
      </c>
      <c r="Z28" s="14">
        <v>45489</v>
      </c>
      <c r="AA28" s="14">
        <v>46219</v>
      </c>
      <c r="AB28" s="9" t="s">
        <v>188</v>
      </c>
      <c r="AC28" s="16" t="str">
        <f>LEFT(SUBSTITUTE(A28," ",""),20)&amp;"_"&amp;LEFT(SUBSTITUTE(F28," ",""),20)</f>
        <v>EdLauren_DistribucionesUnidas</v>
      </c>
      <c r="AD28" s="16" t="e">
        <f>VLOOKUP(H28,Ciudad!A23:F222,2,FALSE)</f>
        <v>#N/A</v>
      </c>
      <c r="AE28" s="16" t="e">
        <f>VLOOKUP(H28,Ciudad!A23:F222,4,FALSE)</f>
        <v>#N/A</v>
      </c>
      <c r="AF28" s="16" t="e">
        <f>VLOOKUP(H28,Ciudad!A23:F222,5,FALSE)</f>
        <v>#N/A</v>
      </c>
    </row>
    <row r="29" spans="1:33" ht="15" thickBot="1" x14ac:dyDescent="0.4">
      <c r="A29" s="38" t="s">
        <v>1144</v>
      </c>
      <c r="B29" s="10">
        <v>18000114111</v>
      </c>
      <c r="C29" s="9" t="s">
        <v>189</v>
      </c>
      <c r="D29" s="9" t="s">
        <v>190</v>
      </c>
      <c r="E29" s="10" t="s">
        <v>37</v>
      </c>
      <c r="F29" s="38" t="s">
        <v>1302</v>
      </c>
      <c r="G29" s="9">
        <v>901846727</v>
      </c>
      <c r="H29" s="9">
        <v>107</v>
      </c>
      <c r="I29" s="9">
        <v>45</v>
      </c>
      <c r="J29" s="9">
        <v>457</v>
      </c>
      <c r="K29" s="11"/>
      <c r="L29" s="7" t="s">
        <v>38</v>
      </c>
      <c r="M29" s="12" t="s">
        <v>24</v>
      </c>
      <c r="N29" s="13" t="e">
        <v>#N/A</v>
      </c>
      <c r="O29" s="9" t="e">
        <v>#N/A</v>
      </c>
      <c r="P29" s="9" t="e">
        <v>#N/A</v>
      </c>
      <c r="Q29" s="9"/>
      <c r="R29" s="9"/>
      <c r="S29" s="9"/>
      <c r="T29" s="14" t="e">
        <v>#N/A</v>
      </c>
      <c r="U29" s="15">
        <v>18764079865529</v>
      </c>
      <c r="V29" s="9" t="s">
        <v>191</v>
      </c>
      <c r="W29" s="9" t="s">
        <v>192</v>
      </c>
      <c r="X29" s="9"/>
      <c r="Y29" s="9">
        <v>250000</v>
      </c>
      <c r="Z29" s="14">
        <v>45554</v>
      </c>
      <c r="AA29" s="14">
        <v>46284</v>
      </c>
      <c r="AB29" s="9" t="s">
        <v>193</v>
      </c>
      <c r="AC29" s="16" t="str">
        <f t="shared" si="0"/>
        <v>SanNicolas_ElManaC.M.ASas</v>
      </c>
      <c r="AD29" s="16" t="str">
        <f>VLOOKUP(H29,Ciudad!A24:F223,2,FALSE)</f>
        <v>Rionegro</v>
      </c>
      <c r="AE29" s="16" t="str">
        <f>VLOOKUP(H29,Ciudad!A24:F223,4,FALSE)</f>
        <v>Antioquia</v>
      </c>
      <c r="AF29" s="16">
        <f>VLOOKUP(H29,Ciudad!A24:F223,5,FALSE)</f>
        <v>5615</v>
      </c>
    </row>
    <row r="30" spans="1:33" ht="15" thickBot="1" x14ac:dyDescent="0.4">
      <c r="A30" s="38" t="s">
        <v>1145</v>
      </c>
      <c r="B30" s="10">
        <v>18000114111</v>
      </c>
      <c r="C30" s="9" t="s">
        <v>194</v>
      </c>
      <c r="D30" s="9" t="s">
        <v>195</v>
      </c>
      <c r="E30" s="10" t="s">
        <v>37</v>
      </c>
      <c r="F30" s="38" t="s">
        <v>1302</v>
      </c>
      <c r="G30" s="9">
        <v>901846727</v>
      </c>
      <c r="H30" s="9">
        <v>85</v>
      </c>
      <c r="I30" s="9">
        <v>45</v>
      </c>
      <c r="J30" s="9">
        <v>461</v>
      </c>
      <c r="K30" s="11"/>
      <c r="L30" s="7" t="s">
        <v>38</v>
      </c>
      <c r="M30" s="12" t="s">
        <v>24</v>
      </c>
      <c r="N30" s="13">
        <v>18764079873091</v>
      </c>
      <c r="O30" s="9" t="s">
        <v>196</v>
      </c>
      <c r="P30" s="9" t="s">
        <v>197</v>
      </c>
      <c r="Q30" s="9"/>
      <c r="R30" s="9"/>
      <c r="S30" s="9"/>
      <c r="T30" s="14">
        <v>46284</v>
      </c>
      <c r="U30" s="15">
        <v>18764079865844</v>
      </c>
      <c r="V30" s="9" t="s">
        <v>198</v>
      </c>
      <c r="W30" s="9" t="s">
        <v>199</v>
      </c>
      <c r="X30" s="9"/>
      <c r="Y30" s="9">
        <v>250000</v>
      </c>
      <c r="Z30" s="14">
        <v>45554</v>
      </c>
      <c r="AA30" s="14">
        <v>46284</v>
      </c>
      <c r="AB30" s="9" t="s">
        <v>200</v>
      </c>
      <c r="AC30" s="16" t="str">
        <f t="shared" si="0"/>
        <v>VivaLaCeja_ElManaC.M.ASas</v>
      </c>
      <c r="AD30" s="16" t="str">
        <f>VLOOKUP(H30,Ciudad!A25:F224,2,FALSE)</f>
        <v>La Ceja</v>
      </c>
      <c r="AE30" s="16" t="str">
        <f>VLOOKUP(H30,Ciudad!A25:F224,4,FALSE)</f>
        <v>Antioquia</v>
      </c>
      <c r="AF30" s="16">
        <f>VLOOKUP(H30,Ciudad!A25:F224,5,FALSE)</f>
        <v>5376</v>
      </c>
    </row>
    <row r="31" spans="1:33" ht="15" thickBot="1" x14ac:dyDescent="0.4">
      <c r="A31" s="38" t="s">
        <v>1146</v>
      </c>
      <c r="B31" s="10">
        <v>18000114111</v>
      </c>
      <c r="C31" s="9" t="s">
        <v>201</v>
      </c>
      <c r="D31" s="9" t="s">
        <v>202</v>
      </c>
      <c r="E31" s="10" t="s">
        <v>37</v>
      </c>
      <c r="F31" s="38" t="s">
        <v>1302</v>
      </c>
      <c r="G31" s="9">
        <v>901846727</v>
      </c>
      <c r="H31" s="9">
        <v>107</v>
      </c>
      <c r="I31" s="9">
        <v>45</v>
      </c>
      <c r="J31" s="9">
        <v>458</v>
      </c>
      <c r="K31" s="11"/>
      <c r="L31" s="7" t="s">
        <v>38</v>
      </c>
      <c r="M31" s="12" t="s">
        <v>24</v>
      </c>
      <c r="N31" s="13" t="e">
        <v>#N/A</v>
      </c>
      <c r="O31" s="9" t="e">
        <v>#N/A</v>
      </c>
      <c r="P31" s="9" t="e">
        <v>#N/A</v>
      </c>
      <c r="Q31" s="9"/>
      <c r="R31" s="9"/>
      <c r="S31" s="9"/>
      <c r="T31" s="14" t="e">
        <v>#N/A</v>
      </c>
      <c r="U31" s="15">
        <v>18764079866992</v>
      </c>
      <c r="V31" s="9" t="s">
        <v>203</v>
      </c>
      <c r="W31" s="9" t="s">
        <v>204</v>
      </c>
      <c r="X31" s="9"/>
      <c r="Y31" s="9">
        <v>250000</v>
      </c>
      <c r="Z31" s="14">
        <v>45554</v>
      </c>
      <c r="AA31" s="14">
        <v>46284</v>
      </c>
      <c r="AB31" s="9" t="s">
        <v>205</v>
      </c>
      <c r="AC31" s="16" t="str">
        <f t="shared" si="0"/>
        <v>ParqueDeRionegro_ElManaC.M.ASas</v>
      </c>
      <c r="AD31" s="16" t="str">
        <f>VLOOKUP(H31,Ciudad!A26:F225,2,FALSE)</f>
        <v>Rionegro</v>
      </c>
      <c r="AE31" s="16" t="str">
        <f>VLOOKUP(H31,Ciudad!A26:F225,4,FALSE)</f>
        <v>Antioquia</v>
      </c>
      <c r="AF31" s="16">
        <f>VLOOKUP(H31,Ciudad!A26:F225,5,FALSE)</f>
        <v>5615</v>
      </c>
    </row>
    <row r="32" spans="1:33" ht="15" thickBot="1" x14ac:dyDescent="0.4">
      <c r="A32" s="38" t="s">
        <v>1147</v>
      </c>
      <c r="B32" s="10">
        <v>18000114111</v>
      </c>
      <c r="C32" s="9" t="s">
        <v>206</v>
      </c>
      <c r="D32" s="9" t="s">
        <v>207</v>
      </c>
      <c r="E32" s="10" t="s">
        <v>37</v>
      </c>
      <c r="F32" s="38" t="s">
        <v>1302</v>
      </c>
      <c r="G32" s="9">
        <v>901846727</v>
      </c>
      <c r="H32" s="9">
        <v>107</v>
      </c>
      <c r="I32" s="9">
        <v>45</v>
      </c>
      <c r="J32" s="9">
        <v>459</v>
      </c>
      <c r="K32" s="11"/>
      <c r="L32" s="7" t="s">
        <v>38</v>
      </c>
      <c r="M32" s="12" t="s">
        <v>24</v>
      </c>
      <c r="N32" s="13" t="e">
        <v>#N/A</v>
      </c>
      <c r="O32" s="9" t="e">
        <v>#N/A</v>
      </c>
      <c r="P32" s="9" t="e">
        <v>#N/A</v>
      </c>
      <c r="Q32" s="9"/>
      <c r="R32" s="9"/>
      <c r="S32" s="9"/>
      <c r="T32" s="14" t="e">
        <v>#N/A</v>
      </c>
      <c r="U32" s="15">
        <v>18764079866305</v>
      </c>
      <c r="V32" s="9" t="s">
        <v>208</v>
      </c>
      <c r="W32" s="9" t="s">
        <v>209</v>
      </c>
      <c r="X32" s="9"/>
      <c r="Y32" s="9">
        <v>250000</v>
      </c>
      <c r="Z32" s="14">
        <v>45554</v>
      </c>
      <c r="AA32" s="14">
        <v>46284</v>
      </c>
      <c r="AB32" s="9" t="s">
        <v>210</v>
      </c>
      <c r="AC32" s="16" t="str">
        <f t="shared" si="0"/>
        <v>JardinesLlanoGrande_ElManaC.M.ASas</v>
      </c>
      <c r="AD32" s="16" t="str">
        <f>VLOOKUP(H32,Ciudad!A27:F226,2,FALSE)</f>
        <v>Rionegro</v>
      </c>
      <c r="AE32" s="16" t="str">
        <f>VLOOKUP(H32,Ciudad!A27:F226,4,FALSE)</f>
        <v>Antioquia</v>
      </c>
      <c r="AF32" s="16">
        <f>VLOOKUP(H32,Ciudad!A27:F226,5,FALSE)</f>
        <v>5615</v>
      </c>
    </row>
    <row r="33" spans="1:32" ht="15" thickBot="1" x14ac:dyDescent="0.4">
      <c r="A33" s="38" t="s">
        <v>1148</v>
      </c>
      <c r="B33" s="10">
        <v>18000114111</v>
      </c>
      <c r="C33" s="9" t="s">
        <v>211</v>
      </c>
      <c r="D33" s="9" t="s">
        <v>212</v>
      </c>
      <c r="E33" s="10" t="s">
        <v>37</v>
      </c>
      <c r="F33" s="38" t="s">
        <v>1302</v>
      </c>
      <c r="G33" s="9">
        <v>901846727</v>
      </c>
      <c r="H33" s="9">
        <v>107</v>
      </c>
      <c r="I33" s="9">
        <v>45</v>
      </c>
      <c r="J33" s="9">
        <v>460</v>
      </c>
      <c r="K33" s="11"/>
      <c r="L33" s="7" t="s">
        <v>38</v>
      </c>
      <c r="M33" s="12" t="s">
        <v>24</v>
      </c>
      <c r="N33" s="13" t="e">
        <v>#N/A</v>
      </c>
      <c r="O33" s="9" t="e">
        <v>#N/A</v>
      </c>
      <c r="P33" s="9" t="e">
        <v>#N/A</v>
      </c>
      <c r="Q33" s="9"/>
      <c r="R33" s="9"/>
      <c r="S33" s="9"/>
      <c r="T33" s="14" t="e">
        <v>#N/A</v>
      </c>
      <c r="U33" s="15">
        <v>18764079867152</v>
      </c>
      <c r="V33" s="9" t="s">
        <v>213</v>
      </c>
      <c r="W33" s="9" t="s">
        <v>214</v>
      </c>
      <c r="X33" s="9"/>
      <c r="Y33" s="9">
        <v>250000</v>
      </c>
      <c r="Z33" s="14">
        <v>45554</v>
      </c>
      <c r="AA33" s="14">
        <v>46284</v>
      </c>
      <c r="AB33" s="9" t="s">
        <v>215</v>
      </c>
      <c r="AC33" s="16" t="str">
        <f t="shared" si="0"/>
        <v>SanAntonioDePereira_ElManaC.M.ASas</v>
      </c>
      <c r="AD33" s="16" t="str">
        <f>VLOOKUP(H33,Ciudad!A28:F227,2,FALSE)</f>
        <v>Rionegro</v>
      </c>
      <c r="AE33" s="16" t="str">
        <f>VLOOKUP(H33,Ciudad!A28:F227,4,FALSE)</f>
        <v>Antioquia</v>
      </c>
      <c r="AF33" s="16">
        <f>VLOOKUP(H33,Ciudad!A28:F227,5,FALSE)</f>
        <v>5615</v>
      </c>
    </row>
    <row r="34" spans="1:32" ht="15" thickBot="1" x14ac:dyDescent="0.4">
      <c r="A34" s="38" t="s">
        <v>1149</v>
      </c>
      <c r="B34" s="10">
        <v>18000114111</v>
      </c>
      <c r="C34" s="9" t="s">
        <v>217</v>
      </c>
      <c r="D34" s="9" t="s">
        <v>218</v>
      </c>
      <c r="E34" s="10" t="s">
        <v>37</v>
      </c>
      <c r="F34" s="38" t="s">
        <v>1302</v>
      </c>
      <c r="G34" s="9">
        <v>901846727</v>
      </c>
      <c r="H34" s="9">
        <v>91</v>
      </c>
      <c r="I34" s="9">
        <v>45</v>
      </c>
      <c r="J34" s="9">
        <v>462</v>
      </c>
      <c r="K34" s="11"/>
      <c r="L34" s="7" t="s">
        <v>38</v>
      </c>
      <c r="M34" s="12" t="s">
        <v>24</v>
      </c>
      <c r="N34" s="13" t="e">
        <v>#N/A</v>
      </c>
      <c r="O34" s="9" t="e">
        <v>#N/A</v>
      </c>
      <c r="P34" s="9" t="e">
        <v>#N/A</v>
      </c>
      <c r="Q34" s="9"/>
      <c r="R34" s="9"/>
      <c r="S34" s="9"/>
      <c r="T34" s="14" t="e">
        <v>#N/A</v>
      </c>
      <c r="U34" s="15">
        <v>18764079867460</v>
      </c>
      <c r="V34" s="9" t="s">
        <v>219</v>
      </c>
      <c r="W34" s="9" t="s">
        <v>220</v>
      </c>
      <c r="X34" s="9"/>
      <c r="Y34" s="9">
        <v>250000</v>
      </c>
      <c r="Z34" s="14">
        <v>45554</v>
      </c>
      <c r="AA34" s="14">
        <v>46284</v>
      </c>
      <c r="AB34" s="9" t="s">
        <v>221</v>
      </c>
      <c r="AC34" s="16" t="str">
        <f t="shared" si="0"/>
        <v>Marinilla_ElManaC.M.ASas</v>
      </c>
      <c r="AD34" s="16" t="str">
        <f>VLOOKUP(H34,Ciudad!A29:F228,2,FALSE)</f>
        <v>Marinilla</v>
      </c>
      <c r="AE34" s="16" t="str">
        <f>VLOOKUP(H34,Ciudad!A29:F228,4,FALSE)</f>
        <v>Antioquia</v>
      </c>
      <c r="AF34" s="16">
        <f>VLOOKUP(H34,Ciudad!A29:F228,5,FALSE)</f>
        <v>5440</v>
      </c>
    </row>
    <row r="35" spans="1:32" ht="15" thickBot="1" x14ac:dyDescent="0.4">
      <c r="A35" s="38" t="s">
        <v>1150</v>
      </c>
      <c r="B35" s="10">
        <v>18000114111</v>
      </c>
      <c r="C35" s="9" t="s">
        <v>189</v>
      </c>
      <c r="D35" s="9" t="s">
        <v>190</v>
      </c>
      <c r="E35" s="10" t="s">
        <v>37</v>
      </c>
      <c r="F35" s="38" t="s">
        <v>1302</v>
      </c>
      <c r="G35" s="9">
        <v>901846727</v>
      </c>
      <c r="H35" s="9">
        <v>107</v>
      </c>
      <c r="I35" s="9">
        <v>45</v>
      </c>
      <c r="J35" s="9">
        <v>5782</v>
      </c>
      <c r="K35" s="11"/>
      <c r="L35" s="7" t="s">
        <v>38</v>
      </c>
      <c r="M35" s="12" t="s">
        <v>24</v>
      </c>
      <c r="N35" s="13" t="e">
        <v>#N/A</v>
      </c>
      <c r="O35" s="9" t="e">
        <v>#N/A</v>
      </c>
      <c r="P35" s="9" t="e">
        <v>#N/A</v>
      </c>
      <c r="Q35" s="9"/>
      <c r="R35" s="9"/>
      <c r="S35" s="9"/>
      <c r="T35" s="14" t="e">
        <v>#N/A</v>
      </c>
      <c r="U35" s="15">
        <v>18764081421361</v>
      </c>
      <c r="V35" s="9" t="s">
        <v>222</v>
      </c>
      <c r="W35" s="9" t="s">
        <v>223</v>
      </c>
      <c r="X35" s="9"/>
      <c r="Y35" s="9">
        <v>250000</v>
      </c>
      <c r="Z35" s="14">
        <v>45576</v>
      </c>
      <c r="AA35" s="14">
        <v>46306</v>
      </c>
      <c r="AB35" s="9" t="s">
        <v>224</v>
      </c>
      <c r="AC35" s="16" t="str">
        <f t="shared" si="0"/>
        <v>SanNicolasSecundario_ElManaC.M.ASas</v>
      </c>
      <c r="AD35" s="16" t="str">
        <f>VLOOKUP(H35,Ciudad!A30:F229,2,FALSE)</f>
        <v>Rionegro</v>
      </c>
      <c r="AE35" s="16" t="str">
        <f>VLOOKUP(H35,Ciudad!A30:F229,4,FALSE)</f>
        <v>Antioquia</v>
      </c>
      <c r="AF35" s="16">
        <f>VLOOKUP(H35,Ciudad!A30:F229,5,FALSE)</f>
        <v>5615</v>
      </c>
    </row>
    <row r="36" spans="1:32" ht="15" thickBot="1" x14ac:dyDescent="0.4">
      <c r="A36" s="38" t="s">
        <v>1151</v>
      </c>
      <c r="B36" s="10">
        <v>6016002532</v>
      </c>
      <c r="C36" s="9" t="s">
        <v>225</v>
      </c>
      <c r="D36" s="9" t="s">
        <v>226</v>
      </c>
      <c r="E36" s="10" t="s">
        <v>37</v>
      </c>
      <c r="F36" s="38" t="s">
        <v>1303</v>
      </c>
      <c r="G36" s="9">
        <v>900518011</v>
      </c>
      <c r="H36" s="9">
        <v>2</v>
      </c>
      <c r="I36" s="9">
        <v>9</v>
      </c>
      <c r="J36" s="9">
        <v>388</v>
      </c>
      <c r="K36" s="11">
        <v>1116410500</v>
      </c>
      <c r="L36" s="7" t="s">
        <v>38</v>
      </c>
      <c r="M36" s="12" t="s">
        <v>24</v>
      </c>
      <c r="N36" s="13">
        <v>18764071426224</v>
      </c>
      <c r="O36" s="9" t="s">
        <v>227</v>
      </c>
      <c r="P36" s="9" t="s">
        <v>228</v>
      </c>
      <c r="Q36" s="9"/>
      <c r="R36" s="9"/>
      <c r="S36" s="9"/>
      <c r="T36" s="14">
        <v>46169</v>
      </c>
      <c r="U36" s="15">
        <v>18764071348843</v>
      </c>
      <c r="V36" s="9" t="s">
        <v>229</v>
      </c>
      <c r="W36" s="9" t="s">
        <v>230</v>
      </c>
      <c r="X36" s="9"/>
      <c r="Y36" s="9">
        <v>50000000</v>
      </c>
      <c r="Z36" s="14">
        <v>45437</v>
      </c>
      <c r="AA36" s="14">
        <v>46167</v>
      </c>
      <c r="AB36" s="9" t="s">
        <v>231</v>
      </c>
      <c r="AC36" s="16" t="str">
        <f t="shared" si="0"/>
        <v>TitanPlaza_FoodcareSas</v>
      </c>
      <c r="AD36" s="16" t="e">
        <f>VLOOKUP(H36,Ciudad!A31:F230,2,FALSE)</f>
        <v>#N/A</v>
      </c>
      <c r="AE36" s="16" t="e">
        <f>VLOOKUP(H36,Ciudad!A31:F230,4,FALSE)</f>
        <v>#N/A</v>
      </c>
      <c r="AF36" s="16" t="e">
        <f>VLOOKUP(H36,Ciudad!A31:F230,5,FALSE)</f>
        <v>#N/A</v>
      </c>
    </row>
    <row r="37" spans="1:32" ht="15" thickBot="1" x14ac:dyDescent="0.4">
      <c r="A37" s="38" t="s">
        <v>1152</v>
      </c>
      <c r="B37" s="10">
        <v>6016002532</v>
      </c>
      <c r="C37" s="9" t="s">
        <v>232</v>
      </c>
      <c r="D37" s="9" t="s">
        <v>233</v>
      </c>
      <c r="E37" s="10" t="s">
        <v>37</v>
      </c>
      <c r="F37" s="38" t="s">
        <v>1303</v>
      </c>
      <c r="G37" s="9">
        <v>900518011</v>
      </c>
      <c r="H37" s="9">
        <v>2</v>
      </c>
      <c r="I37" s="9">
        <v>9</v>
      </c>
      <c r="J37" s="9">
        <v>448</v>
      </c>
      <c r="K37" s="11"/>
      <c r="L37" s="7" t="s">
        <v>38</v>
      </c>
      <c r="M37" s="12" t="s">
        <v>24</v>
      </c>
      <c r="N37" s="13">
        <v>0</v>
      </c>
      <c r="O37" s="9">
        <v>0</v>
      </c>
      <c r="P37" s="9">
        <v>0</v>
      </c>
      <c r="Q37" s="9"/>
      <c r="R37" s="9"/>
      <c r="S37" s="9"/>
      <c r="T37" s="14">
        <v>0</v>
      </c>
      <c r="U37" s="15">
        <v>18764073795161</v>
      </c>
      <c r="V37" s="9" t="s">
        <v>234</v>
      </c>
      <c r="W37" s="9" t="s">
        <v>235</v>
      </c>
      <c r="X37" s="9"/>
      <c r="Y37" s="9">
        <v>200000</v>
      </c>
      <c r="Z37" s="14">
        <v>45469</v>
      </c>
      <c r="AA37" s="14">
        <v>46199</v>
      </c>
      <c r="AB37" s="9" t="s">
        <v>236</v>
      </c>
      <c r="AC37" s="16" t="str">
        <f t="shared" si="0"/>
        <v>MallPlaza_FoodcareSas</v>
      </c>
      <c r="AD37" s="16" t="e">
        <f>VLOOKUP(H37,Ciudad!A32:F231,2,FALSE)</f>
        <v>#N/A</v>
      </c>
      <c r="AE37" s="16" t="e">
        <f>VLOOKUP(H37,Ciudad!A32:F231,4,FALSE)</f>
        <v>#N/A</v>
      </c>
      <c r="AF37" s="16" t="e">
        <f>VLOOKUP(H37,Ciudad!A32:F231,5,FALSE)</f>
        <v>#N/A</v>
      </c>
    </row>
    <row r="38" spans="1:32" ht="15" thickBot="1" x14ac:dyDescent="0.4">
      <c r="A38" s="38" t="s">
        <v>1153</v>
      </c>
      <c r="B38" s="10">
        <v>18000114111</v>
      </c>
      <c r="C38" s="9" t="s">
        <v>237</v>
      </c>
      <c r="D38" s="9" t="s">
        <v>238</v>
      </c>
      <c r="E38" s="10" t="s">
        <v>37</v>
      </c>
      <c r="F38" s="38" t="s">
        <v>1304</v>
      </c>
      <c r="G38" s="9">
        <v>900622459</v>
      </c>
      <c r="H38" s="9">
        <v>3</v>
      </c>
      <c r="I38" s="9">
        <v>30</v>
      </c>
      <c r="J38" s="9">
        <v>543</v>
      </c>
      <c r="K38" s="11"/>
      <c r="L38" s="7" t="s">
        <v>38</v>
      </c>
      <c r="M38" s="12" t="s">
        <v>24</v>
      </c>
      <c r="N38" s="13">
        <v>18764072931831</v>
      </c>
      <c r="O38" s="9" t="s">
        <v>239</v>
      </c>
      <c r="P38" s="9" t="s">
        <v>240</v>
      </c>
      <c r="Q38" s="9"/>
      <c r="R38" s="9"/>
      <c r="S38" s="9"/>
      <c r="T38" s="14">
        <v>46186</v>
      </c>
      <c r="U38" s="15">
        <v>18764072544655</v>
      </c>
      <c r="V38" s="9" t="s">
        <v>241</v>
      </c>
      <c r="W38" s="9" t="s">
        <v>242</v>
      </c>
      <c r="X38" s="9"/>
      <c r="Y38" s="9">
        <v>100000</v>
      </c>
      <c r="Z38" s="14">
        <v>45450</v>
      </c>
      <c r="AA38" s="14">
        <v>46180</v>
      </c>
      <c r="AB38" s="9" t="s">
        <v>243</v>
      </c>
      <c r="AC38" s="16" t="str">
        <f>LEFT(SUBSTITUTE(A38," ",""),20)&amp;"_"&amp;LEFT(SUBSTITUTE(F38," ",""),14)</f>
        <v>TerminalDelNorte_FrozenIceCream</v>
      </c>
      <c r="AD38" s="16" t="e">
        <f>VLOOKUP(H38,Ciudad!A33:F232,2,FALSE)</f>
        <v>#N/A</v>
      </c>
      <c r="AE38" s="16" t="e">
        <f>VLOOKUP(H38,Ciudad!A33:F232,4,FALSE)</f>
        <v>#N/A</v>
      </c>
      <c r="AF38" s="16" t="e">
        <f>VLOOKUP(H38,Ciudad!A33:F232,5,FALSE)</f>
        <v>#N/A</v>
      </c>
    </row>
    <row r="39" spans="1:32" ht="15" thickBot="1" x14ac:dyDescent="0.4">
      <c r="A39" s="38" t="s">
        <v>1154</v>
      </c>
      <c r="B39" s="10">
        <v>18000114111</v>
      </c>
      <c r="C39" s="9" t="s">
        <v>244</v>
      </c>
      <c r="D39" s="9" t="s">
        <v>245</v>
      </c>
      <c r="E39" s="10" t="s">
        <v>37</v>
      </c>
      <c r="F39" s="38" t="s">
        <v>1305</v>
      </c>
      <c r="G39" s="9">
        <v>901706795</v>
      </c>
      <c r="H39" s="9">
        <v>490</v>
      </c>
      <c r="I39" s="9">
        <v>36</v>
      </c>
      <c r="J39" s="9">
        <v>389</v>
      </c>
      <c r="K39" s="11"/>
      <c r="L39" s="7" t="s">
        <v>38</v>
      </c>
      <c r="M39" s="12" t="s">
        <v>24</v>
      </c>
      <c r="N39" s="13">
        <v>18764072546802</v>
      </c>
      <c r="O39" s="9" t="s">
        <v>246</v>
      </c>
      <c r="P39" s="9" t="s">
        <v>247</v>
      </c>
      <c r="Q39" s="9"/>
      <c r="R39" s="9"/>
      <c r="S39" s="9"/>
      <c r="T39" s="14">
        <v>46180</v>
      </c>
      <c r="U39" s="15">
        <v>18764082596174</v>
      </c>
      <c r="V39" s="9" t="s">
        <v>89</v>
      </c>
      <c r="W39" s="9" t="s">
        <v>90</v>
      </c>
      <c r="X39" s="9"/>
      <c r="Y39" s="9">
        <v>65001</v>
      </c>
      <c r="Z39" s="14">
        <v>45596</v>
      </c>
      <c r="AA39" s="14">
        <v>46326</v>
      </c>
      <c r="AB39" s="9" t="s">
        <v>248</v>
      </c>
      <c r="AC39" s="16" t="str">
        <f t="shared" si="0"/>
        <v>ParqueDeChia_GrupoEmpresarialVa</v>
      </c>
      <c r="AD39" s="16" t="e">
        <f>VLOOKUP(H39,Ciudad!A34:F233,2,FALSE)</f>
        <v>#N/A</v>
      </c>
      <c r="AE39" s="16" t="e">
        <f>VLOOKUP(H39,Ciudad!A34:F233,4,FALSE)</f>
        <v>#N/A</v>
      </c>
      <c r="AF39" s="16" t="e">
        <f>VLOOKUP(H39,Ciudad!A34:F233,5,FALSE)</f>
        <v>#N/A</v>
      </c>
    </row>
    <row r="40" spans="1:32" ht="15" thickBot="1" x14ac:dyDescent="0.4">
      <c r="A40" s="38" t="s">
        <v>1155</v>
      </c>
      <c r="B40" s="10">
        <v>18000114111</v>
      </c>
      <c r="C40" s="9" t="s">
        <v>249</v>
      </c>
      <c r="D40" s="9" t="s">
        <v>250</v>
      </c>
      <c r="E40" s="10" t="s">
        <v>37</v>
      </c>
      <c r="F40" s="38" t="s">
        <v>1306</v>
      </c>
      <c r="G40" s="9">
        <v>901180200</v>
      </c>
      <c r="H40" s="9">
        <v>147</v>
      </c>
      <c r="I40" s="9">
        <v>10</v>
      </c>
      <c r="J40" s="9">
        <v>358</v>
      </c>
      <c r="K40" s="11">
        <v>572142899</v>
      </c>
      <c r="L40" s="7" t="s">
        <v>38</v>
      </c>
      <c r="M40" s="12" t="s">
        <v>24</v>
      </c>
      <c r="N40" s="13">
        <v>18764076892538</v>
      </c>
      <c r="O40" s="9" t="s">
        <v>251</v>
      </c>
      <c r="P40" s="9" t="s">
        <v>252</v>
      </c>
      <c r="Q40" s="9"/>
      <c r="R40" s="9"/>
      <c r="S40" s="9"/>
      <c r="T40" s="14">
        <v>46243</v>
      </c>
      <c r="U40" s="15">
        <v>18764071428768</v>
      </c>
      <c r="V40" s="9" t="s">
        <v>253</v>
      </c>
      <c r="W40" s="9" t="s">
        <v>254</v>
      </c>
      <c r="X40" s="9"/>
      <c r="Y40" s="9">
        <v>10000</v>
      </c>
      <c r="Z40" s="14">
        <v>45439</v>
      </c>
      <c r="AA40" s="14">
        <v>46169</v>
      </c>
      <c r="AB40" s="25" t="s">
        <v>255</v>
      </c>
      <c r="AC40" s="16" t="str">
        <f>LEFT(SUBSTITUTE(A40," ",""),20)&amp;"_"&amp;LEFT(SUBSTITUTE(F40," ",""),17)</f>
        <v>ParquePrincipalYondo_HotelComfortReina</v>
      </c>
      <c r="AD40" s="16" t="str">
        <f>VLOOKUP(H40,Ciudad!A35:F234,2,FALSE)</f>
        <v>Yondó</v>
      </c>
      <c r="AE40" s="16" t="str">
        <f>VLOOKUP(H40,Ciudad!A35:F234,4,FALSE)</f>
        <v>Antioquia</v>
      </c>
      <c r="AF40" s="16">
        <f>VLOOKUP(H40,Ciudad!A35:F234,5,FALSE)</f>
        <v>5893</v>
      </c>
    </row>
    <row r="41" spans="1:32" ht="15" thickBot="1" x14ac:dyDescent="0.4">
      <c r="A41" s="38" t="s">
        <v>1156</v>
      </c>
      <c r="B41" s="10">
        <v>18000114111</v>
      </c>
      <c r="C41" s="9" t="s">
        <v>256</v>
      </c>
      <c r="D41" s="9" t="s">
        <v>257</v>
      </c>
      <c r="E41" s="10" t="s">
        <v>37</v>
      </c>
      <c r="F41" s="38" t="s">
        <v>1307</v>
      </c>
      <c r="G41" s="9">
        <v>901200839</v>
      </c>
      <c r="H41" s="9">
        <v>700</v>
      </c>
      <c r="I41" s="9">
        <v>11</v>
      </c>
      <c r="J41" s="9">
        <v>443</v>
      </c>
      <c r="K41" s="11" t="s">
        <v>258</v>
      </c>
      <c r="L41" s="7" t="s">
        <v>38</v>
      </c>
      <c r="M41" s="12" t="s">
        <v>24</v>
      </c>
      <c r="N41" s="13">
        <v>18764071804853</v>
      </c>
      <c r="O41" s="9" t="s">
        <v>259</v>
      </c>
      <c r="P41" s="9" t="s">
        <v>260</v>
      </c>
      <c r="Q41" s="9"/>
      <c r="R41" s="9"/>
      <c r="S41" s="9"/>
      <c r="T41" s="14">
        <v>46172</v>
      </c>
      <c r="U41" s="15">
        <v>18764071803902</v>
      </c>
      <c r="V41" s="9" t="s">
        <v>261</v>
      </c>
      <c r="W41" s="9" t="s">
        <v>262</v>
      </c>
      <c r="X41" s="9"/>
      <c r="Y41" s="9">
        <v>300000</v>
      </c>
      <c r="Z41" s="14">
        <v>45442</v>
      </c>
      <c r="AA41" s="14">
        <v>46172</v>
      </c>
      <c r="AB41" s="9" t="s">
        <v>263</v>
      </c>
      <c r="AC41" s="16" t="str">
        <f>LEFT(SUBSTITUTE(A41," ",""),20)&amp;"_"&amp;LEFT(SUBSTITUTE(F41," ",""),23)</f>
        <v>Acacias_IntegrarSaludYSeguridad</v>
      </c>
      <c r="AD41" s="16" t="e">
        <f>VLOOKUP(H41,Ciudad!A36:F235,2,FALSE)</f>
        <v>#N/A</v>
      </c>
      <c r="AE41" s="16" t="e">
        <f>VLOOKUP(H41,Ciudad!A36:F235,4,FALSE)</f>
        <v>#N/A</v>
      </c>
      <c r="AF41" s="16" t="e">
        <f>VLOOKUP(H41,Ciudad!A36:F235,5,FALSE)</f>
        <v>#N/A</v>
      </c>
    </row>
    <row r="42" spans="1:32" ht="15" thickBot="1" x14ac:dyDescent="0.4">
      <c r="A42" s="38" t="s">
        <v>1157</v>
      </c>
      <c r="B42" s="10">
        <v>18000114111</v>
      </c>
      <c r="C42" s="9" t="s">
        <v>264</v>
      </c>
      <c r="D42" s="9" t="s">
        <v>265</v>
      </c>
      <c r="E42" s="10" t="s">
        <v>37</v>
      </c>
      <c r="F42" s="38" t="s">
        <v>1308</v>
      </c>
      <c r="G42" s="9">
        <v>901582127</v>
      </c>
      <c r="H42" s="9">
        <v>589</v>
      </c>
      <c r="I42" s="9">
        <v>41</v>
      </c>
      <c r="J42" s="9">
        <v>373</v>
      </c>
      <c r="K42" s="11"/>
      <c r="L42" s="7" t="s">
        <v>38</v>
      </c>
      <c r="M42" s="12" t="s">
        <v>24</v>
      </c>
      <c r="N42" s="13" t="e">
        <v>#N/A</v>
      </c>
      <c r="O42" s="9" t="e">
        <v>#N/A</v>
      </c>
      <c r="P42" s="9" t="e">
        <v>#N/A</v>
      </c>
      <c r="Q42" s="9"/>
      <c r="R42" s="9"/>
      <c r="S42" s="9"/>
      <c r="T42" s="14" t="e">
        <v>#N/A</v>
      </c>
      <c r="U42" s="15">
        <v>18764083427833</v>
      </c>
      <c r="V42" s="9" t="s">
        <v>266</v>
      </c>
      <c r="W42" s="9" t="s">
        <v>267</v>
      </c>
      <c r="X42" s="9"/>
      <c r="Y42" s="9">
        <v>200000</v>
      </c>
      <c r="Z42" s="14">
        <v>45610</v>
      </c>
      <c r="AA42" s="14">
        <v>46340</v>
      </c>
      <c r="AB42" s="9" t="s">
        <v>268</v>
      </c>
      <c r="AC42" s="16" t="str">
        <f>LEFT(SUBSTITUTE(A42," ",""),20)&amp;"_"&amp;LEFT(SUBSTITUTE(F42," ",""),19)</f>
        <v>CcLaCasona_InversionesAnyS.A.S</v>
      </c>
      <c r="AD42" s="16" t="e">
        <f>VLOOKUP(H42,Ciudad!A37:F236,2,FALSE)</f>
        <v>#N/A</v>
      </c>
      <c r="AE42" s="16" t="e">
        <f>VLOOKUP(H42,Ciudad!A37:F236,4,FALSE)</f>
        <v>#N/A</v>
      </c>
      <c r="AF42" s="16" t="e">
        <f>VLOOKUP(H42,Ciudad!A37:F236,5,FALSE)</f>
        <v>#N/A</v>
      </c>
    </row>
    <row r="43" spans="1:32" ht="15" thickBot="1" x14ac:dyDescent="0.4">
      <c r="A43" s="38" t="s">
        <v>1158</v>
      </c>
      <c r="B43" s="10">
        <v>18000114111</v>
      </c>
      <c r="C43" s="9" t="s">
        <v>269</v>
      </c>
      <c r="D43" s="9" t="s">
        <v>270</v>
      </c>
      <c r="E43" s="10" t="s">
        <v>37</v>
      </c>
      <c r="F43" s="38" t="s">
        <v>1309</v>
      </c>
      <c r="G43" s="9">
        <v>901582127</v>
      </c>
      <c r="H43" s="9">
        <v>2</v>
      </c>
      <c r="I43" s="9">
        <v>41</v>
      </c>
      <c r="J43" s="9">
        <v>393</v>
      </c>
      <c r="K43" s="11">
        <v>321888145</v>
      </c>
      <c r="L43" s="7" t="s">
        <v>38</v>
      </c>
      <c r="M43" s="12" t="s">
        <v>24</v>
      </c>
      <c r="N43" s="13">
        <v>18764081678530</v>
      </c>
      <c r="O43" s="9" t="s">
        <v>271</v>
      </c>
      <c r="P43" s="9" t="s">
        <v>272</v>
      </c>
      <c r="Q43" s="9"/>
      <c r="R43" s="9"/>
      <c r="S43" s="9"/>
      <c r="T43" s="14">
        <v>46312</v>
      </c>
      <c r="U43" s="15">
        <v>18764073668000</v>
      </c>
      <c r="V43" s="9" t="s">
        <v>273</v>
      </c>
      <c r="W43" s="9" t="s">
        <v>274</v>
      </c>
      <c r="X43" s="9"/>
      <c r="Y43" s="9">
        <v>15000</v>
      </c>
      <c r="Z43" s="14">
        <v>45468</v>
      </c>
      <c r="AA43" s="14">
        <v>46198</v>
      </c>
      <c r="AB43" s="9" t="s">
        <v>275</v>
      </c>
      <c r="AC43" s="16" t="str">
        <f>LEFT(SUBSTITUTE(A43," ",""),20)&amp;"_"&amp;LEFT(SUBSTITUTE(F43," ",""),19)</f>
        <v>Multiplaza_InversionesAnySas</v>
      </c>
      <c r="AD43" s="16" t="e">
        <f>VLOOKUP(H43,Ciudad!A38:F237,2,FALSE)</f>
        <v>#N/A</v>
      </c>
      <c r="AE43" s="16" t="e">
        <f>VLOOKUP(H43,Ciudad!A38:F237,4,FALSE)</f>
        <v>#N/A</v>
      </c>
      <c r="AF43" s="16" t="e">
        <f>VLOOKUP(H43,Ciudad!A38:F237,5,FALSE)</f>
        <v>#N/A</v>
      </c>
    </row>
    <row r="44" spans="1:32" ht="15" thickBot="1" x14ac:dyDescent="0.4">
      <c r="A44" s="38" t="s">
        <v>1159</v>
      </c>
      <c r="B44" s="10">
        <v>3158945614</v>
      </c>
      <c r="C44" s="9" t="s">
        <v>276</v>
      </c>
      <c r="D44" s="9" t="s">
        <v>277</v>
      </c>
      <c r="E44" s="10" t="s">
        <v>37</v>
      </c>
      <c r="F44" s="38" t="s">
        <v>1310</v>
      </c>
      <c r="G44" s="9">
        <v>800219130</v>
      </c>
      <c r="H44" s="9">
        <v>106</v>
      </c>
      <c r="I44" s="9">
        <v>12</v>
      </c>
      <c r="J44" s="9">
        <v>575</v>
      </c>
      <c r="K44" s="11" t="s">
        <v>278</v>
      </c>
      <c r="L44" s="7" t="s">
        <v>38</v>
      </c>
      <c r="M44" s="12" t="s">
        <v>24</v>
      </c>
      <c r="N44" s="13">
        <v>18764071927011</v>
      </c>
      <c r="O44" s="9" t="s">
        <v>279</v>
      </c>
      <c r="P44" s="9" t="s">
        <v>280</v>
      </c>
      <c r="Q44" s="9"/>
      <c r="R44" s="9"/>
      <c r="S44" s="9"/>
      <c r="T44" s="14">
        <v>46173</v>
      </c>
      <c r="U44" s="15">
        <v>18764070966234</v>
      </c>
      <c r="V44" s="9" t="s">
        <v>281</v>
      </c>
      <c r="W44" s="9" t="s">
        <v>282</v>
      </c>
      <c r="X44" s="9"/>
      <c r="Y44" s="9">
        <v>30000</v>
      </c>
      <c r="Z44" s="14">
        <v>45432</v>
      </c>
      <c r="AA44" s="14">
        <v>46162</v>
      </c>
      <c r="AB44" s="9" t="s">
        <v>283</v>
      </c>
      <c r="AC44" s="16" t="str">
        <f t="shared" si="0"/>
        <v>MallSanMiguel_InversionesCrivasi</v>
      </c>
      <c r="AD44" s="16" t="str">
        <f>VLOOKUP(H44,Ciudad!A39:F238,2,FALSE)</f>
        <v>Retiro</v>
      </c>
      <c r="AE44" s="16" t="str">
        <f>VLOOKUP(H44,Ciudad!A39:F238,4,FALSE)</f>
        <v>Antioquia</v>
      </c>
      <c r="AF44" s="16">
        <f>VLOOKUP(H44,Ciudad!A39:F238,5,FALSE)</f>
        <v>5607</v>
      </c>
    </row>
    <row r="45" spans="1:32" ht="15" thickBot="1" x14ac:dyDescent="0.4">
      <c r="A45" s="38" t="s">
        <v>1160</v>
      </c>
      <c r="B45" s="10">
        <v>18000114111</v>
      </c>
      <c r="C45" s="9" t="s">
        <v>284</v>
      </c>
      <c r="D45" s="9" t="s">
        <v>285</v>
      </c>
      <c r="E45" s="10" t="s">
        <v>37</v>
      </c>
      <c r="F45" s="38" t="s">
        <v>1311</v>
      </c>
      <c r="G45" s="9">
        <v>901296291</v>
      </c>
      <c r="H45" s="9">
        <v>8</v>
      </c>
      <c r="I45" s="9">
        <v>25</v>
      </c>
      <c r="J45" s="9">
        <v>327</v>
      </c>
      <c r="K45" s="11">
        <v>992901034</v>
      </c>
      <c r="L45" s="7" t="s">
        <v>38</v>
      </c>
      <c r="M45" s="12" t="s">
        <v>24</v>
      </c>
      <c r="N45" s="13">
        <v>18764077021986</v>
      </c>
      <c r="O45" s="9" t="s">
        <v>286</v>
      </c>
      <c r="P45" s="9" t="s">
        <v>287</v>
      </c>
      <c r="Q45" s="9"/>
      <c r="R45" s="9"/>
      <c r="S45" s="9"/>
      <c r="T45" s="14">
        <v>46172</v>
      </c>
      <c r="U45" s="15">
        <v>18764071827714</v>
      </c>
      <c r="V45" s="9" t="s">
        <v>288</v>
      </c>
      <c r="W45" s="9" t="s">
        <v>289</v>
      </c>
      <c r="X45" s="9"/>
      <c r="Y45" s="9">
        <v>100000</v>
      </c>
      <c r="Z45" s="14">
        <v>45442</v>
      </c>
      <c r="AA45" s="14">
        <v>46172</v>
      </c>
      <c r="AB45" s="9" t="s">
        <v>290</v>
      </c>
      <c r="AC45" s="16" t="str">
        <f>LEFT(SUBSTITUTE(A45," ",""),20)&amp;"_"&amp;LEFT(SUBSTITUTE(F45," ",""),17)</f>
        <v>CcCacique_InversionesFonars</v>
      </c>
      <c r="AD45" s="16" t="e">
        <f>VLOOKUP(H45,Ciudad!A40:F239,2,FALSE)</f>
        <v>#N/A</v>
      </c>
      <c r="AE45" s="16" t="e">
        <f>VLOOKUP(H45,Ciudad!A40:F239,4,FALSE)</f>
        <v>#N/A</v>
      </c>
      <c r="AF45" s="16" t="e">
        <f>VLOOKUP(H45,Ciudad!A40:F239,5,FALSE)</f>
        <v>#N/A</v>
      </c>
    </row>
    <row r="46" spans="1:32" ht="15" thickBot="1" x14ac:dyDescent="0.4">
      <c r="A46" s="38" t="s">
        <v>1161</v>
      </c>
      <c r="B46" s="10">
        <v>18000114111</v>
      </c>
      <c r="C46" s="9" t="s">
        <v>291</v>
      </c>
      <c r="D46" s="9" t="s">
        <v>292</v>
      </c>
      <c r="E46" s="10" t="s">
        <v>37</v>
      </c>
      <c r="F46" s="38" t="s">
        <v>1312</v>
      </c>
      <c r="G46" s="9">
        <v>901820537</v>
      </c>
      <c r="H46" s="9">
        <v>3</v>
      </c>
      <c r="I46" s="9">
        <v>44</v>
      </c>
      <c r="J46" s="9">
        <v>464</v>
      </c>
      <c r="K46" s="11"/>
      <c r="L46" s="7" t="s">
        <v>38</v>
      </c>
      <c r="M46" s="12" t="s">
        <v>24</v>
      </c>
      <c r="N46" s="13" t="e">
        <v>#N/A</v>
      </c>
      <c r="O46" s="9" t="e">
        <v>#N/A</v>
      </c>
      <c r="P46" s="9" t="e">
        <v>#N/A</v>
      </c>
      <c r="Q46" s="9"/>
      <c r="R46" s="9"/>
      <c r="S46" s="9"/>
      <c r="T46" s="14" t="e">
        <v>#N/A</v>
      </c>
      <c r="U46" s="15">
        <v>18764077973958</v>
      </c>
      <c r="V46" s="9" t="s">
        <v>293</v>
      </c>
      <c r="W46" s="9" t="s">
        <v>294</v>
      </c>
      <c r="X46" s="9"/>
      <c r="Y46" s="9">
        <v>200000</v>
      </c>
      <c r="Z46" s="14">
        <v>45530</v>
      </c>
      <c r="AA46" s="14">
        <v>46260</v>
      </c>
      <c r="AB46" s="9" t="s">
        <v>295</v>
      </c>
      <c r="AC46" s="16" t="str">
        <f>LEFT(SUBSTITUTE(A46," ",""),20)&amp;"_"&amp;LEFT(SUBSTITUTE(F46," ",""),15)</f>
        <v>FlamingoBolivar_InversionesHsbs</v>
      </c>
      <c r="AD46" s="16" t="e">
        <f>VLOOKUP(H46,Ciudad!A41:F240,2,FALSE)</f>
        <v>#N/A</v>
      </c>
      <c r="AE46" s="16" t="e">
        <f>VLOOKUP(H46,Ciudad!A41:F240,4,FALSE)</f>
        <v>#N/A</v>
      </c>
      <c r="AF46" s="16" t="e">
        <f>VLOOKUP(H46,Ciudad!A41:F240,5,FALSE)</f>
        <v>#N/A</v>
      </c>
    </row>
    <row r="47" spans="1:32" ht="15" thickBot="1" x14ac:dyDescent="0.4">
      <c r="A47" s="38" t="s">
        <v>1162</v>
      </c>
      <c r="B47" s="10">
        <v>18000114111</v>
      </c>
      <c r="C47" s="9" t="s">
        <v>296</v>
      </c>
      <c r="D47" s="9" t="s">
        <v>297</v>
      </c>
      <c r="E47" s="10" t="s">
        <v>37</v>
      </c>
      <c r="F47" s="38" t="s">
        <v>1312</v>
      </c>
      <c r="G47" s="9">
        <v>901820537</v>
      </c>
      <c r="H47" s="9">
        <v>3</v>
      </c>
      <c r="I47" s="9">
        <v>44</v>
      </c>
      <c r="J47" s="9">
        <v>392</v>
      </c>
      <c r="K47" s="11"/>
      <c r="L47" s="7" t="s">
        <v>38</v>
      </c>
      <c r="M47" s="12" t="s">
        <v>24</v>
      </c>
      <c r="N47" s="13">
        <v>0</v>
      </c>
      <c r="O47" s="9">
        <v>0</v>
      </c>
      <c r="P47" s="9">
        <v>0</v>
      </c>
      <c r="Q47" s="9"/>
      <c r="R47" s="9"/>
      <c r="S47" s="9"/>
      <c r="T47" s="14">
        <v>0</v>
      </c>
      <c r="U47" s="15">
        <v>18764079274869</v>
      </c>
      <c r="V47" s="9" t="s">
        <v>298</v>
      </c>
      <c r="W47" s="9" t="s">
        <v>299</v>
      </c>
      <c r="X47" s="9"/>
      <c r="Y47" s="9">
        <v>200000</v>
      </c>
      <c r="Z47" s="14">
        <v>45546</v>
      </c>
      <c r="AA47" s="14">
        <v>46276</v>
      </c>
      <c r="AB47" s="9" t="s">
        <v>300</v>
      </c>
      <c r="AC47" s="16" t="str">
        <f t="shared" ref="AC47:AC49" si="3">LEFT(SUBSTITUTE(A47," ",""),20)&amp;"_"&amp;LEFT(SUBSTITUTE(F47," ",""),15)</f>
        <v>FlamingoBerrio_InversionesHsbs</v>
      </c>
      <c r="AD47" s="16" t="e">
        <f>VLOOKUP(H47,Ciudad!A42:F241,2,FALSE)</f>
        <v>#N/A</v>
      </c>
      <c r="AE47" s="16" t="e">
        <f>VLOOKUP(H47,Ciudad!A42:F241,4,FALSE)</f>
        <v>#N/A</v>
      </c>
      <c r="AF47" s="16" t="e">
        <f>VLOOKUP(H47,Ciudad!A42:F241,5,FALSE)</f>
        <v>#N/A</v>
      </c>
    </row>
    <row r="48" spans="1:32" ht="15" thickBot="1" x14ac:dyDescent="0.4">
      <c r="A48" s="38" t="s">
        <v>1163</v>
      </c>
      <c r="B48" s="10">
        <v>18000114111</v>
      </c>
      <c r="C48" s="9" t="s">
        <v>301</v>
      </c>
      <c r="D48" s="9" t="s">
        <v>302</v>
      </c>
      <c r="E48" s="10" t="s">
        <v>37</v>
      </c>
      <c r="F48" s="38" t="s">
        <v>1312</v>
      </c>
      <c r="G48" s="9">
        <v>901820537</v>
      </c>
      <c r="H48" s="9">
        <v>25</v>
      </c>
      <c r="I48" s="9">
        <v>44</v>
      </c>
      <c r="J48" s="9">
        <v>391</v>
      </c>
      <c r="K48" s="11"/>
      <c r="L48" s="7" t="s">
        <v>38</v>
      </c>
      <c r="M48" s="12" t="s">
        <v>24</v>
      </c>
      <c r="N48" s="13">
        <v>18764079275201</v>
      </c>
      <c r="O48" s="9" t="s">
        <v>303</v>
      </c>
      <c r="P48" s="9" t="s">
        <v>304</v>
      </c>
      <c r="Q48" s="9"/>
      <c r="R48" s="9"/>
      <c r="S48" s="9"/>
      <c r="T48" s="14">
        <v>46276</v>
      </c>
      <c r="U48" s="15">
        <v>18764079274962</v>
      </c>
      <c r="V48" s="9" t="s">
        <v>305</v>
      </c>
      <c r="W48" s="9" t="s">
        <v>306</v>
      </c>
      <c r="X48" s="9"/>
      <c r="Y48" s="9">
        <v>200000</v>
      </c>
      <c r="Z48" s="14">
        <v>45546</v>
      </c>
      <c r="AA48" s="14">
        <v>46276</v>
      </c>
      <c r="AB48" s="9" t="s">
        <v>307</v>
      </c>
      <c r="AC48" s="16" t="str">
        <f t="shared" si="3"/>
        <v>FlamingoItagui_InversionesHsbs</v>
      </c>
      <c r="AD48" s="16" t="e">
        <f>VLOOKUP(H48,Ciudad!A43:F242,2,FALSE)</f>
        <v>#N/A</v>
      </c>
      <c r="AE48" s="16" t="e">
        <f>VLOOKUP(H48,Ciudad!A43:F242,4,FALSE)</f>
        <v>#N/A</v>
      </c>
      <c r="AF48" s="16" t="e">
        <f>VLOOKUP(H48,Ciudad!A43:F242,5,FALSE)</f>
        <v>#N/A</v>
      </c>
    </row>
    <row r="49" spans="1:32" ht="15" thickBot="1" x14ac:dyDescent="0.4">
      <c r="A49" s="38" t="s">
        <v>1164</v>
      </c>
      <c r="B49" s="10">
        <v>18000114111</v>
      </c>
      <c r="C49" s="9" t="s">
        <v>308</v>
      </c>
      <c r="D49" s="9" t="s">
        <v>309</v>
      </c>
      <c r="E49" s="10" t="s">
        <v>37</v>
      </c>
      <c r="F49" s="38" t="s">
        <v>1312</v>
      </c>
      <c r="G49" s="9">
        <v>901820537</v>
      </c>
      <c r="H49" s="9">
        <v>3</v>
      </c>
      <c r="I49" s="9">
        <v>44</v>
      </c>
      <c r="J49" s="9">
        <v>465</v>
      </c>
      <c r="K49" s="11"/>
      <c r="L49" s="7" t="s">
        <v>38</v>
      </c>
      <c r="M49" s="12" t="s">
        <v>24</v>
      </c>
      <c r="N49" s="13" t="e">
        <v>#N/A</v>
      </c>
      <c r="O49" s="9" t="e">
        <v>#N/A</v>
      </c>
      <c r="P49" s="9" t="e">
        <v>#N/A</v>
      </c>
      <c r="Q49" s="9"/>
      <c r="R49" s="9"/>
      <c r="S49" s="9"/>
      <c r="T49" s="14" t="e">
        <v>#N/A</v>
      </c>
      <c r="U49" s="15">
        <v>18764077973173</v>
      </c>
      <c r="V49" s="9" t="s">
        <v>310</v>
      </c>
      <c r="W49" s="9" t="s">
        <v>311</v>
      </c>
      <c r="X49" s="9"/>
      <c r="Y49" s="9">
        <v>200000</v>
      </c>
      <c r="Z49" s="14">
        <v>45530</v>
      </c>
      <c r="AA49" s="14">
        <v>46260</v>
      </c>
      <c r="AB49" s="9" t="s">
        <v>312</v>
      </c>
      <c r="AC49" s="16" t="str">
        <f t="shared" si="3"/>
        <v>HomeCenterLa65_InversionesHsbs</v>
      </c>
      <c r="AD49" s="16" t="e">
        <f>VLOOKUP(H49,Ciudad!A44:F243,2,FALSE)</f>
        <v>#N/A</v>
      </c>
      <c r="AE49" s="16" t="e">
        <f>VLOOKUP(H49,Ciudad!A44:F243,4,FALSE)</f>
        <v>#N/A</v>
      </c>
      <c r="AF49" s="16" t="e">
        <f>VLOOKUP(H49,Ciudad!A44:F243,5,FALSE)</f>
        <v>#N/A</v>
      </c>
    </row>
    <row r="50" spans="1:32" ht="15" thickBot="1" x14ac:dyDescent="0.4">
      <c r="A50" s="38" t="s">
        <v>1165</v>
      </c>
      <c r="B50" s="10">
        <v>18000114111</v>
      </c>
      <c r="C50" s="9" t="s">
        <v>313</v>
      </c>
      <c r="D50" s="9" t="s">
        <v>314</v>
      </c>
      <c r="E50" s="10" t="s">
        <v>37</v>
      </c>
      <c r="F50" s="38" t="s">
        <v>1313</v>
      </c>
      <c r="G50" s="9">
        <v>900160034</v>
      </c>
      <c r="H50" s="9">
        <v>3</v>
      </c>
      <c r="I50" s="9">
        <v>4</v>
      </c>
      <c r="J50" s="9">
        <v>159</v>
      </c>
      <c r="K50" s="11" t="s">
        <v>315</v>
      </c>
      <c r="L50" s="7" t="s">
        <v>38</v>
      </c>
      <c r="M50" s="12" t="s">
        <v>24</v>
      </c>
      <c r="N50" s="13">
        <v>18764071352333</v>
      </c>
      <c r="O50" s="9" t="s">
        <v>316</v>
      </c>
      <c r="P50" s="9" t="s">
        <v>317</v>
      </c>
      <c r="Q50" s="9"/>
      <c r="R50" s="9"/>
      <c r="S50" s="9"/>
      <c r="T50" s="14">
        <v>46167</v>
      </c>
      <c r="U50" s="15">
        <v>18764071352333</v>
      </c>
      <c r="V50" s="9" t="s">
        <v>318</v>
      </c>
      <c r="W50" s="9" t="s">
        <v>319</v>
      </c>
      <c r="X50" s="9"/>
      <c r="Y50" s="9">
        <v>1000000</v>
      </c>
      <c r="Z50" s="14">
        <v>45437</v>
      </c>
      <c r="AA50" s="14">
        <v>46167</v>
      </c>
      <c r="AB50" s="9" t="s">
        <v>320</v>
      </c>
      <c r="AC50" s="16" t="str">
        <f t="shared" si="0"/>
        <v>Monterrey_InversionesNaranjo</v>
      </c>
      <c r="AD50" s="16" t="e">
        <f>VLOOKUP(H50,Ciudad!A45:F244,2,FALSE)</f>
        <v>#N/A</v>
      </c>
      <c r="AE50" s="16" t="e">
        <f>VLOOKUP(H50,Ciudad!A45:F244,4,FALSE)</f>
        <v>#N/A</v>
      </c>
      <c r="AF50" s="16" t="e">
        <f>VLOOKUP(H50,Ciudad!A45:F244,5,FALSE)</f>
        <v>#N/A</v>
      </c>
    </row>
    <row r="51" spans="1:32" ht="15" thickBot="1" x14ac:dyDescent="0.4">
      <c r="A51" s="38" t="s">
        <v>1166</v>
      </c>
      <c r="B51" s="10">
        <v>18000114111</v>
      </c>
      <c r="C51" s="9" t="s">
        <v>321</v>
      </c>
      <c r="D51" s="9" t="s">
        <v>322</v>
      </c>
      <c r="E51" s="10" t="s">
        <v>37</v>
      </c>
      <c r="F51" s="38" t="s">
        <v>1313</v>
      </c>
      <c r="G51" s="9">
        <v>900160034</v>
      </c>
      <c r="H51" s="9">
        <v>3</v>
      </c>
      <c r="I51" s="9">
        <v>4</v>
      </c>
      <c r="J51" s="9">
        <v>564</v>
      </c>
      <c r="K51" s="11">
        <v>1491621177</v>
      </c>
      <c r="L51" s="7" t="s">
        <v>38</v>
      </c>
      <c r="M51" s="12" t="s">
        <v>24</v>
      </c>
      <c r="N51" s="13">
        <v>18764071352412</v>
      </c>
      <c r="O51" s="9" t="s">
        <v>246</v>
      </c>
      <c r="P51" s="9" t="s">
        <v>247</v>
      </c>
      <c r="Q51" s="9"/>
      <c r="R51" s="9"/>
      <c r="S51" s="9"/>
      <c r="T51" s="14">
        <v>46167</v>
      </c>
      <c r="U51" s="15">
        <v>18764071352412</v>
      </c>
      <c r="V51" s="9" t="s">
        <v>323</v>
      </c>
      <c r="W51" s="9" t="s">
        <v>324</v>
      </c>
      <c r="X51" s="9"/>
      <c r="Y51" s="9">
        <v>1000000</v>
      </c>
      <c r="Z51" s="14">
        <v>45437</v>
      </c>
      <c r="AA51" s="14">
        <v>46167</v>
      </c>
      <c r="AB51" s="9" t="s">
        <v>325</v>
      </c>
      <c r="AC51" s="16" t="str">
        <f t="shared" si="0"/>
        <v>CcAlmacentro_InversionesNaranjo</v>
      </c>
      <c r="AD51" s="16" t="e">
        <f>VLOOKUP(H51,Ciudad!A46:F245,2,FALSE)</f>
        <v>#N/A</v>
      </c>
      <c r="AE51" s="16" t="e">
        <f>VLOOKUP(H51,Ciudad!A46:F245,4,FALSE)</f>
        <v>#N/A</v>
      </c>
      <c r="AF51" s="16" t="e">
        <f>VLOOKUP(H51,Ciudad!A46:F245,5,FALSE)</f>
        <v>#N/A</v>
      </c>
    </row>
    <row r="52" spans="1:32" ht="15" thickBot="1" x14ac:dyDescent="0.4">
      <c r="A52" s="38" t="s">
        <v>1167</v>
      </c>
      <c r="B52" s="10">
        <v>18000114111</v>
      </c>
      <c r="C52" s="9" t="s">
        <v>326</v>
      </c>
      <c r="D52" s="9" t="s">
        <v>327</v>
      </c>
      <c r="E52" s="10" t="s">
        <v>37</v>
      </c>
      <c r="F52" s="38" t="s">
        <v>1314</v>
      </c>
      <c r="G52" s="9">
        <v>900533947</v>
      </c>
      <c r="H52" s="9">
        <v>70</v>
      </c>
      <c r="I52" s="9">
        <v>13</v>
      </c>
      <c r="J52" s="9">
        <v>252</v>
      </c>
      <c r="K52" s="11" t="s">
        <v>328</v>
      </c>
      <c r="L52" s="7" t="s">
        <v>38</v>
      </c>
      <c r="M52" s="12" t="s">
        <v>24</v>
      </c>
      <c r="N52" s="13">
        <v>18764071352548</v>
      </c>
      <c r="O52" s="9" t="s">
        <v>246</v>
      </c>
      <c r="P52" s="9" t="s">
        <v>247</v>
      </c>
      <c r="Q52" s="9"/>
      <c r="R52" s="9"/>
      <c r="S52" s="9"/>
      <c r="T52" s="14">
        <v>46167</v>
      </c>
      <c r="U52" s="15">
        <v>18764071352548</v>
      </c>
      <c r="V52" s="9" t="s">
        <v>329</v>
      </c>
      <c r="W52" s="9" t="s">
        <v>330</v>
      </c>
      <c r="X52" s="9"/>
      <c r="Y52" s="9">
        <v>1000000</v>
      </c>
      <c r="Z52" s="14">
        <v>45437</v>
      </c>
      <c r="AA52" s="14">
        <v>46167</v>
      </c>
      <c r="AB52" s="9" t="s">
        <v>331</v>
      </c>
      <c r="AC52" s="16" t="str">
        <f t="shared" si="0"/>
        <v>ParqueDeEnvigado_InversionesNaranjo</v>
      </c>
      <c r="AD52" s="16" t="str">
        <f>VLOOKUP(H52,Ciudad!A47:F246,2,FALSE)</f>
        <v>Envigado</v>
      </c>
      <c r="AE52" s="16" t="str">
        <f>VLOOKUP(H52,Ciudad!A47:F246,4,FALSE)</f>
        <v>Antioquia</v>
      </c>
      <c r="AF52" s="16">
        <f>VLOOKUP(H52,Ciudad!A47:F246,5,FALSE)</f>
        <v>5266</v>
      </c>
    </row>
    <row r="53" spans="1:32" ht="15" thickBot="1" x14ac:dyDescent="0.4">
      <c r="A53" s="38" t="s">
        <v>1168</v>
      </c>
      <c r="B53" s="10">
        <v>18000114111</v>
      </c>
      <c r="C53" s="9" t="s">
        <v>332</v>
      </c>
      <c r="D53" s="9" t="s">
        <v>333</v>
      </c>
      <c r="E53" s="10" t="s">
        <v>37</v>
      </c>
      <c r="F53" s="38" t="s">
        <v>1315</v>
      </c>
      <c r="G53" s="9">
        <v>901748319</v>
      </c>
      <c r="H53" s="9">
        <v>528</v>
      </c>
      <c r="I53" s="9">
        <v>14</v>
      </c>
      <c r="J53" s="9">
        <v>441</v>
      </c>
      <c r="K53" s="11" t="s">
        <v>334</v>
      </c>
      <c r="L53" s="7" t="s">
        <v>38</v>
      </c>
      <c r="M53" s="12" t="s">
        <v>24</v>
      </c>
      <c r="N53" s="13">
        <v>18764071242683</v>
      </c>
      <c r="O53" s="9" t="s">
        <v>335</v>
      </c>
      <c r="P53" s="9" t="s">
        <v>336</v>
      </c>
      <c r="Q53" s="9"/>
      <c r="R53" s="9"/>
      <c r="S53" s="9"/>
      <c r="T53" s="14">
        <v>46165</v>
      </c>
      <c r="U53" s="15">
        <v>18764071242572</v>
      </c>
      <c r="V53" s="9" t="s">
        <v>337</v>
      </c>
      <c r="W53" s="9" t="s">
        <v>338</v>
      </c>
      <c r="X53" s="9"/>
      <c r="Y53" s="9">
        <v>100000</v>
      </c>
      <c r="Z53" s="14">
        <v>45435</v>
      </c>
      <c r="AA53" s="14">
        <v>46165</v>
      </c>
      <c r="AB53" s="9" t="s">
        <v>339</v>
      </c>
      <c r="AC53" s="16" t="str">
        <f t="shared" si="0"/>
        <v>CcCasablanca_InversionesRubiano</v>
      </c>
      <c r="AD53" s="16" t="e">
        <f>VLOOKUP(H53,Ciudad!A48:F247,2,FALSE)</f>
        <v>#N/A</v>
      </c>
      <c r="AE53" s="16" t="e">
        <f>VLOOKUP(H53,Ciudad!A48:F247,4,FALSE)</f>
        <v>#N/A</v>
      </c>
      <c r="AF53" s="16" t="e">
        <f>VLOOKUP(H53,Ciudad!A48:F247,5,FALSE)</f>
        <v>#N/A</v>
      </c>
    </row>
    <row r="54" spans="1:32" ht="15" thickBot="1" x14ac:dyDescent="0.4">
      <c r="A54" s="38" t="s">
        <v>1169</v>
      </c>
      <c r="B54" s="10">
        <v>18000114111</v>
      </c>
      <c r="C54" s="9" t="s">
        <v>340</v>
      </c>
      <c r="D54" s="9" t="s">
        <v>341</v>
      </c>
      <c r="E54" s="10" t="s">
        <v>37</v>
      </c>
      <c r="F54" s="38" t="s">
        <v>1316</v>
      </c>
      <c r="G54" s="9">
        <v>900810209</v>
      </c>
      <c r="H54" s="9">
        <v>15</v>
      </c>
      <c r="I54" s="9">
        <v>26</v>
      </c>
      <c r="J54" s="9">
        <v>442</v>
      </c>
      <c r="K54" s="11" t="s">
        <v>342</v>
      </c>
      <c r="L54" s="7" t="s">
        <v>38</v>
      </c>
      <c r="M54" s="12" t="s">
        <v>24</v>
      </c>
      <c r="N54" s="13">
        <v>18764073207756</v>
      </c>
      <c r="O54" s="9" t="s">
        <v>343</v>
      </c>
      <c r="P54" s="9" t="s">
        <v>344</v>
      </c>
      <c r="Q54" s="9"/>
      <c r="R54" s="9"/>
      <c r="S54" s="9"/>
      <c r="T54" s="14">
        <v>46191</v>
      </c>
      <c r="U54" s="15">
        <v>18764073207390</v>
      </c>
      <c r="V54" s="9" t="s">
        <v>345</v>
      </c>
      <c r="W54" s="9" t="s">
        <v>346</v>
      </c>
      <c r="X54" s="9"/>
      <c r="Y54" s="9">
        <v>200000</v>
      </c>
      <c r="Z54" s="14">
        <v>45461</v>
      </c>
      <c r="AA54" s="14">
        <v>46191</v>
      </c>
      <c r="AB54" s="9" t="s">
        <v>347</v>
      </c>
      <c r="AC54" s="16" t="str">
        <f t="shared" si="0"/>
        <v>CentroVillavicencio_InversionesSgaSas</v>
      </c>
      <c r="AD54" s="16" t="e">
        <f>VLOOKUP(H54,Ciudad!A49:F248,2,FALSE)</f>
        <v>#N/A</v>
      </c>
      <c r="AE54" s="16" t="e">
        <f>VLOOKUP(H54,Ciudad!A49:F248,4,FALSE)</f>
        <v>#N/A</v>
      </c>
      <c r="AF54" s="16" t="e">
        <f>VLOOKUP(H54,Ciudad!A49:F248,5,FALSE)</f>
        <v>#N/A</v>
      </c>
    </row>
    <row r="55" spans="1:32" ht="15" thickBot="1" x14ac:dyDescent="0.4">
      <c r="A55" s="38" t="s">
        <v>1170</v>
      </c>
      <c r="B55" s="10">
        <v>3162810659</v>
      </c>
      <c r="C55" s="9" t="s">
        <v>348</v>
      </c>
      <c r="D55" s="9" t="s">
        <v>349</v>
      </c>
      <c r="E55" s="10" t="s">
        <v>37</v>
      </c>
      <c r="F55" s="38" t="s">
        <v>1317</v>
      </c>
      <c r="G55" s="9">
        <v>901228930</v>
      </c>
      <c r="H55" s="9">
        <v>988</v>
      </c>
      <c r="I55" s="9">
        <v>38</v>
      </c>
      <c r="J55" s="9">
        <v>371</v>
      </c>
      <c r="K55" s="11"/>
      <c r="L55" s="7" t="s">
        <v>38</v>
      </c>
      <c r="M55" s="12" t="s">
        <v>24</v>
      </c>
      <c r="N55" s="13">
        <v>0</v>
      </c>
      <c r="O55" s="9">
        <v>0</v>
      </c>
      <c r="P55" s="9">
        <v>0</v>
      </c>
      <c r="Q55" s="9"/>
      <c r="R55" s="9"/>
      <c r="S55" s="9"/>
      <c r="T55" s="14">
        <v>0</v>
      </c>
      <c r="U55" s="15">
        <v>18764073949728</v>
      </c>
      <c r="V55" s="9" t="s">
        <v>350</v>
      </c>
      <c r="W55" s="9" t="s">
        <v>351</v>
      </c>
      <c r="X55" s="9"/>
      <c r="Y55" s="9">
        <v>50000</v>
      </c>
      <c r="Z55" s="14">
        <v>45471</v>
      </c>
      <c r="AA55" s="14">
        <v>46201</v>
      </c>
      <c r="AB55" s="9" t="s">
        <v>352</v>
      </c>
      <c r="AC55" s="16" t="str">
        <f>LEFT(SUBSTITUTE(A55," ",""),20)&amp;"_"&amp;LEFT(SUBSTITUTE(F55," ",""),17)</f>
        <v>PlazoletaDeArmasJose_InversionesShalom</v>
      </c>
      <c r="AD55" s="16" t="e">
        <f>VLOOKUP(H55,Ciudad!A50:F249,2,FALSE)</f>
        <v>#N/A</v>
      </c>
      <c r="AE55" s="16" t="e">
        <f>VLOOKUP(H55,Ciudad!A50:F249,4,FALSE)</f>
        <v>#N/A</v>
      </c>
      <c r="AF55" s="16" t="e">
        <f>VLOOKUP(H55,Ciudad!A50:F249,5,FALSE)</f>
        <v>#N/A</v>
      </c>
    </row>
    <row r="56" spans="1:32" ht="15" thickBot="1" x14ac:dyDescent="0.4">
      <c r="A56" s="38" t="s">
        <v>1171</v>
      </c>
      <c r="B56" s="10">
        <v>18000114111</v>
      </c>
      <c r="C56" s="9" t="s">
        <v>353</v>
      </c>
      <c r="D56" s="9" t="s">
        <v>354</v>
      </c>
      <c r="E56" s="10" t="s">
        <v>37</v>
      </c>
      <c r="F56" s="38" t="s">
        <v>1318</v>
      </c>
      <c r="G56" s="9">
        <v>900147047</v>
      </c>
      <c r="H56" s="9">
        <v>114</v>
      </c>
      <c r="I56" s="9">
        <v>40</v>
      </c>
      <c r="J56" s="9">
        <v>570</v>
      </c>
      <c r="K56" s="11" t="s">
        <v>355</v>
      </c>
      <c r="L56" s="7" t="s">
        <v>38</v>
      </c>
      <c r="M56" s="12" t="s">
        <v>24</v>
      </c>
      <c r="N56" s="13">
        <v>18764075785536</v>
      </c>
      <c r="O56" s="9" t="s">
        <v>356</v>
      </c>
      <c r="P56" s="9" t="s">
        <v>357</v>
      </c>
      <c r="Q56" s="9"/>
      <c r="R56" s="9"/>
      <c r="S56" s="9"/>
      <c r="T56" s="14">
        <v>46201</v>
      </c>
      <c r="U56" s="15">
        <v>18764073988427</v>
      </c>
      <c r="V56" s="9" t="s">
        <v>49</v>
      </c>
      <c r="W56" s="9" t="s">
        <v>50</v>
      </c>
      <c r="X56" s="9"/>
      <c r="Y56" s="9">
        <v>15000</v>
      </c>
      <c r="Z56" s="14">
        <v>45471</v>
      </c>
      <c r="AA56" s="14">
        <v>46201</v>
      </c>
      <c r="AB56" s="9" t="s">
        <v>358</v>
      </c>
      <c r="AC56" s="16" t="str">
        <f>LEFT(SUBSTITUTE(A56," ",""),20)&amp;"_"&amp;LEFT(SUBSTITUTE(F56," ",""),17)</f>
        <v>SanJeronimo_InversionesTorres</v>
      </c>
      <c r="AD56" s="16" t="str">
        <f>VLOOKUP(H56,Ciudad!A51:F250,2,FALSE)</f>
        <v>San Jerónimo</v>
      </c>
      <c r="AE56" s="16" t="str">
        <f>VLOOKUP(H56,Ciudad!A51:F250,4,FALSE)</f>
        <v>Antioquia</v>
      </c>
      <c r="AF56" s="16">
        <f>VLOOKUP(H56,Ciudad!A51:F250,5,FALSE)</f>
        <v>5656</v>
      </c>
    </row>
    <row r="57" spans="1:32" ht="15" thickBot="1" x14ac:dyDescent="0.4">
      <c r="A57" s="38" t="s">
        <v>1172</v>
      </c>
      <c r="B57" s="10">
        <v>18000114111</v>
      </c>
      <c r="C57" s="9" t="s">
        <v>359</v>
      </c>
      <c r="D57" s="9" t="s">
        <v>360</v>
      </c>
      <c r="E57" s="10" t="s">
        <v>37</v>
      </c>
      <c r="F57" s="38" t="s">
        <v>1319</v>
      </c>
      <c r="G57" s="9">
        <v>43010358</v>
      </c>
      <c r="H57" s="9">
        <v>3</v>
      </c>
      <c r="I57" s="9">
        <v>15</v>
      </c>
      <c r="J57" s="9">
        <v>262</v>
      </c>
      <c r="K57" s="11" t="s">
        <v>361</v>
      </c>
      <c r="L57" s="7" t="s">
        <v>38</v>
      </c>
      <c r="M57" s="12" t="s">
        <v>24</v>
      </c>
      <c r="N57" s="13">
        <v>18764075080457</v>
      </c>
      <c r="O57" s="9" t="s">
        <v>362</v>
      </c>
      <c r="P57" s="9" t="s">
        <v>363</v>
      </c>
      <c r="Q57" s="9"/>
      <c r="R57" s="9"/>
      <c r="S57" s="9"/>
      <c r="T57" s="14">
        <v>46169</v>
      </c>
      <c r="U57" s="15">
        <v>18764071413408</v>
      </c>
      <c r="V57" s="9" t="s">
        <v>364</v>
      </c>
      <c r="W57" s="9" t="s">
        <v>29</v>
      </c>
      <c r="X57" s="9"/>
      <c r="Y57" s="9">
        <v>100000</v>
      </c>
      <c r="Z57" s="14">
        <v>45439</v>
      </c>
      <c r="AA57" s="14">
        <v>46169</v>
      </c>
      <c r="AB57" s="9" t="s">
        <v>365</v>
      </c>
      <c r="AC57" s="16" t="str">
        <f>LEFT(SUBSTITUTE(A57," ",""),20)&amp;"_"&amp;LEFT(SUBSTITUTE(F57," ",""),17)</f>
        <v>MallTerracina_JaramilloCardenas</v>
      </c>
      <c r="AD57" s="16" t="e">
        <f>VLOOKUP(H57,Ciudad!A52:F251,2,FALSE)</f>
        <v>#N/A</v>
      </c>
      <c r="AE57" s="16" t="e">
        <f>VLOOKUP(H57,Ciudad!A52:F251,4,FALSE)</f>
        <v>#N/A</v>
      </c>
      <c r="AF57" s="16" t="e">
        <f>VLOOKUP(H57,Ciudad!A52:F251,5,FALSE)</f>
        <v>#N/A</v>
      </c>
    </row>
    <row r="58" spans="1:32" ht="15" thickBot="1" x14ac:dyDescent="0.4">
      <c r="A58" s="38" t="s">
        <v>1173</v>
      </c>
      <c r="B58" s="10">
        <v>18000114111</v>
      </c>
      <c r="C58" s="9" t="s">
        <v>366</v>
      </c>
      <c r="D58" s="9" t="s">
        <v>367</v>
      </c>
      <c r="E58" s="10" t="s">
        <v>37</v>
      </c>
      <c r="F58" s="38" t="s">
        <v>1320</v>
      </c>
      <c r="G58" s="9">
        <v>901006382</v>
      </c>
      <c r="H58" s="9">
        <v>24</v>
      </c>
      <c r="I58" s="9">
        <v>16</v>
      </c>
      <c r="J58" s="9">
        <v>573</v>
      </c>
      <c r="K58" s="11">
        <v>777266985</v>
      </c>
      <c r="L58" s="7" t="s">
        <v>38</v>
      </c>
      <c r="M58" s="12" t="s">
        <v>24</v>
      </c>
      <c r="N58" s="13">
        <v>0</v>
      </c>
      <c r="O58" s="9">
        <v>0</v>
      </c>
      <c r="P58" s="9">
        <v>0</v>
      </c>
      <c r="Q58" s="9"/>
      <c r="R58" s="9"/>
      <c r="S58" s="9"/>
      <c r="T58" s="14">
        <v>0</v>
      </c>
      <c r="U58" s="15">
        <v>18764071692702</v>
      </c>
      <c r="V58" s="9" t="s">
        <v>368</v>
      </c>
      <c r="W58" s="9" t="s">
        <v>369</v>
      </c>
      <c r="X58" s="9"/>
      <c r="Y58" s="9">
        <v>100000</v>
      </c>
      <c r="Z58" s="14">
        <v>45441</v>
      </c>
      <c r="AA58" s="14">
        <v>46171</v>
      </c>
      <c r="AB58" s="9" t="s">
        <v>370</v>
      </c>
      <c r="AC58" s="16" t="str">
        <f t="shared" si="0"/>
        <v>CcTerraplaza_JirethHeladosSas</v>
      </c>
      <c r="AD58" s="16" t="e">
        <f>VLOOKUP(H58,Ciudad!A53:F252,2,FALSE)</f>
        <v>#N/A</v>
      </c>
      <c r="AE58" s="16" t="e">
        <f>VLOOKUP(H58,Ciudad!A53:F252,4,FALSE)</f>
        <v>#N/A</v>
      </c>
      <c r="AF58" s="16" t="e">
        <f>VLOOKUP(H58,Ciudad!A53:F252,5,FALSE)</f>
        <v>#N/A</v>
      </c>
    </row>
    <row r="59" spans="1:32" ht="15" thickBot="1" x14ac:dyDescent="0.4">
      <c r="A59" s="38" t="s">
        <v>1174</v>
      </c>
      <c r="B59" s="10">
        <v>18000114111</v>
      </c>
      <c r="C59" s="9" t="s">
        <v>371</v>
      </c>
      <c r="D59" s="9" t="s">
        <v>372</v>
      </c>
      <c r="E59" s="10" t="s">
        <v>37</v>
      </c>
      <c r="F59" s="38" t="s">
        <v>1321</v>
      </c>
      <c r="G59" s="9">
        <v>1036958836</v>
      </c>
      <c r="H59" s="9">
        <v>79</v>
      </c>
      <c r="I59" s="9">
        <v>31</v>
      </c>
      <c r="J59" s="9">
        <v>338</v>
      </c>
      <c r="K59" s="11"/>
      <c r="L59" s="7" t="s">
        <v>38</v>
      </c>
      <c r="M59" s="12" t="s">
        <v>24</v>
      </c>
      <c r="N59" s="13">
        <v>0</v>
      </c>
      <c r="O59" s="9">
        <v>0</v>
      </c>
      <c r="P59" s="9">
        <v>0</v>
      </c>
      <c r="Q59" s="9"/>
      <c r="R59" s="9"/>
      <c r="S59" s="9"/>
      <c r="T59" s="14">
        <v>0</v>
      </c>
      <c r="U59" s="15">
        <v>18764072463488</v>
      </c>
      <c r="V59" s="9" t="s">
        <v>373</v>
      </c>
      <c r="W59" s="9" t="s">
        <v>374</v>
      </c>
      <c r="X59" s="9"/>
      <c r="Y59" s="9">
        <v>50000</v>
      </c>
      <c r="Z59" s="14">
        <v>45449</v>
      </c>
      <c r="AA59" s="14">
        <v>46179</v>
      </c>
      <c r="AB59" s="9" t="s">
        <v>375</v>
      </c>
      <c r="AC59" s="16" t="str">
        <f>LEFT(SUBSTITUTE(A59," ",""),20)&amp;"_"&amp;LEFT(SUBSTITUTE(F59," ",""),11)</f>
        <v>Malecon_MarinOspina</v>
      </c>
      <c r="AD59" s="16" t="str">
        <f>VLOOKUP(H59,Ciudad!A54:F253,2,FALSE)</f>
        <v>Guatapé</v>
      </c>
      <c r="AE59" s="16" t="str">
        <f>VLOOKUP(H59,Ciudad!A54:F253,4,FALSE)</f>
        <v>Antioquia</v>
      </c>
      <c r="AF59" s="16">
        <f>VLOOKUP(H59,Ciudad!A54:F253,5,FALSE)</f>
        <v>5321</v>
      </c>
    </row>
    <row r="60" spans="1:32" ht="15" thickBot="1" x14ac:dyDescent="0.4">
      <c r="A60" s="38" t="s">
        <v>1175</v>
      </c>
      <c r="B60" s="10">
        <v>18000114111</v>
      </c>
      <c r="C60" s="9" t="s">
        <v>376</v>
      </c>
      <c r="D60" s="9" t="s">
        <v>377</v>
      </c>
      <c r="E60" s="10" t="s">
        <v>37</v>
      </c>
      <c r="F60" s="38" t="s">
        <v>1322</v>
      </c>
      <c r="G60" s="9">
        <v>900641079</v>
      </c>
      <c r="H60" s="9">
        <v>17</v>
      </c>
      <c r="I60" s="9">
        <v>17</v>
      </c>
      <c r="J60" s="9">
        <v>284</v>
      </c>
      <c r="K60" s="11">
        <v>1696281805</v>
      </c>
      <c r="L60" s="7" t="s">
        <v>38</v>
      </c>
      <c r="M60" s="12" t="s">
        <v>24</v>
      </c>
      <c r="N60" s="13">
        <v>18764076558261</v>
      </c>
      <c r="O60" s="9" t="s">
        <v>378</v>
      </c>
      <c r="P60" s="9" t="s">
        <v>379</v>
      </c>
      <c r="Q60" s="9"/>
      <c r="R60" s="9"/>
      <c r="S60" s="9"/>
      <c r="T60" s="14">
        <v>46239</v>
      </c>
      <c r="U60" s="15">
        <v>18764071348194</v>
      </c>
      <c r="V60" s="9" t="s">
        <v>380</v>
      </c>
      <c r="W60" s="9" t="s">
        <v>381</v>
      </c>
      <c r="X60" s="9"/>
      <c r="Y60" s="9">
        <v>50000000</v>
      </c>
      <c r="Z60" s="14">
        <v>45439</v>
      </c>
      <c r="AA60" s="14">
        <v>46169</v>
      </c>
      <c r="AB60" s="9" t="s">
        <v>382</v>
      </c>
      <c r="AC60" s="16" t="str">
        <f t="shared" si="0"/>
        <v>Caobos_MidelifoodSAS</v>
      </c>
      <c r="AD60" s="16" t="e">
        <f>VLOOKUP(H60,Ciudad!A55:F254,2,FALSE)</f>
        <v>#N/A</v>
      </c>
      <c r="AE60" s="16" t="e">
        <f>VLOOKUP(H60,Ciudad!A55:F254,4,FALSE)</f>
        <v>#N/A</v>
      </c>
      <c r="AF60" s="16" t="e">
        <f>VLOOKUP(H60,Ciudad!A55:F254,5,FALSE)</f>
        <v>#N/A</v>
      </c>
    </row>
    <row r="61" spans="1:32" ht="15" thickBot="1" x14ac:dyDescent="0.4">
      <c r="A61" s="38" t="s">
        <v>1176</v>
      </c>
      <c r="B61" s="10">
        <v>18000114111</v>
      </c>
      <c r="C61" s="9" t="s">
        <v>383</v>
      </c>
      <c r="D61" s="9" t="s">
        <v>384</v>
      </c>
      <c r="E61" s="10" t="s">
        <v>37</v>
      </c>
      <c r="F61" s="38" t="s">
        <v>1322</v>
      </c>
      <c r="G61" s="9">
        <v>900641079</v>
      </c>
      <c r="H61" s="9">
        <v>17</v>
      </c>
      <c r="I61" s="9">
        <v>17</v>
      </c>
      <c r="J61" s="9">
        <v>283</v>
      </c>
      <c r="K61" s="11" t="s">
        <v>385</v>
      </c>
      <c r="L61" s="7" t="s">
        <v>38</v>
      </c>
      <c r="M61" s="12" t="s">
        <v>24</v>
      </c>
      <c r="N61" s="13">
        <v>18764076558057</v>
      </c>
      <c r="O61" s="9" t="s">
        <v>386</v>
      </c>
      <c r="P61" s="9" t="s">
        <v>387</v>
      </c>
      <c r="Q61" s="9"/>
      <c r="R61" s="9"/>
      <c r="S61" s="9"/>
      <c r="T61" s="14">
        <v>46167</v>
      </c>
      <c r="U61" s="15">
        <v>18764071348069</v>
      </c>
      <c r="V61" s="9" t="s">
        <v>388</v>
      </c>
      <c r="W61" s="9" t="s">
        <v>389</v>
      </c>
      <c r="X61" s="9"/>
      <c r="Y61" s="9">
        <v>50000000</v>
      </c>
      <c r="Z61" s="14">
        <v>45437</v>
      </c>
      <c r="AA61" s="14">
        <v>46167</v>
      </c>
      <c r="AB61" s="9" t="s">
        <v>390</v>
      </c>
      <c r="AC61" s="16" t="str">
        <f t="shared" si="0"/>
        <v>CcVentura_MidelifoodSAS</v>
      </c>
      <c r="AD61" s="16" t="e">
        <f>VLOOKUP(H61,Ciudad!A56:F255,2,FALSE)</f>
        <v>#N/A</v>
      </c>
      <c r="AE61" s="16" t="e">
        <f>VLOOKUP(H61,Ciudad!A56:F255,4,FALSE)</f>
        <v>#N/A</v>
      </c>
      <c r="AF61" s="16" t="e">
        <f>VLOOKUP(H61,Ciudad!A56:F255,5,FALSE)</f>
        <v>#N/A</v>
      </c>
    </row>
    <row r="62" spans="1:32" ht="15" thickBot="1" x14ac:dyDescent="0.4">
      <c r="A62" s="38" t="s">
        <v>1177</v>
      </c>
      <c r="B62" s="10">
        <v>18000114111</v>
      </c>
      <c r="C62" s="9" t="s">
        <v>391</v>
      </c>
      <c r="D62" s="9" t="s">
        <v>392</v>
      </c>
      <c r="E62" s="10" t="s">
        <v>37</v>
      </c>
      <c r="F62" s="38" t="s">
        <v>1322</v>
      </c>
      <c r="G62" s="9">
        <v>900641079</v>
      </c>
      <c r="H62" s="9">
        <v>17</v>
      </c>
      <c r="I62" s="9">
        <v>17</v>
      </c>
      <c r="J62" s="9">
        <v>550</v>
      </c>
      <c r="K62" s="11">
        <v>624116917</v>
      </c>
      <c r="L62" s="7" t="s">
        <v>38</v>
      </c>
      <c r="M62" s="12" t="s">
        <v>24</v>
      </c>
      <c r="N62" s="13">
        <v>18764076558761</v>
      </c>
      <c r="O62" s="9" t="s">
        <v>393</v>
      </c>
      <c r="P62" s="9" t="s">
        <v>394</v>
      </c>
      <c r="Q62" s="9"/>
      <c r="R62" s="9"/>
      <c r="S62" s="9"/>
      <c r="T62" s="14">
        <v>46167</v>
      </c>
      <c r="U62" s="15">
        <v>18764071347924</v>
      </c>
      <c r="V62" s="9" t="s">
        <v>395</v>
      </c>
      <c r="W62" s="9" t="s">
        <v>396</v>
      </c>
      <c r="X62" s="9"/>
      <c r="Y62" s="9">
        <v>50000000</v>
      </c>
      <c r="Z62" s="14">
        <v>45437</v>
      </c>
      <c r="AA62" s="14">
        <v>46167</v>
      </c>
      <c r="AB62" s="9" t="s">
        <v>397</v>
      </c>
      <c r="AC62" s="16" t="str">
        <f t="shared" si="0"/>
        <v>CcUnicentro_MidelifoodSAS</v>
      </c>
      <c r="AD62" s="16" t="e">
        <f>VLOOKUP(H62,Ciudad!A57:F256,2,FALSE)</f>
        <v>#N/A</v>
      </c>
      <c r="AE62" s="16" t="e">
        <f>VLOOKUP(H62,Ciudad!A57:F256,4,FALSE)</f>
        <v>#N/A</v>
      </c>
      <c r="AF62" s="16" t="e">
        <f>VLOOKUP(H62,Ciudad!A57:F256,5,FALSE)</f>
        <v>#N/A</v>
      </c>
    </row>
    <row r="63" spans="1:32" ht="15" thickBot="1" x14ac:dyDescent="0.4">
      <c r="A63" s="38" t="s">
        <v>1178</v>
      </c>
      <c r="B63" s="10">
        <v>18000114111</v>
      </c>
      <c r="C63" s="9" t="s">
        <v>398</v>
      </c>
      <c r="D63" s="9" t="s">
        <v>399</v>
      </c>
      <c r="E63" s="10" t="s">
        <v>37</v>
      </c>
      <c r="F63" s="38" t="s">
        <v>1322</v>
      </c>
      <c r="G63" s="9">
        <v>900641079</v>
      </c>
      <c r="H63" s="9">
        <v>17</v>
      </c>
      <c r="I63" s="9">
        <v>17</v>
      </c>
      <c r="J63" s="9">
        <v>323</v>
      </c>
      <c r="K63" s="11" t="s">
        <v>400</v>
      </c>
      <c r="L63" s="7" t="s">
        <v>38</v>
      </c>
      <c r="M63" s="12" t="s">
        <v>24</v>
      </c>
      <c r="N63" s="13">
        <v>18764076513144</v>
      </c>
      <c r="O63" s="9" t="s">
        <v>401</v>
      </c>
      <c r="P63" s="9" t="s">
        <v>402</v>
      </c>
      <c r="Q63" s="9"/>
      <c r="R63" s="9"/>
      <c r="S63" s="9"/>
      <c r="T63" s="14">
        <v>46167</v>
      </c>
      <c r="U63" s="15">
        <v>18764071348574</v>
      </c>
      <c r="V63" s="9" t="s">
        <v>403</v>
      </c>
      <c r="W63" s="9" t="s">
        <v>404</v>
      </c>
      <c r="X63" s="9"/>
      <c r="Y63" s="9">
        <v>50000000</v>
      </c>
      <c r="Z63" s="14">
        <v>45437</v>
      </c>
      <c r="AA63" s="14">
        <v>46167</v>
      </c>
      <c r="AB63" s="9" t="s">
        <v>405</v>
      </c>
      <c r="AC63" s="16" t="str">
        <f t="shared" si="0"/>
        <v>JardinPlaza_MidelifoodSAS</v>
      </c>
      <c r="AD63" s="16" t="e">
        <f>VLOOKUP(H63,Ciudad!A58:F257,2,FALSE)</f>
        <v>#N/A</v>
      </c>
      <c r="AE63" s="16" t="e">
        <f>VLOOKUP(H63,Ciudad!A58:F257,4,FALSE)</f>
        <v>#N/A</v>
      </c>
      <c r="AF63" s="16" t="e">
        <f>VLOOKUP(H63,Ciudad!A58:F257,5,FALSE)</f>
        <v>#N/A</v>
      </c>
    </row>
    <row r="64" spans="1:32" ht="15" thickBot="1" x14ac:dyDescent="0.4">
      <c r="A64" s="38" t="s">
        <v>1179</v>
      </c>
      <c r="B64" s="10">
        <v>18000114111</v>
      </c>
      <c r="C64" s="9" t="s">
        <v>406</v>
      </c>
      <c r="D64" s="9" t="s">
        <v>407</v>
      </c>
      <c r="E64" s="10" t="s">
        <v>37</v>
      </c>
      <c r="F64" s="38" t="s">
        <v>1323</v>
      </c>
      <c r="G64" s="9">
        <v>52019319</v>
      </c>
      <c r="H64" s="9">
        <v>1057</v>
      </c>
      <c r="I64" s="9">
        <v>18</v>
      </c>
      <c r="J64" s="9">
        <v>216</v>
      </c>
      <c r="K64" s="11" t="s">
        <v>408</v>
      </c>
      <c r="L64" s="7" t="s">
        <v>38</v>
      </c>
      <c r="M64" s="12" t="s">
        <v>24</v>
      </c>
      <c r="N64" s="13">
        <v>18764070739706</v>
      </c>
      <c r="O64" s="9" t="s">
        <v>135</v>
      </c>
      <c r="P64" s="9" t="s">
        <v>136</v>
      </c>
      <c r="Q64" s="9"/>
      <c r="R64" s="9"/>
      <c r="S64" s="9"/>
      <c r="T64" s="14">
        <v>46157</v>
      </c>
      <c r="U64" s="15">
        <v>18764071955929</v>
      </c>
      <c r="V64" s="9" t="s">
        <v>409</v>
      </c>
      <c r="W64" s="9" t="s">
        <v>410</v>
      </c>
      <c r="X64" s="9"/>
      <c r="Y64" s="9">
        <v>100000</v>
      </c>
      <c r="Z64" s="14">
        <v>45443</v>
      </c>
      <c r="AA64" s="14">
        <v>46173</v>
      </c>
      <c r="AB64" s="9" t="s">
        <v>411</v>
      </c>
      <c r="AC64" s="16" t="str">
        <f>LEFT(SUBSTITUTE(A64," ",""),20)&amp;"_"&amp;LEFT(SUBSTITUTE(F64," ",""),17)</f>
        <v>ElHobo_NogueraCelySandra</v>
      </c>
      <c r="AD64" s="16" t="e">
        <f>VLOOKUP(H64,Ciudad!A59:F258,2,FALSE)</f>
        <v>#N/A</v>
      </c>
      <c r="AE64" s="16" t="e">
        <f>VLOOKUP(H64,Ciudad!A59:F258,4,FALSE)</f>
        <v>#N/A</v>
      </c>
      <c r="AF64" s="16" t="e">
        <f>VLOOKUP(H64,Ciudad!A59:F258,5,FALSE)</f>
        <v>#N/A</v>
      </c>
    </row>
    <row r="65" spans="1:32" ht="15" customHeight="1" thickBot="1" x14ac:dyDescent="0.4">
      <c r="A65" s="38" t="s">
        <v>1180</v>
      </c>
      <c r="B65" s="10">
        <v>18000114111</v>
      </c>
      <c r="C65" s="9" t="s">
        <v>412</v>
      </c>
      <c r="D65" s="9" t="s">
        <v>413</v>
      </c>
      <c r="E65" s="10" t="s">
        <v>37</v>
      </c>
      <c r="F65" s="38" t="s">
        <v>1324</v>
      </c>
      <c r="G65" s="9">
        <v>900689860</v>
      </c>
      <c r="H65" s="9">
        <v>912</v>
      </c>
      <c r="I65" s="9">
        <v>19</v>
      </c>
      <c r="J65" s="9">
        <v>505</v>
      </c>
      <c r="K65" s="11">
        <v>1438901052</v>
      </c>
      <c r="L65" s="7" t="s">
        <v>38</v>
      </c>
      <c r="M65" s="12" t="s">
        <v>24</v>
      </c>
      <c r="N65" s="13">
        <v>18764071234891</v>
      </c>
      <c r="O65" s="9" t="s">
        <v>414</v>
      </c>
      <c r="P65" s="9" t="s">
        <v>27</v>
      </c>
      <c r="Q65" s="9"/>
      <c r="R65" s="9"/>
      <c r="S65" s="9"/>
      <c r="T65" s="14">
        <v>46165</v>
      </c>
      <c r="U65" s="15">
        <v>18764071233806</v>
      </c>
      <c r="V65" s="9" t="s">
        <v>415</v>
      </c>
      <c r="W65" s="9" t="s">
        <v>416</v>
      </c>
      <c r="X65" s="9"/>
      <c r="Y65" s="9">
        <v>50000</v>
      </c>
      <c r="Z65" s="14">
        <v>45435</v>
      </c>
      <c r="AA65" s="14">
        <v>46165</v>
      </c>
      <c r="AB65" s="9" t="s">
        <v>417</v>
      </c>
      <c r="AC65" s="16" t="str">
        <f t="shared" si="0"/>
        <v>CcDeLaCuesta_OswaldoPachecoYCia</v>
      </c>
      <c r="AD65" s="16" t="e">
        <f>VLOOKUP(H65,Ciudad!A60:F259,2,FALSE)</f>
        <v>#N/A</v>
      </c>
      <c r="AE65" s="16" t="e">
        <f>VLOOKUP(H65,Ciudad!A60:F259,4,FALSE)</f>
        <v>#N/A</v>
      </c>
      <c r="AF65" s="16" t="e">
        <f>VLOOKUP(H65,Ciudad!A60:F259,5,FALSE)</f>
        <v>#N/A</v>
      </c>
    </row>
    <row r="66" spans="1:32" ht="15" thickBot="1" x14ac:dyDescent="0.4">
      <c r="A66" s="40" t="s">
        <v>418</v>
      </c>
      <c r="B66" s="26">
        <v>18000114111</v>
      </c>
      <c r="C66" s="26" t="s">
        <v>419</v>
      </c>
      <c r="D66" s="26" t="s">
        <v>420</v>
      </c>
      <c r="E66" s="26" t="s">
        <v>37</v>
      </c>
      <c r="F66" s="40" t="s">
        <v>421</v>
      </c>
      <c r="G66" s="26">
        <v>830147335</v>
      </c>
      <c r="H66" s="26">
        <v>2</v>
      </c>
      <c r="I66" s="26">
        <v>1</v>
      </c>
      <c r="J66" s="26">
        <v>1</v>
      </c>
      <c r="K66" s="26">
        <v>0</v>
      </c>
      <c r="L66" s="26"/>
      <c r="M66" s="11"/>
      <c r="N66" s="27"/>
      <c r="O66" s="26"/>
      <c r="P66" s="26"/>
      <c r="Q66" s="26"/>
      <c r="R66" s="26"/>
      <c r="S66" s="26"/>
      <c r="T66" s="26"/>
      <c r="U66" s="28">
        <v>18760000001</v>
      </c>
      <c r="V66" s="26" t="s">
        <v>422</v>
      </c>
      <c r="W66" s="26" t="s">
        <v>423</v>
      </c>
      <c r="X66" s="26"/>
      <c r="Y66" s="26"/>
      <c r="Z66" s="29">
        <v>45437</v>
      </c>
      <c r="AA66" s="29">
        <v>45802</v>
      </c>
      <c r="AB66" s="26" t="s">
        <v>424</v>
      </c>
      <c r="AC66" s="16" t="str">
        <f t="shared" si="0"/>
        <v>LabMimos_P.C.AS.A.S</v>
      </c>
      <c r="AD66" s="16" t="e">
        <f>VLOOKUP(H66,Ciudad!A61:F260,2,FALSE)</f>
        <v>#N/A</v>
      </c>
      <c r="AE66" s="16" t="e">
        <f>VLOOKUP(H66,Ciudad!A61:F260,4,FALSE)</f>
        <v>#N/A</v>
      </c>
      <c r="AF66" s="16" t="e">
        <f>VLOOKUP(H66,Ciudad!A61:F260,5,FALSE)</f>
        <v>#N/A</v>
      </c>
    </row>
    <row r="67" spans="1:32" ht="15" thickBot="1" x14ac:dyDescent="0.4">
      <c r="A67" s="38" t="s">
        <v>1181</v>
      </c>
      <c r="B67" s="9">
        <v>18000114111</v>
      </c>
      <c r="C67" s="9" t="s">
        <v>425</v>
      </c>
      <c r="D67" s="9" t="s">
        <v>426</v>
      </c>
      <c r="E67" s="9" t="s">
        <v>37</v>
      </c>
      <c r="F67" s="38" t="s">
        <v>421</v>
      </c>
      <c r="G67" s="9">
        <v>890912221</v>
      </c>
      <c r="H67" s="9">
        <v>2</v>
      </c>
      <c r="I67" s="9">
        <v>1</v>
      </c>
      <c r="J67" s="9">
        <v>611</v>
      </c>
      <c r="K67" s="11" t="s">
        <v>427</v>
      </c>
      <c r="L67" s="7" t="s">
        <v>38</v>
      </c>
      <c r="M67" s="12" t="s">
        <v>24</v>
      </c>
      <c r="N67" s="13">
        <v>18764071452336</v>
      </c>
      <c r="O67" s="9" t="s">
        <v>428</v>
      </c>
      <c r="P67" s="9" t="s">
        <v>429</v>
      </c>
      <c r="Q67" s="9">
        <v>1</v>
      </c>
      <c r="R67" s="9">
        <v>10000</v>
      </c>
      <c r="S67" s="14">
        <v>45439</v>
      </c>
      <c r="T67" s="14">
        <v>46169</v>
      </c>
      <c r="U67" s="28">
        <v>18764071383819</v>
      </c>
      <c r="V67" s="9" t="s">
        <v>430</v>
      </c>
      <c r="W67" s="9" t="s">
        <v>431</v>
      </c>
      <c r="X67" s="9">
        <v>1</v>
      </c>
      <c r="Y67" s="9">
        <v>5000000</v>
      </c>
      <c r="Z67" s="14">
        <v>45439</v>
      </c>
      <c r="AA67" s="14">
        <v>46169</v>
      </c>
      <c r="AB67" s="9" t="s">
        <v>432</v>
      </c>
      <c r="AC67" s="16" t="str">
        <f t="shared" si="0"/>
        <v>C.CCentroChia_P.C.AS.A.S</v>
      </c>
      <c r="AD67" s="16" t="e">
        <f>VLOOKUP(H67,Ciudad!A62:F261,2,FALSE)</f>
        <v>#N/A</v>
      </c>
      <c r="AE67" s="16" t="e">
        <f>VLOOKUP(H67,Ciudad!A62:F261,4,FALSE)</f>
        <v>#N/A</v>
      </c>
      <c r="AF67" s="16" t="e">
        <f>VLOOKUP(H67,Ciudad!A62:F261,5,FALSE)</f>
        <v>#N/A</v>
      </c>
    </row>
    <row r="68" spans="1:32" ht="15" thickBot="1" x14ac:dyDescent="0.4">
      <c r="A68" s="38" t="s">
        <v>1182</v>
      </c>
      <c r="B68" s="9">
        <v>18000114111</v>
      </c>
      <c r="C68" s="9" t="s">
        <v>433</v>
      </c>
      <c r="D68" s="9" t="s">
        <v>434</v>
      </c>
      <c r="E68" s="9" t="s">
        <v>37</v>
      </c>
      <c r="F68" s="38" t="s">
        <v>421</v>
      </c>
      <c r="G68" s="9">
        <v>890912221</v>
      </c>
      <c r="H68" s="9">
        <v>2</v>
      </c>
      <c r="I68" s="9">
        <v>1</v>
      </c>
      <c r="J68" s="9">
        <v>695</v>
      </c>
      <c r="K68" s="11" t="s">
        <v>435</v>
      </c>
      <c r="L68" s="7" t="s">
        <v>38</v>
      </c>
      <c r="M68" s="12" t="s">
        <v>24</v>
      </c>
      <c r="N68" s="13">
        <v>18764071452336</v>
      </c>
      <c r="O68" s="9" t="s">
        <v>436</v>
      </c>
      <c r="P68" s="9" t="s">
        <v>437</v>
      </c>
      <c r="Q68" s="9">
        <v>1</v>
      </c>
      <c r="R68" s="9">
        <v>10000</v>
      </c>
      <c r="S68" s="14">
        <v>45439</v>
      </c>
      <c r="T68" s="14">
        <v>46169</v>
      </c>
      <c r="U68" s="28">
        <v>18764071399385</v>
      </c>
      <c r="V68" s="9" t="s">
        <v>438</v>
      </c>
      <c r="W68" s="9" t="s">
        <v>439</v>
      </c>
      <c r="X68" s="9">
        <v>1</v>
      </c>
      <c r="Y68" s="9">
        <v>5000000</v>
      </c>
      <c r="Z68" s="14">
        <v>45439</v>
      </c>
      <c r="AA68" s="14">
        <v>46169</v>
      </c>
      <c r="AB68" s="9" t="s">
        <v>440</v>
      </c>
      <c r="AC68" s="16" t="str">
        <f t="shared" si="0"/>
        <v>CentroComercialFonta_P.C.AS.A.S</v>
      </c>
      <c r="AD68" s="16" t="e">
        <f>VLOOKUP(H68,Ciudad!A63:F262,2,FALSE)</f>
        <v>#N/A</v>
      </c>
      <c r="AE68" s="16" t="e">
        <f>VLOOKUP(H68,Ciudad!A63:F262,4,FALSE)</f>
        <v>#N/A</v>
      </c>
      <c r="AF68" s="16" t="e">
        <f>VLOOKUP(H68,Ciudad!A63:F262,5,FALSE)</f>
        <v>#N/A</v>
      </c>
    </row>
    <row r="69" spans="1:32" ht="15" thickBot="1" x14ac:dyDescent="0.4">
      <c r="A69" s="38" t="s">
        <v>1183</v>
      </c>
      <c r="B69" s="9">
        <v>18000114111</v>
      </c>
      <c r="C69" s="9" t="s">
        <v>441</v>
      </c>
      <c r="D69" s="9" t="s">
        <v>442</v>
      </c>
      <c r="E69" s="9" t="s">
        <v>37</v>
      </c>
      <c r="F69" s="38" t="s">
        <v>421</v>
      </c>
      <c r="G69" s="9">
        <v>890912221</v>
      </c>
      <c r="H69" s="9">
        <v>5</v>
      </c>
      <c r="I69" s="9">
        <v>1</v>
      </c>
      <c r="J69" s="9">
        <v>653</v>
      </c>
      <c r="K69" s="11">
        <v>1261597828</v>
      </c>
      <c r="L69" s="7" t="s">
        <v>38</v>
      </c>
      <c r="M69" s="12" t="s">
        <v>24</v>
      </c>
      <c r="N69" s="13">
        <v>18764071452336</v>
      </c>
      <c r="O69" s="9" t="s">
        <v>443</v>
      </c>
      <c r="P69" s="9" t="s">
        <v>444</v>
      </c>
      <c r="Q69" s="9">
        <v>1</v>
      </c>
      <c r="R69" s="9">
        <v>10000</v>
      </c>
      <c r="S69" s="14">
        <v>45439</v>
      </c>
      <c r="T69" s="14">
        <v>46169</v>
      </c>
      <c r="U69" s="28">
        <v>18764071418036</v>
      </c>
      <c r="V69" s="9" t="s">
        <v>445</v>
      </c>
      <c r="W69" s="9" t="s">
        <v>446</v>
      </c>
      <c r="X69" s="9">
        <v>1</v>
      </c>
      <c r="Y69" s="9">
        <v>5000000</v>
      </c>
      <c r="Z69" s="14">
        <v>45439</v>
      </c>
      <c r="AA69" s="14">
        <v>46169</v>
      </c>
      <c r="AB69" s="9" t="s">
        <v>447</v>
      </c>
      <c r="AC69" s="16" t="str">
        <f t="shared" si="0"/>
        <v>AeropuertoJmc_P.C.AS.A.S</v>
      </c>
      <c r="AD69" s="16" t="e">
        <f>VLOOKUP(H69,Ciudad!A64:F263,2,FALSE)</f>
        <v>#N/A</v>
      </c>
      <c r="AE69" s="16" t="e">
        <f>VLOOKUP(H69,Ciudad!A64:F263,4,FALSE)</f>
        <v>#N/A</v>
      </c>
      <c r="AF69" s="16" t="e">
        <f>VLOOKUP(H69,Ciudad!A64:F263,5,FALSE)</f>
        <v>#N/A</v>
      </c>
    </row>
    <row r="70" spans="1:32" ht="15" thickBot="1" x14ac:dyDescent="0.4">
      <c r="A70" s="38" t="s">
        <v>1184</v>
      </c>
      <c r="B70" s="9">
        <v>18000114111</v>
      </c>
      <c r="C70" s="9" t="s">
        <v>448</v>
      </c>
      <c r="D70" s="9" t="s">
        <v>449</v>
      </c>
      <c r="E70" s="9" t="s">
        <v>37</v>
      </c>
      <c r="F70" s="38" t="s">
        <v>421</v>
      </c>
      <c r="G70" s="9">
        <v>890912221</v>
      </c>
      <c r="H70" s="9">
        <v>4</v>
      </c>
      <c r="I70" s="9">
        <v>1</v>
      </c>
      <c r="J70" s="9">
        <v>715</v>
      </c>
      <c r="K70" s="11" t="s">
        <v>450</v>
      </c>
      <c r="L70" s="7" t="s">
        <v>38</v>
      </c>
      <c r="M70" s="12" t="s">
        <v>24</v>
      </c>
      <c r="N70" s="13">
        <v>18764071452336</v>
      </c>
      <c r="O70" s="9" t="s">
        <v>451</v>
      </c>
      <c r="P70" s="9" t="s">
        <v>452</v>
      </c>
      <c r="Q70" s="9">
        <v>1</v>
      </c>
      <c r="R70" s="9">
        <v>10000</v>
      </c>
      <c r="S70" s="14">
        <v>45439</v>
      </c>
      <c r="T70" s="14">
        <v>46169</v>
      </c>
      <c r="U70" s="28">
        <v>18764071416205</v>
      </c>
      <c r="V70" s="9" t="s">
        <v>453</v>
      </c>
      <c r="W70" s="9" t="s">
        <v>454</v>
      </c>
      <c r="X70" s="9">
        <v>1</v>
      </c>
      <c r="Y70" s="9">
        <v>5000000</v>
      </c>
      <c r="Z70" s="14">
        <v>45439</v>
      </c>
      <c r="AA70" s="14">
        <v>46169</v>
      </c>
      <c r="AB70" s="9" t="s">
        <v>455</v>
      </c>
      <c r="AC70" s="16" t="str">
        <f t="shared" si="0"/>
        <v>AlkostoCali_P.C.AS.A.S</v>
      </c>
      <c r="AD70" s="16" t="e">
        <f>VLOOKUP(H70,Ciudad!A65:F264,2,FALSE)</f>
        <v>#N/A</v>
      </c>
      <c r="AE70" s="16" t="e">
        <f>VLOOKUP(H70,Ciudad!A65:F264,4,FALSE)</f>
        <v>#N/A</v>
      </c>
      <c r="AF70" s="16" t="e">
        <f>VLOOKUP(H70,Ciudad!A65:F264,5,FALSE)</f>
        <v>#N/A</v>
      </c>
    </row>
    <row r="71" spans="1:32" ht="15" thickBot="1" x14ac:dyDescent="0.4">
      <c r="A71" s="38" t="s">
        <v>1185</v>
      </c>
      <c r="B71" s="9">
        <v>18000114111</v>
      </c>
      <c r="C71" s="9" t="s">
        <v>456</v>
      </c>
      <c r="D71" s="9" t="s">
        <v>457</v>
      </c>
      <c r="E71" s="9" t="s">
        <v>37</v>
      </c>
      <c r="F71" s="38" t="s">
        <v>421</v>
      </c>
      <c r="G71" s="9">
        <v>890912221</v>
      </c>
      <c r="H71" s="9">
        <v>10</v>
      </c>
      <c r="I71" s="9">
        <v>1</v>
      </c>
      <c r="J71" s="9">
        <v>684</v>
      </c>
      <c r="K71" s="11" t="s">
        <v>458</v>
      </c>
      <c r="L71" s="7" t="s">
        <v>38</v>
      </c>
      <c r="M71" s="12" t="s">
        <v>24</v>
      </c>
      <c r="N71" s="13">
        <v>18764071452336</v>
      </c>
      <c r="O71" s="9" t="s">
        <v>459</v>
      </c>
      <c r="P71" s="9" t="s">
        <v>460</v>
      </c>
      <c r="Q71" s="9">
        <v>1</v>
      </c>
      <c r="R71" s="9">
        <v>10000</v>
      </c>
      <c r="S71" s="14">
        <v>45439</v>
      </c>
      <c r="T71" s="14">
        <v>46169</v>
      </c>
      <c r="U71" s="28">
        <v>18764071406612</v>
      </c>
      <c r="V71" s="9" t="s">
        <v>461</v>
      </c>
      <c r="W71" s="9" t="s">
        <v>381</v>
      </c>
      <c r="X71" s="9">
        <v>1</v>
      </c>
      <c r="Y71" s="9">
        <v>5000000</v>
      </c>
      <c r="Z71" s="14">
        <v>45439</v>
      </c>
      <c r="AA71" s="14">
        <v>46169</v>
      </c>
      <c r="AB71" s="9" t="s">
        <v>462</v>
      </c>
      <c r="AC71" s="16" t="str">
        <f t="shared" si="0"/>
        <v>Arrecife_P.C.AS.A.S</v>
      </c>
      <c r="AD71" s="16" t="e">
        <f>VLOOKUP(H71,Ciudad!A66:F265,2,FALSE)</f>
        <v>#N/A</v>
      </c>
      <c r="AE71" s="16" t="e">
        <f>VLOOKUP(H71,Ciudad!A66:F265,4,FALSE)</f>
        <v>#N/A</v>
      </c>
      <c r="AF71" s="16" t="e">
        <f>VLOOKUP(H71,Ciudad!A66:F265,5,FALSE)</f>
        <v>#N/A</v>
      </c>
    </row>
    <row r="72" spans="1:32" ht="15" thickBot="1" x14ac:dyDescent="0.4">
      <c r="A72" s="38" t="s">
        <v>1186</v>
      </c>
      <c r="B72" s="9">
        <v>18000114111</v>
      </c>
      <c r="C72" s="9" t="s">
        <v>463</v>
      </c>
      <c r="D72" s="9" t="s">
        <v>464</v>
      </c>
      <c r="E72" s="9" t="s">
        <v>37</v>
      </c>
      <c r="F72" s="38" t="s">
        <v>421</v>
      </c>
      <c r="G72" s="9">
        <v>890912221</v>
      </c>
      <c r="H72" s="9">
        <v>2</v>
      </c>
      <c r="I72" s="9">
        <v>1</v>
      </c>
      <c r="J72" s="9">
        <v>716</v>
      </c>
      <c r="K72" s="11" t="s">
        <v>465</v>
      </c>
      <c r="L72" s="7" t="s">
        <v>38</v>
      </c>
      <c r="M72" s="12" t="s">
        <v>24</v>
      </c>
      <c r="N72" s="13">
        <v>18764071452336</v>
      </c>
      <c r="O72" s="9" t="s">
        <v>466</v>
      </c>
      <c r="P72" s="9" t="s">
        <v>467</v>
      </c>
      <c r="Q72" s="9">
        <v>1</v>
      </c>
      <c r="R72" s="9">
        <v>10000</v>
      </c>
      <c r="S72" s="14">
        <v>45439</v>
      </c>
      <c r="T72" s="14">
        <v>46169</v>
      </c>
      <c r="U72" s="28">
        <v>18764071403600</v>
      </c>
      <c r="V72" s="9" t="s">
        <v>468</v>
      </c>
      <c r="W72" s="9" t="s">
        <v>469</v>
      </c>
      <c r="X72" s="9">
        <v>1</v>
      </c>
      <c r="Y72" s="9">
        <v>5000000</v>
      </c>
      <c r="Z72" s="14">
        <v>45439</v>
      </c>
      <c r="AA72" s="14">
        <v>46169</v>
      </c>
      <c r="AB72" s="9" t="s">
        <v>470</v>
      </c>
      <c r="AC72" s="16" t="str">
        <f t="shared" si="0"/>
        <v>Av.Chile_P.C.AS.A.S</v>
      </c>
      <c r="AD72" s="16" t="e">
        <f>VLOOKUP(H72,Ciudad!A67:F266,2,FALSE)</f>
        <v>#N/A</v>
      </c>
      <c r="AE72" s="16" t="e">
        <f>VLOOKUP(H72,Ciudad!A67:F266,4,FALSE)</f>
        <v>#N/A</v>
      </c>
      <c r="AF72" s="16" t="e">
        <f>VLOOKUP(H72,Ciudad!A67:F266,5,FALSE)</f>
        <v>#N/A</v>
      </c>
    </row>
    <row r="73" spans="1:32" ht="15" thickBot="1" x14ac:dyDescent="0.4">
      <c r="A73" s="38" t="s">
        <v>1187</v>
      </c>
      <c r="B73" s="9">
        <v>18000114111</v>
      </c>
      <c r="C73" s="9" t="s">
        <v>471</v>
      </c>
      <c r="D73" s="9" t="s">
        <v>457</v>
      </c>
      <c r="E73" s="9" t="s">
        <v>37</v>
      </c>
      <c r="F73" s="38" t="s">
        <v>421</v>
      </c>
      <c r="G73" s="9">
        <v>890912221</v>
      </c>
      <c r="H73" s="9">
        <v>9</v>
      </c>
      <c r="I73" s="9">
        <v>1</v>
      </c>
      <c r="J73" s="9">
        <v>679</v>
      </c>
      <c r="K73" s="11" t="s">
        <v>472</v>
      </c>
      <c r="L73" s="7" t="s">
        <v>38</v>
      </c>
      <c r="M73" s="12" t="s">
        <v>24</v>
      </c>
      <c r="N73" s="13">
        <v>18764071452336</v>
      </c>
      <c r="O73" s="9" t="s">
        <v>473</v>
      </c>
      <c r="P73" s="9" t="s">
        <v>474</v>
      </c>
      <c r="Q73" s="9">
        <v>1</v>
      </c>
      <c r="R73" s="9">
        <v>10000</v>
      </c>
      <c r="S73" s="14">
        <v>45439</v>
      </c>
      <c r="T73" s="14">
        <v>46169</v>
      </c>
      <c r="U73" s="28">
        <v>18764071404078</v>
      </c>
      <c r="V73" s="9" t="s">
        <v>475</v>
      </c>
      <c r="W73" s="9" t="s">
        <v>476</v>
      </c>
      <c r="X73" s="9">
        <v>1</v>
      </c>
      <c r="Y73" s="9">
        <v>5000000</v>
      </c>
      <c r="Z73" s="14">
        <v>45439</v>
      </c>
      <c r="AA73" s="14">
        <v>46169</v>
      </c>
      <c r="AB73" s="9" t="s">
        <v>477</v>
      </c>
      <c r="AC73" s="16" t="str">
        <f t="shared" ref="AC73:AC136" si="4">LEFT(SUBSTITUTE(A73," ",""),20)&amp;"_"&amp;LEFT(SUBSTITUTE(F73," ",""),18)</f>
        <v>Bocagrande_P.C.AS.A.S</v>
      </c>
      <c r="AD73" s="16" t="e">
        <f>VLOOKUP(H73,Ciudad!A68:F267,2,FALSE)</f>
        <v>#N/A</v>
      </c>
      <c r="AE73" s="16" t="e">
        <f>VLOOKUP(H73,Ciudad!A68:F267,4,FALSE)</f>
        <v>#N/A</v>
      </c>
      <c r="AF73" s="16" t="e">
        <f>VLOOKUP(H73,Ciudad!A68:F267,5,FALSE)</f>
        <v>#N/A</v>
      </c>
    </row>
    <row r="74" spans="1:32" ht="15" thickBot="1" x14ac:dyDescent="0.4">
      <c r="A74" s="38" t="s">
        <v>1188</v>
      </c>
      <c r="B74" s="9">
        <v>18000114111</v>
      </c>
      <c r="C74" s="9" t="s">
        <v>478</v>
      </c>
      <c r="D74" s="9" t="s">
        <v>457</v>
      </c>
      <c r="E74" s="9" t="s">
        <v>37</v>
      </c>
      <c r="F74" s="38" t="s">
        <v>421</v>
      </c>
      <c r="G74" s="9">
        <v>890912221</v>
      </c>
      <c r="H74" s="9">
        <v>9</v>
      </c>
      <c r="I74" s="9">
        <v>1</v>
      </c>
      <c r="J74" s="9">
        <v>700</v>
      </c>
      <c r="K74" s="11" t="s">
        <v>479</v>
      </c>
      <c r="L74" s="7" t="s">
        <v>38</v>
      </c>
      <c r="M74" s="12" t="s">
        <v>24</v>
      </c>
      <c r="N74" s="13">
        <v>18764071452336</v>
      </c>
      <c r="O74" s="9" t="s">
        <v>480</v>
      </c>
      <c r="P74" s="9" t="s">
        <v>481</v>
      </c>
      <c r="Q74" s="9">
        <v>1</v>
      </c>
      <c r="R74" s="9">
        <v>10000</v>
      </c>
      <c r="S74" s="14">
        <v>45439</v>
      </c>
      <c r="T74" s="14">
        <v>46169</v>
      </c>
      <c r="U74" s="28">
        <v>18764071408221</v>
      </c>
      <c r="V74" s="9" t="s">
        <v>482</v>
      </c>
      <c r="W74" s="9" t="s">
        <v>483</v>
      </c>
      <c r="X74" s="9">
        <v>1</v>
      </c>
      <c r="Y74" s="9">
        <v>5000000</v>
      </c>
      <c r="Z74" s="14">
        <v>45439</v>
      </c>
      <c r="AA74" s="14">
        <v>46169</v>
      </c>
      <c r="AB74" s="9" t="s">
        <v>484</v>
      </c>
      <c r="AC74" s="16" t="str">
        <f t="shared" si="4"/>
        <v>BocagrandeSanMartin_P.C.AS.A.S</v>
      </c>
      <c r="AD74" s="16" t="e">
        <f>VLOOKUP(H74,Ciudad!A69:F268,2,FALSE)</f>
        <v>#N/A</v>
      </c>
      <c r="AE74" s="16" t="e">
        <f>VLOOKUP(H74,Ciudad!A69:F268,4,FALSE)</f>
        <v>#N/A</v>
      </c>
      <c r="AF74" s="16" t="e">
        <f>VLOOKUP(H74,Ciudad!A69:F268,5,FALSE)</f>
        <v>#N/A</v>
      </c>
    </row>
    <row r="75" spans="1:32" ht="15" thickBot="1" x14ac:dyDescent="0.4">
      <c r="A75" s="38" t="s">
        <v>1189</v>
      </c>
      <c r="B75" s="9">
        <v>18000114111</v>
      </c>
      <c r="C75" s="9" t="s">
        <v>485</v>
      </c>
      <c r="D75" s="9" t="s">
        <v>449</v>
      </c>
      <c r="E75" s="9" t="s">
        <v>37</v>
      </c>
      <c r="F75" s="38" t="s">
        <v>421</v>
      </c>
      <c r="G75" s="9">
        <v>890912221</v>
      </c>
      <c r="H75" s="9">
        <v>8</v>
      </c>
      <c r="I75" s="9">
        <v>1</v>
      </c>
      <c r="J75" s="9">
        <v>645</v>
      </c>
      <c r="K75" s="11" t="s">
        <v>486</v>
      </c>
      <c r="L75" s="7" t="s">
        <v>38</v>
      </c>
      <c r="M75" s="12" t="s">
        <v>24</v>
      </c>
      <c r="N75" s="13">
        <v>18764071452336</v>
      </c>
      <c r="O75" s="9" t="s">
        <v>487</v>
      </c>
      <c r="P75" s="9" t="s">
        <v>488</v>
      </c>
      <c r="Q75" s="9">
        <v>1</v>
      </c>
      <c r="R75" s="9">
        <v>10000</v>
      </c>
      <c r="S75" s="14">
        <v>45439</v>
      </c>
      <c r="T75" s="14">
        <v>46169</v>
      </c>
      <c r="U75" s="28">
        <v>18764071415088</v>
      </c>
      <c r="V75" s="9" t="s">
        <v>489</v>
      </c>
      <c r="W75" s="9" t="s">
        <v>490</v>
      </c>
      <c r="X75" s="9">
        <v>1</v>
      </c>
      <c r="Y75" s="9">
        <v>5000000</v>
      </c>
      <c r="Z75" s="14">
        <v>45439</v>
      </c>
      <c r="AA75" s="14">
        <v>46169</v>
      </c>
      <c r="AB75" s="9" t="s">
        <v>491</v>
      </c>
      <c r="AC75" s="16" t="str">
        <f t="shared" si="4"/>
        <v>Buenaventura_P.C.AS.A.S</v>
      </c>
      <c r="AD75" s="16" t="e">
        <f>VLOOKUP(H75,Ciudad!A70:F269,2,FALSE)</f>
        <v>#N/A</v>
      </c>
      <c r="AE75" s="16" t="e">
        <f>VLOOKUP(H75,Ciudad!A70:F269,4,FALSE)</f>
        <v>#N/A</v>
      </c>
      <c r="AF75" s="16" t="e">
        <f>VLOOKUP(H75,Ciudad!A70:F269,5,FALSE)</f>
        <v>#N/A</v>
      </c>
    </row>
    <row r="76" spans="1:32" ht="15" thickBot="1" x14ac:dyDescent="0.4">
      <c r="A76" s="38" t="s">
        <v>1190</v>
      </c>
      <c r="B76" s="9">
        <v>18000114111</v>
      </c>
      <c r="C76" s="9" t="s">
        <v>492</v>
      </c>
      <c r="D76" s="9" t="s">
        <v>457</v>
      </c>
      <c r="E76" s="9" t="s">
        <v>37</v>
      </c>
      <c r="F76" s="38" t="s">
        <v>421</v>
      </c>
      <c r="G76" s="9">
        <v>890912221</v>
      </c>
      <c r="H76" s="9">
        <v>9</v>
      </c>
      <c r="I76" s="9">
        <v>1</v>
      </c>
      <c r="J76" s="9">
        <v>683</v>
      </c>
      <c r="K76" s="11" t="s">
        <v>493</v>
      </c>
      <c r="L76" s="7" t="s">
        <v>38</v>
      </c>
      <c r="M76" s="12" t="s">
        <v>24</v>
      </c>
      <c r="N76" s="13">
        <v>18764071452336</v>
      </c>
      <c r="O76" s="9" t="s">
        <v>494</v>
      </c>
      <c r="P76" s="9" t="s">
        <v>495</v>
      </c>
      <c r="Q76" s="9">
        <v>1</v>
      </c>
      <c r="R76" s="9">
        <v>10000</v>
      </c>
      <c r="S76" s="14">
        <v>45439</v>
      </c>
      <c r="T76" s="14">
        <v>46169</v>
      </c>
      <c r="U76" s="28">
        <v>18764071406271</v>
      </c>
      <c r="V76" s="9" t="s">
        <v>496</v>
      </c>
      <c r="W76" s="9" t="s">
        <v>389</v>
      </c>
      <c r="X76" s="9">
        <v>1</v>
      </c>
      <c r="Y76" s="9">
        <v>5000000</v>
      </c>
      <c r="Z76" s="14">
        <v>45439</v>
      </c>
      <c r="AA76" s="14">
        <v>46169</v>
      </c>
      <c r="AB76" s="9" t="s">
        <v>497</v>
      </c>
      <c r="AC76" s="16" t="str">
        <f t="shared" si="4"/>
        <v>CaribePlaza_P.C.AS.A.S</v>
      </c>
      <c r="AD76" s="16" t="e">
        <f>VLOOKUP(H76,Ciudad!A71:F270,2,FALSE)</f>
        <v>#N/A</v>
      </c>
      <c r="AE76" s="16" t="e">
        <f>VLOOKUP(H76,Ciudad!A71:F270,4,FALSE)</f>
        <v>#N/A</v>
      </c>
      <c r="AF76" s="16" t="e">
        <f>VLOOKUP(H76,Ciudad!A71:F270,5,FALSE)</f>
        <v>#N/A</v>
      </c>
    </row>
    <row r="77" spans="1:32" ht="15" thickBot="1" x14ac:dyDescent="0.4">
      <c r="A77" s="38" t="s">
        <v>1191</v>
      </c>
      <c r="B77" s="9">
        <v>18000114111</v>
      </c>
      <c r="C77" s="9" t="s">
        <v>498</v>
      </c>
      <c r="D77" s="9" t="s">
        <v>457</v>
      </c>
      <c r="E77" s="9" t="s">
        <v>37</v>
      </c>
      <c r="F77" s="38" t="s">
        <v>421</v>
      </c>
      <c r="G77" s="9">
        <v>890912221</v>
      </c>
      <c r="H77" s="9">
        <v>9</v>
      </c>
      <c r="I77" s="9">
        <v>1</v>
      </c>
      <c r="J77" s="9">
        <v>666</v>
      </c>
      <c r="K77" s="11">
        <v>590178293</v>
      </c>
      <c r="L77" s="7" t="s">
        <v>38</v>
      </c>
      <c r="M77" s="12" t="s">
        <v>24</v>
      </c>
      <c r="N77" s="13">
        <v>18764071452336</v>
      </c>
      <c r="O77" s="9" t="s">
        <v>499</v>
      </c>
      <c r="P77" s="9" t="s">
        <v>500</v>
      </c>
      <c r="Q77" s="9">
        <v>1</v>
      </c>
      <c r="R77" s="9">
        <v>10000</v>
      </c>
      <c r="S77" s="14">
        <v>45439</v>
      </c>
      <c r="T77" s="14">
        <v>46169</v>
      </c>
      <c r="U77" s="28">
        <v>18764071420755</v>
      </c>
      <c r="V77" s="9" t="s">
        <v>501</v>
      </c>
      <c r="W77" s="9" t="s">
        <v>502</v>
      </c>
      <c r="X77" s="9">
        <v>1</v>
      </c>
      <c r="Y77" s="9">
        <v>5000000</v>
      </c>
      <c r="Z77" s="14">
        <v>45439</v>
      </c>
      <c r="AA77" s="14">
        <v>46169</v>
      </c>
      <c r="AB77" s="9" t="s">
        <v>503</v>
      </c>
      <c r="AC77" s="16" t="str">
        <f t="shared" si="4"/>
        <v>Caseta Sandiego_P.C.AS.A.S</v>
      </c>
      <c r="AD77" s="16" t="e">
        <f>VLOOKUP(H77,Ciudad!A72:F271,2,FALSE)</f>
        <v>#N/A</v>
      </c>
      <c r="AE77" s="16" t="e">
        <f>VLOOKUP(H77,Ciudad!A72:F271,4,FALSE)</f>
        <v>#N/A</v>
      </c>
      <c r="AF77" s="16" t="e">
        <f>VLOOKUP(H77,Ciudad!A72:F271,5,FALSE)</f>
        <v>#N/A</v>
      </c>
    </row>
    <row r="78" spans="1:32" ht="15" thickBot="1" x14ac:dyDescent="0.4">
      <c r="A78" s="38" t="s">
        <v>1192</v>
      </c>
      <c r="B78" s="9">
        <v>18000114111</v>
      </c>
      <c r="C78" s="9" t="s">
        <v>504</v>
      </c>
      <c r="D78" s="9" t="s">
        <v>505</v>
      </c>
      <c r="E78" s="9" t="s">
        <v>37</v>
      </c>
      <c r="F78" s="38" t="s">
        <v>421</v>
      </c>
      <c r="G78" s="9">
        <v>890912221</v>
      </c>
      <c r="H78" s="9">
        <v>21</v>
      </c>
      <c r="I78" s="9">
        <v>1</v>
      </c>
      <c r="J78" s="9">
        <v>692</v>
      </c>
      <c r="K78" s="11" t="s">
        <v>506</v>
      </c>
      <c r="L78" s="7" t="s">
        <v>38</v>
      </c>
      <c r="M78" s="12" t="s">
        <v>24</v>
      </c>
      <c r="N78" s="13">
        <v>18764071452336</v>
      </c>
      <c r="O78" s="9" t="s">
        <v>507</v>
      </c>
      <c r="P78" s="9" t="s">
        <v>508</v>
      </c>
      <c r="Q78" s="9">
        <v>1</v>
      </c>
      <c r="R78" s="9">
        <v>10000</v>
      </c>
      <c r="S78" s="14">
        <v>45439</v>
      </c>
      <c r="T78" s="14">
        <v>46169</v>
      </c>
      <c r="U78" s="28">
        <v>18764071407563</v>
      </c>
      <c r="V78" s="9" t="s">
        <v>509</v>
      </c>
      <c r="W78" s="9" t="s">
        <v>510</v>
      </c>
      <c r="X78" s="9">
        <v>1</v>
      </c>
      <c r="Y78" s="9">
        <v>5000000</v>
      </c>
      <c r="Z78" s="14">
        <v>45439</v>
      </c>
      <c r="AA78" s="14">
        <v>46169</v>
      </c>
      <c r="AB78" s="9" t="s">
        <v>511</v>
      </c>
      <c r="AC78" s="16" t="str">
        <f t="shared" si="4"/>
        <v>CasetaAvenidaVenezue_P.C.AS.A.S</v>
      </c>
      <c r="AD78" s="16" t="e">
        <f>VLOOKUP(H78,Ciudad!A73:F272,2,FALSE)</f>
        <v>#N/A</v>
      </c>
      <c r="AE78" s="16" t="e">
        <f>VLOOKUP(H78,Ciudad!A73:F272,4,FALSE)</f>
        <v>#N/A</v>
      </c>
      <c r="AF78" s="16" t="e">
        <f>VLOOKUP(H78,Ciudad!A73:F272,5,FALSE)</f>
        <v>#N/A</v>
      </c>
    </row>
    <row r="79" spans="1:32" ht="15" thickBot="1" x14ac:dyDescent="0.4">
      <c r="A79" s="38" t="s">
        <v>1193</v>
      </c>
      <c r="B79" s="9">
        <v>18000114111</v>
      </c>
      <c r="C79" s="9" t="s">
        <v>512</v>
      </c>
      <c r="D79" s="9" t="s">
        <v>505</v>
      </c>
      <c r="E79" s="9" t="s">
        <v>37</v>
      </c>
      <c r="F79" s="38" t="s">
        <v>421</v>
      </c>
      <c r="G79" s="9">
        <v>890912221</v>
      </c>
      <c r="H79" s="9">
        <v>643</v>
      </c>
      <c r="I79" s="9">
        <v>1</v>
      </c>
      <c r="J79" s="9">
        <v>612</v>
      </c>
      <c r="K79" s="11" t="s">
        <v>513</v>
      </c>
      <c r="L79" s="7" t="s">
        <v>38</v>
      </c>
      <c r="M79" s="12" t="s">
        <v>24</v>
      </c>
      <c r="N79" s="13">
        <v>18764071452336</v>
      </c>
      <c r="O79" s="9" t="s">
        <v>514</v>
      </c>
      <c r="P79" s="9" t="s">
        <v>515</v>
      </c>
      <c r="Q79" s="9">
        <v>1</v>
      </c>
      <c r="R79" s="9">
        <v>10000</v>
      </c>
      <c r="S79" s="14">
        <v>45439</v>
      </c>
      <c r="T79" s="14">
        <v>46169</v>
      </c>
      <c r="U79" s="28">
        <v>18764071431661</v>
      </c>
      <c r="V79" s="9" t="s">
        <v>516</v>
      </c>
      <c r="W79" s="9" t="s">
        <v>517</v>
      </c>
      <c r="X79" s="9">
        <v>1</v>
      </c>
      <c r="Y79" s="9">
        <v>5000000</v>
      </c>
      <c r="Z79" s="14">
        <v>45439</v>
      </c>
      <c r="AA79" s="14">
        <v>46169</v>
      </c>
      <c r="AB79" s="9" t="s">
        <v>518</v>
      </c>
      <c r="AC79" s="16" t="str">
        <f t="shared" si="4"/>
        <v>CasetaNeiva_P.C.AS.A.S</v>
      </c>
      <c r="AD79" s="16" t="e">
        <f>VLOOKUP(H79,Ciudad!A74:F273,2,FALSE)</f>
        <v>#N/A</v>
      </c>
      <c r="AE79" s="16" t="e">
        <f>VLOOKUP(H79,Ciudad!A74:F273,4,FALSE)</f>
        <v>#N/A</v>
      </c>
      <c r="AF79" s="16" t="e">
        <f>VLOOKUP(H79,Ciudad!A74:F273,5,FALSE)</f>
        <v>#N/A</v>
      </c>
    </row>
    <row r="80" spans="1:32" ht="15" thickBot="1" x14ac:dyDescent="0.4">
      <c r="A80" s="38" t="s">
        <v>1194</v>
      </c>
      <c r="B80" s="9">
        <v>18000114111</v>
      </c>
      <c r="C80" s="9" t="s">
        <v>519</v>
      </c>
      <c r="D80" s="9" t="s">
        <v>442</v>
      </c>
      <c r="E80" s="9" t="s">
        <v>37</v>
      </c>
      <c r="F80" s="38" t="s">
        <v>421</v>
      </c>
      <c r="G80" s="9">
        <v>890912221</v>
      </c>
      <c r="H80" s="9">
        <v>3</v>
      </c>
      <c r="I80" s="9">
        <v>1</v>
      </c>
      <c r="J80" s="9">
        <v>617</v>
      </c>
      <c r="K80" s="11" t="s">
        <v>520</v>
      </c>
      <c r="L80" s="7" t="s">
        <v>38</v>
      </c>
      <c r="M80" s="12" t="s">
        <v>24</v>
      </c>
      <c r="N80" s="13">
        <v>18764071452336</v>
      </c>
      <c r="O80" s="9" t="s">
        <v>521</v>
      </c>
      <c r="P80" s="9" t="s">
        <v>522</v>
      </c>
      <c r="Q80" s="9">
        <v>1</v>
      </c>
      <c r="R80" s="9">
        <v>10000</v>
      </c>
      <c r="S80" s="14">
        <v>45439</v>
      </c>
      <c r="T80" s="14">
        <v>46169</v>
      </c>
      <c r="U80" s="28">
        <v>18764071432068</v>
      </c>
      <c r="V80" s="9" t="s">
        <v>523</v>
      </c>
      <c r="W80" s="9" t="s">
        <v>524</v>
      </c>
      <c r="X80" s="9">
        <v>1</v>
      </c>
      <c r="Y80" s="9">
        <v>5000000</v>
      </c>
      <c r="Z80" s="14">
        <v>45439</v>
      </c>
      <c r="AA80" s="14">
        <v>46169</v>
      </c>
      <c r="AB80" s="9" t="s">
        <v>525</v>
      </c>
      <c r="AC80" s="16" t="str">
        <f t="shared" si="4"/>
        <v>CasetaPitalito_P.C.AS.A.S</v>
      </c>
      <c r="AD80" s="16" t="e">
        <f>VLOOKUP(H80,Ciudad!A75:F274,2,FALSE)</f>
        <v>#N/A</v>
      </c>
      <c r="AE80" s="16" t="e">
        <f>VLOOKUP(H80,Ciudad!A75:F274,4,FALSE)</f>
        <v>#N/A</v>
      </c>
      <c r="AF80" s="16" t="e">
        <f>VLOOKUP(H80,Ciudad!A75:F274,5,FALSE)</f>
        <v>#N/A</v>
      </c>
    </row>
    <row r="81" spans="1:32" ht="15" thickBot="1" x14ac:dyDescent="0.4">
      <c r="A81" s="38" t="s">
        <v>1195</v>
      </c>
      <c r="B81" s="9">
        <v>18000114111</v>
      </c>
      <c r="C81" s="9" t="s">
        <v>526</v>
      </c>
      <c r="D81" s="9" t="s">
        <v>449</v>
      </c>
      <c r="E81" s="9" t="s">
        <v>37</v>
      </c>
      <c r="F81" s="38" t="s">
        <v>421</v>
      </c>
      <c r="G81" s="9">
        <v>890912221</v>
      </c>
      <c r="H81" s="9">
        <v>4</v>
      </c>
      <c r="I81" s="9">
        <v>1</v>
      </c>
      <c r="J81" s="9">
        <v>640</v>
      </c>
      <c r="K81" s="11" t="s">
        <v>527</v>
      </c>
      <c r="L81" s="7" t="s">
        <v>38</v>
      </c>
      <c r="M81" s="12" t="s">
        <v>24</v>
      </c>
      <c r="N81" s="13">
        <v>18764071452336</v>
      </c>
      <c r="O81" s="9" t="s">
        <v>528</v>
      </c>
      <c r="P81" s="9" t="s">
        <v>529</v>
      </c>
      <c r="Q81" s="9">
        <v>1</v>
      </c>
      <c r="R81" s="9">
        <v>10000</v>
      </c>
      <c r="S81" s="14">
        <v>45439</v>
      </c>
      <c r="T81" s="14">
        <v>46169</v>
      </c>
      <c r="U81" s="28">
        <v>18764071412313</v>
      </c>
      <c r="V81" s="9" t="s">
        <v>530</v>
      </c>
      <c r="W81" s="9" t="s">
        <v>531</v>
      </c>
      <c r="X81" s="9">
        <v>1</v>
      </c>
      <c r="Y81" s="9">
        <v>5000000</v>
      </c>
      <c r="Z81" s="14">
        <v>45439</v>
      </c>
      <c r="AA81" s="14">
        <v>46169</v>
      </c>
      <c r="AB81" s="9" t="s">
        <v>532</v>
      </c>
      <c r="AC81" s="16" t="str">
        <f t="shared" si="4"/>
        <v>Centenario_P.C.AS.A.S</v>
      </c>
      <c r="AD81" s="16" t="e">
        <f>VLOOKUP(H81,Ciudad!A76:F275,2,FALSE)</f>
        <v>#N/A</v>
      </c>
      <c r="AE81" s="16" t="e">
        <f>VLOOKUP(H81,Ciudad!A76:F275,4,FALSE)</f>
        <v>#N/A</v>
      </c>
      <c r="AF81" s="16" t="e">
        <f>VLOOKUP(H81,Ciudad!A76:F275,5,FALSE)</f>
        <v>#N/A</v>
      </c>
    </row>
    <row r="82" spans="1:32" ht="15" thickBot="1" x14ac:dyDescent="0.4">
      <c r="A82" s="38" t="s">
        <v>1196</v>
      </c>
      <c r="B82" s="9">
        <v>18000114111</v>
      </c>
      <c r="C82" s="9" t="s">
        <v>533</v>
      </c>
      <c r="D82" s="9" t="s">
        <v>534</v>
      </c>
      <c r="E82" s="9" t="s">
        <v>37</v>
      </c>
      <c r="F82" s="38" t="s">
        <v>421</v>
      </c>
      <c r="G82" s="9">
        <v>890912221</v>
      </c>
      <c r="H82" s="9">
        <v>2</v>
      </c>
      <c r="I82" s="9">
        <v>1</v>
      </c>
      <c r="J82" s="9">
        <v>667</v>
      </c>
      <c r="K82" s="11">
        <v>1094491478</v>
      </c>
      <c r="L82" s="7" t="s">
        <v>38</v>
      </c>
      <c r="M82" s="12" t="s">
        <v>24</v>
      </c>
      <c r="N82" s="13">
        <v>18764071452336</v>
      </c>
      <c r="O82" s="9" t="s">
        <v>535</v>
      </c>
      <c r="P82" s="9" t="s">
        <v>536</v>
      </c>
      <c r="Q82" s="9">
        <v>1</v>
      </c>
      <c r="R82" s="9">
        <v>10000</v>
      </c>
      <c r="S82" s="14">
        <v>45439</v>
      </c>
      <c r="T82" s="14">
        <v>46169</v>
      </c>
      <c r="U82" s="28">
        <v>18764071421019</v>
      </c>
      <c r="V82" s="9" t="s">
        <v>537</v>
      </c>
      <c r="W82" s="9" t="s">
        <v>538</v>
      </c>
      <c r="X82" s="9">
        <v>1</v>
      </c>
      <c r="Y82" s="9">
        <v>5000000</v>
      </c>
      <c r="Z82" s="14">
        <v>45439</v>
      </c>
      <c r="AA82" s="14">
        <v>46169</v>
      </c>
      <c r="AB82" s="9" t="s">
        <v>539</v>
      </c>
      <c r="AC82" s="16" t="str">
        <f t="shared" si="4"/>
        <v>CentroComercial LosM_P.C.AS.A.S</v>
      </c>
      <c r="AD82" s="16" t="e">
        <f>VLOOKUP(H82,Ciudad!A77:F276,2,FALSE)</f>
        <v>#N/A</v>
      </c>
      <c r="AE82" s="16" t="e">
        <f>VLOOKUP(H82,Ciudad!A77:F276,4,FALSE)</f>
        <v>#N/A</v>
      </c>
      <c r="AF82" s="16" t="e">
        <f>VLOOKUP(H82,Ciudad!A77:F276,5,FALSE)</f>
        <v>#N/A</v>
      </c>
    </row>
    <row r="83" spans="1:32" ht="15" thickBot="1" x14ac:dyDescent="0.4">
      <c r="A83" s="38" t="s">
        <v>1197</v>
      </c>
      <c r="B83" s="9">
        <v>18000114111</v>
      </c>
      <c r="C83" s="9" t="s">
        <v>540</v>
      </c>
      <c r="D83" s="9" t="s">
        <v>442</v>
      </c>
      <c r="E83" s="9" t="s">
        <v>37</v>
      </c>
      <c r="F83" s="38" t="s">
        <v>421</v>
      </c>
      <c r="G83" s="9">
        <v>890912221</v>
      </c>
      <c r="H83" s="9">
        <v>8</v>
      </c>
      <c r="I83" s="9">
        <v>1</v>
      </c>
      <c r="J83" s="9">
        <v>675</v>
      </c>
      <c r="K83" s="11" t="s">
        <v>541</v>
      </c>
      <c r="L83" s="7" t="s">
        <v>38</v>
      </c>
      <c r="M83" s="12" t="s">
        <v>24</v>
      </c>
      <c r="N83" s="13">
        <v>18764071452336</v>
      </c>
      <c r="O83" s="9" t="s">
        <v>542</v>
      </c>
      <c r="P83" s="9" t="s">
        <v>543</v>
      </c>
      <c r="Q83" s="9">
        <v>1</v>
      </c>
      <c r="R83" s="9">
        <v>10000</v>
      </c>
      <c r="S83" s="14">
        <v>45439</v>
      </c>
      <c r="T83" s="14">
        <v>46169</v>
      </c>
      <c r="U83" s="28">
        <v>18764071428671</v>
      </c>
      <c r="V83" s="9" t="s">
        <v>544</v>
      </c>
      <c r="W83" s="9" t="s">
        <v>545</v>
      </c>
      <c r="X83" s="9">
        <v>1</v>
      </c>
      <c r="Y83" s="9">
        <v>5000000</v>
      </c>
      <c r="Z83" s="14">
        <v>45439</v>
      </c>
      <c r="AA83" s="14">
        <v>46169</v>
      </c>
      <c r="AB83" s="9" t="s">
        <v>546</v>
      </c>
      <c r="AC83" s="16" t="str">
        <f t="shared" si="4"/>
        <v>CentroComercial Mayo_P.C.AS.A.S</v>
      </c>
      <c r="AD83" s="16" t="e">
        <f>VLOOKUP(H83,Ciudad!A78:F277,2,FALSE)</f>
        <v>#N/A</v>
      </c>
      <c r="AE83" s="16" t="e">
        <f>VLOOKUP(H83,Ciudad!A78:F277,4,FALSE)</f>
        <v>#N/A</v>
      </c>
      <c r="AF83" s="16" t="e">
        <f>VLOOKUP(H83,Ciudad!A78:F277,5,FALSE)</f>
        <v>#N/A</v>
      </c>
    </row>
    <row r="84" spans="1:32" ht="15" thickBot="1" x14ac:dyDescent="0.4">
      <c r="A84" s="38" t="s">
        <v>1198</v>
      </c>
      <c r="B84" s="9">
        <v>18000114111</v>
      </c>
      <c r="C84" s="9" t="s">
        <v>547</v>
      </c>
      <c r="D84" s="9" t="s">
        <v>442</v>
      </c>
      <c r="E84" s="9" t="s">
        <v>37</v>
      </c>
      <c r="F84" s="38" t="s">
        <v>421</v>
      </c>
      <c r="G84" s="9">
        <v>890912221</v>
      </c>
      <c r="H84" s="9">
        <v>3</v>
      </c>
      <c r="I84" s="9">
        <v>1</v>
      </c>
      <c r="J84" s="9">
        <v>674</v>
      </c>
      <c r="K84" s="11" t="s">
        <v>548</v>
      </c>
      <c r="L84" s="7" t="s">
        <v>38</v>
      </c>
      <c r="M84" s="12" t="s">
        <v>24</v>
      </c>
      <c r="N84" s="13">
        <v>18764076210808</v>
      </c>
      <c r="O84" s="9" t="s">
        <v>549</v>
      </c>
      <c r="P84" s="9" t="s">
        <v>550</v>
      </c>
      <c r="Q84" s="9">
        <v>1</v>
      </c>
      <c r="R84" s="9">
        <v>10000</v>
      </c>
      <c r="S84" s="14">
        <v>45439</v>
      </c>
      <c r="T84" s="14">
        <v>46169</v>
      </c>
      <c r="U84" s="28">
        <v>18764071428428</v>
      </c>
      <c r="V84" s="9" t="s">
        <v>551</v>
      </c>
      <c r="W84" s="9" t="s">
        <v>552</v>
      </c>
      <c r="X84" s="9">
        <v>1</v>
      </c>
      <c r="Y84" s="9">
        <v>5000000</v>
      </c>
      <c r="Z84" s="14">
        <v>45439</v>
      </c>
      <c r="AA84" s="14">
        <v>46169</v>
      </c>
      <c r="AB84" s="9" t="s">
        <v>553</v>
      </c>
      <c r="AC84" s="16" t="str">
        <f t="shared" si="4"/>
        <v>CentroComercial Mayo_P.C.AS.A.S</v>
      </c>
      <c r="AD84" s="16" t="e">
        <f>VLOOKUP(H84,Ciudad!A79:F278,2,FALSE)</f>
        <v>#N/A</v>
      </c>
      <c r="AE84" s="16" t="e">
        <f>VLOOKUP(H84,Ciudad!A79:F278,4,FALSE)</f>
        <v>#N/A</v>
      </c>
      <c r="AF84" s="16" t="e">
        <f>VLOOKUP(H84,Ciudad!A79:F278,5,FALSE)</f>
        <v>#N/A</v>
      </c>
    </row>
    <row r="85" spans="1:32" ht="15" thickBot="1" x14ac:dyDescent="0.4">
      <c r="A85" s="38" t="s">
        <v>1199</v>
      </c>
      <c r="B85" s="9">
        <v>18000114111</v>
      </c>
      <c r="C85" s="9" t="s">
        <v>554</v>
      </c>
      <c r="D85" s="9" t="s">
        <v>464</v>
      </c>
      <c r="E85" s="9" t="s">
        <v>37</v>
      </c>
      <c r="F85" s="38" t="s">
        <v>421</v>
      </c>
      <c r="G85" s="9">
        <v>890912221</v>
      </c>
      <c r="H85" s="9">
        <v>2</v>
      </c>
      <c r="I85" s="9">
        <v>1</v>
      </c>
      <c r="J85" s="9">
        <v>656</v>
      </c>
      <c r="K85" s="11">
        <v>709549556</v>
      </c>
      <c r="L85" s="7" t="s">
        <v>38</v>
      </c>
      <c r="M85" s="12" t="s">
        <v>24</v>
      </c>
      <c r="N85" s="13">
        <v>18764071452336</v>
      </c>
      <c r="O85" s="9" t="s">
        <v>555</v>
      </c>
      <c r="P85" s="9" t="s">
        <v>556</v>
      </c>
      <c r="Q85" s="9">
        <v>1</v>
      </c>
      <c r="R85" s="9">
        <v>10000</v>
      </c>
      <c r="S85" s="14">
        <v>45439</v>
      </c>
      <c r="T85" s="14">
        <v>46169</v>
      </c>
      <c r="U85" s="28">
        <v>18764071418899</v>
      </c>
      <c r="V85" s="9" t="s">
        <v>557</v>
      </c>
      <c r="W85" s="9" t="s">
        <v>558</v>
      </c>
      <c r="X85" s="9">
        <v>1</v>
      </c>
      <c r="Y85" s="9">
        <v>5000000</v>
      </c>
      <c r="Z85" s="14">
        <v>45439</v>
      </c>
      <c r="AA85" s="14">
        <v>46169</v>
      </c>
      <c r="AB85" s="9" t="s">
        <v>559</v>
      </c>
      <c r="AC85" s="16" t="str">
        <f t="shared" si="4"/>
        <v>CentroComercialOvied_P.C.AS.A.S</v>
      </c>
      <c r="AD85" s="16" t="e">
        <f>VLOOKUP(H85,Ciudad!A80:F279,2,FALSE)</f>
        <v>#N/A</v>
      </c>
      <c r="AE85" s="16" t="e">
        <f>VLOOKUP(H85,Ciudad!A80:F279,4,FALSE)</f>
        <v>#N/A</v>
      </c>
      <c r="AF85" s="16" t="e">
        <f>VLOOKUP(H85,Ciudad!A80:F279,5,FALSE)</f>
        <v>#N/A</v>
      </c>
    </row>
    <row r="86" spans="1:32" ht="15" thickBot="1" x14ac:dyDescent="0.4">
      <c r="A86" s="38" t="s">
        <v>1200</v>
      </c>
      <c r="B86" s="9">
        <v>18000114111</v>
      </c>
      <c r="C86" s="9" t="s">
        <v>560</v>
      </c>
      <c r="D86" s="9" t="s">
        <v>449</v>
      </c>
      <c r="E86" s="9" t="s">
        <v>37</v>
      </c>
      <c r="F86" s="38" t="s">
        <v>421</v>
      </c>
      <c r="G86" s="9">
        <v>890912221</v>
      </c>
      <c r="H86" s="9">
        <v>4</v>
      </c>
      <c r="I86" s="9">
        <v>1</v>
      </c>
      <c r="J86" s="9">
        <v>671</v>
      </c>
      <c r="K86" s="11">
        <v>258552993</v>
      </c>
      <c r="L86" s="7" t="s">
        <v>38</v>
      </c>
      <c r="M86" s="12" t="s">
        <v>24</v>
      </c>
      <c r="N86" s="13">
        <v>18764071452336</v>
      </c>
      <c r="O86" s="9" t="s">
        <v>561</v>
      </c>
      <c r="P86" s="9" t="s">
        <v>562</v>
      </c>
      <c r="Q86" s="9">
        <v>1</v>
      </c>
      <c r="R86" s="9">
        <v>10000</v>
      </c>
      <c r="S86" s="14">
        <v>45439</v>
      </c>
      <c r="T86" s="14">
        <v>46169</v>
      </c>
      <c r="U86" s="28">
        <v>18764071427469</v>
      </c>
      <c r="V86" s="9" t="s">
        <v>563</v>
      </c>
      <c r="W86" s="9" t="s">
        <v>564</v>
      </c>
      <c r="X86" s="9">
        <v>1</v>
      </c>
      <c r="Y86" s="9">
        <v>5000000</v>
      </c>
      <c r="Z86" s="14">
        <v>45439</v>
      </c>
      <c r="AA86" s="14">
        <v>46169</v>
      </c>
      <c r="AB86" s="9" t="s">
        <v>565</v>
      </c>
      <c r="AC86" s="16" t="str">
        <f t="shared" si="4"/>
        <v>CentroComercial Prem_P.C.AS.A.S</v>
      </c>
      <c r="AD86" s="16" t="e">
        <f>VLOOKUP(H86,Ciudad!A81:F280,2,FALSE)</f>
        <v>#N/A</v>
      </c>
      <c r="AE86" s="16" t="e">
        <f>VLOOKUP(H86,Ciudad!A81:F280,4,FALSE)</f>
        <v>#N/A</v>
      </c>
      <c r="AF86" s="16" t="e">
        <f>VLOOKUP(H86,Ciudad!A81:F280,5,FALSE)</f>
        <v>#N/A</v>
      </c>
    </row>
    <row r="87" spans="1:32" ht="15" thickBot="1" x14ac:dyDescent="0.4">
      <c r="A87" s="38" t="s">
        <v>1201</v>
      </c>
      <c r="B87" s="9">
        <v>18000114111</v>
      </c>
      <c r="C87" s="9" t="s">
        <v>566</v>
      </c>
      <c r="D87" s="9" t="s">
        <v>442</v>
      </c>
      <c r="E87" s="9" t="s">
        <v>37</v>
      </c>
      <c r="F87" s="38" t="s">
        <v>421</v>
      </c>
      <c r="G87" s="9">
        <v>890912221</v>
      </c>
      <c r="H87" s="9">
        <v>3</v>
      </c>
      <c r="I87" s="9">
        <v>1</v>
      </c>
      <c r="J87" s="9">
        <v>676</v>
      </c>
      <c r="K87" s="11">
        <v>814765463</v>
      </c>
      <c r="L87" s="7" t="s">
        <v>38</v>
      </c>
      <c r="M87" s="12" t="s">
        <v>24</v>
      </c>
      <c r="N87" s="13">
        <v>18764071452336</v>
      </c>
      <c r="O87" s="9" t="s">
        <v>567</v>
      </c>
      <c r="P87" s="9" t="s">
        <v>568</v>
      </c>
      <c r="Q87" s="9">
        <v>1</v>
      </c>
      <c r="R87" s="9">
        <v>10000</v>
      </c>
      <c r="S87" s="14">
        <v>45439</v>
      </c>
      <c r="T87" s="14">
        <v>46169</v>
      </c>
      <c r="U87" s="28">
        <v>18764071429053</v>
      </c>
      <c r="V87" s="9" t="s">
        <v>569</v>
      </c>
      <c r="W87" s="9" t="s">
        <v>570</v>
      </c>
      <c r="X87" s="9">
        <v>1</v>
      </c>
      <c r="Y87" s="9">
        <v>5000000</v>
      </c>
      <c r="Z87" s="14">
        <v>45439</v>
      </c>
      <c r="AA87" s="14">
        <v>46169</v>
      </c>
      <c r="AB87" s="9" t="s">
        <v>571</v>
      </c>
      <c r="AC87" s="16" t="str">
        <f t="shared" si="4"/>
        <v>CentroComercial Prem_P.C.AS.A.S</v>
      </c>
      <c r="AD87" s="16" t="e">
        <f>VLOOKUP(H87,Ciudad!A82:F281,2,FALSE)</f>
        <v>#N/A</v>
      </c>
      <c r="AE87" s="16" t="e">
        <f>VLOOKUP(H87,Ciudad!A82:F281,4,FALSE)</f>
        <v>#N/A</v>
      </c>
      <c r="AF87" s="16" t="e">
        <f>VLOOKUP(H87,Ciudad!A82:F281,5,FALSE)</f>
        <v>#N/A</v>
      </c>
    </row>
    <row r="88" spans="1:32" ht="15" thickBot="1" x14ac:dyDescent="0.4">
      <c r="A88" s="38" t="s">
        <v>1202</v>
      </c>
      <c r="B88" s="9">
        <v>18000114111</v>
      </c>
      <c r="C88" s="9" t="s">
        <v>572</v>
      </c>
      <c r="D88" s="9" t="s">
        <v>505</v>
      </c>
      <c r="E88" s="9" t="s">
        <v>37</v>
      </c>
      <c r="F88" s="38" t="s">
        <v>421</v>
      </c>
      <c r="G88" s="9">
        <v>890912221</v>
      </c>
      <c r="H88" s="9">
        <v>510</v>
      </c>
      <c r="I88" s="9">
        <v>1</v>
      </c>
      <c r="J88" s="9">
        <v>670</v>
      </c>
      <c r="K88" s="11" t="s">
        <v>573</v>
      </c>
      <c r="L88" s="7" t="s">
        <v>38</v>
      </c>
      <c r="M88" s="12" t="s">
        <v>24</v>
      </c>
      <c r="N88" s="13">
        <v>18764071452336</v>
      </c>
      <c r="O88" s="9"/>
      <c r="P88" s="9"/>
      <c r="Q88" s="9">
        <v>1</v>
      </c>
      <c r="R88" s="9">
        <v>10000</v>
      </c>
      <c r="S88" s="14">
        <v>45439</v>
      </c>
      <c r="T88" s="14">
        <v>46169</v>
      </c>
      <c r="U88" s="28">
        <v>18764071427129</v>
      </c>
      <c r="V88" s="9" t="s">
        <v>574</v>
      </c>
      <c r="W88" s="9" t="s">
        <v>575</v>
      </c>
      <c r="X88" s="9">
        <v>1</v>
      </c>
      <c r="Y88" s="9">
        <v>5000000</v>
      </c>
      <c r="Z88" s="14">
        <v>45439</v>
      </c>
      <c r="AA88" s="14">
        <v>46169</v>
      </c>
      <c r="AB88" s="9" t="s">
        <v>576</v>
      </c>
      <c r="AC88" s="16" t="str">
        <f t="shared" si="4"/>
        <v>CentroComercial Puer_P.C.AS.A.S</v>
      </c>
      <c r="AD88" s="16" t="e">
        <f>VLOOKUP(H88,Ciudad!A83:F282,2,FALSE)</f>
        <v>#N/A</v>
      </c>
      <c r="AE88" s="16" t="e">
        <f>VLOOKUP(H88,Ciudad!A83:F282,4,FALSE)</f>
        <v>#N/A</v>
      </c>
      <c r="AF88" s="16" t="e">
        <f>VLOOKUP(H88,Ciudad!A83:F282,5,FALSE)</f>
        <v>#N/A</v>
      </c>
    </row>
    <row r="89" spans="1:32" ht="15" thickBot="1" x14ac:dyDescent="0.4">
      <c r="A89" s="38" t="s">
        <v>1203</v>
      </c>
      <c r="B89" s="9">
        <v>18000114111</v>
      </c>
      <c r="C89" s="9" t="s">
        <v>577</v>
      </c>
      <c r="D89" s="9" t="s">
        <v>449</v>
      </c>
      <c r="E89" s="9" t="s">
        <v>37</v>
      </c>
      <c r="F89" s="38" t="s">
        <v>421</v>
      </c>
      <c r="G89" s="9">
        <v>890912221</v>
      </c>
      <c r="H89" s="9">
        <v>4</v>
      </c>
      <c r="I89" s="9">
        <v>1</v>
      </c>
      <c r="J89" s="9">
        <v>652</v>
      </c>
      <c r="K89" s="11">
        <v>1412619507</v>
      </c>
      <c r="L89" s="7" t="s">
        <v>38</v>
      </c>
      <c r="M89" s="12" t="s">
        <v>24</v>
      </c>
      <c r="N89" s="13">
        <v>18764071452336</v>
      </c>
      <c r="O89" s="9" t="s">
        <v>578</v>
      </c>
      <c r="P89" s="9" t="s">
        <v>579</v>
      </c>
      <c r="Q89" s="9">
        <v>1</v>
      </c>
      <c r="R89" s="9">
        <v>10000</v>
      </c>
      <c r="S89" s="14">
        <v>45439</v>
      </c>
      <c r="T89" s="14">
        <v>46169</v>
      </c>
      <c r="U89" s="28">
        <v>18764071417631</v>
      </c>
      <c r="V89" s="9" t="s">
        <v>580</v>
      </c>
      <c r="W89" s="9" t="s">
        <v>581</v>
      </c>
      <c r="X89" s="9">
        <v>1</v>
      </c>
      <c r="Y89" s="9">
        <v>5000000</v>
      </c>
      <c r="Z89" s="14">
        <v>45439</v>
      </c>
      <c r="AA89" s="14">
        <v>46169</v>
      </c>
      <c r="AB89" s="9" t="s">
        <v>582</v>
      </c>
      <c r="AC89" s="16" t="str">
        <f t="shared" si="4"/>
        <v>CentroComercial Sand_P.C.AS.A.S</v>
      </c>
      <c r="AD89" s="16" t="e">
        <f>VLOOKUP(H89,Ciudad!A84:F283,2,FALSE)</f>
        <v>#N/A</v>
      </c>
      <c r="AE89" s="16" t="e">
        <f>VLOOKUP(H89,Ciudad!A84:F283,4,FALSE)</f>
        <v>#N/A</v>
      </c>
      <c r="AF89" s="16" t="e">
        <f>VLOOKUP(H89,Ciudad!A84:F283,5,FALSE)</f>
        <v>#N/A</v>
      </c>
    </row>
    <row r="90" spans="1:32" ht="15" thickBot="1" x14ac:dyDescent="0.4">
      <c r="A90" s="38" t="s">
        <v>1204</v>
      </c>
      <c r="B90" s="9">
        <v>18000114111</v>
      </c>
      <c r="C90" s="9" t="s">
        <v>583</v>
      </c>
      <c r="D90" s="9" t="s">
        <v>442</v>
      </c>
      <c r="E90" s="9" t="s">
        <v>37</v>
      </c>
      <c r="F90" s="38" t="s">
        <v>421</v>
      </c>
      <c r="G90" s="9">
        <v>890912221</v>
      </c>
      <c r="H90" s="9">
        <v>3</v>
      </c>
      <c r="I90" s="9">
        <v>1</v>
      </c>
      <c r="J90" s="9">
        <v>662</v>
      </c>
      <c r="K90" s="11">
        <v>933500210</v>
      </c>
      <c r="L90" s="7" t="s">
        <v>38</v>
      </c>
      <c r="M90" s="12" t="s">
        <v>24</v>
      </c>
      <c r="N90" s="13">
        <v>18764071452336</v>
      </c>
      <c r="O90" s="9" t="s">
        <v>584</v>
      </c>
      <c r="P90" s="9" t="s">
        <v>585</v>
      </c>
      <c r="Q90" s="9">
        <v>1</v>
      </c>
      <c r="R90" s="9">
        <v>10000</v>
      </c>
      <c r="S90" s="14">
        <v>45439</v>
      </c>
      <c r="T90" s="14">
        <v>46169</v>
      </c>
      <c r="U90" s="28">
        <v>18764071419881</v>
      </c>
      <c r="V90" s="9" t="s">
        <v>586</v>
      </c>
      <c r="W90" s="9" t="s">
        <v>587</v>
      </c>
      <c r="X90" s="9">
        <v>1</v>
      </c>
      <c r="Y90" s="9">
        <v>5000000</v>
      </c>
      <c r="Z90" s="14">
        <v>45439</v>
      </c>
      <c r="AA90" s="14">
        <v>46169</v>
      </c>
      <c r="AB90" s="9" t="s">
        <v>588</v>
      </c>
      <c r="AC90" s="16" t="str">
        <f t="shared" si="4"/>
        <v>CentroComercialTesor_P.C.AS.A.S</v>
      </c>
      <c r="AD90" s="16" t="e">
        <f>VLOOKUP(H90,Ciudad!A85:F284,2,FALSE)</f>
        <v>#N/A</v>
      </c>
      <c r="AE90" s="16" t="e">
        <f>VLOOKUP(H90,Ciudad!A85:F284,4,FALSE)</f>
        <v>#N/A</v>
      </c>
      <c r="AF90" s="16" t="e">
        <f>VLOOKUP(H90,Ciudad!A85:F284,5,FALSE)</f>
        <v>#N/A</v>
      </c>
    </row>
    <row r="91" spans="1:32" ht="15" thickBot="1" x14ac:dyDescent="0.4">
      <c r="A91" s="38" t="s">
        <v>1205</v>
      </c>
      <c r="B91" s="9">
        <v>18000114111</v>
      </c>
      <c r="C91" s="9" t="s">
        <v>589</v>
      </c>
      <c r="D91" s="9" t="s">
        <v>590</v>
      </c>
      <c r="E91" s="9" t="s">
        <v>37</v>
      </c>
      <c r="F91" s="38" t="s">
        <v>421</v>
      </c>
      <c r="G91" s="9">
        <v>890912221</v>
      </c>
      <c r="H91" s="9">
        <v>109</v>
      </c>
      <c r="I91" s="9">
        <v>1</v>
      </c>
      <c r="J91" s="9">
        <v>621</v>
      </c>
      <c r="K91" s="11" t="s">
        <v>591</v>
      </c>
      <c r="L91" s="7" t="s">
        <v>38</v>
      </c>
      <c r="M91" s="12" t="s">
        <v>24</v>
      </c>
      <c r="N91" s="13">
        <v>18764071452336</v>
      </c>
      <c r="O91" s="9" t="s">
        <v>592</v>
      </c>
      <c r="P91" s="9" t="s">
        <v>593</v>
      </c>
      <c r="Q91" s="9">
        <v>1</v>
      </c>
      <c r="R91" s="9">
        <v>10000</v>
      </c>
      <c r="S91" s="14">
        <v>45439</v>
      </c>
      <c r="T91" s="14">
        <v>46169</v>
      </c>
      <c r="U91" s="28">
        <v>18764071389778</v>
      </c>
      <c r="V91" s="9" t="s">
        <v>594</v>
      </c>
      <c r="W91" s="9" t="s">
        <v>595</v>
      </c>
      <c r="X91" s="9">
        <v>1</v>
      </c>
      <c r="Y91" s="9">
        <v>5000000</v>
      </c>
      <c r="Z91" s="14">
        <v>45439</v>
      </c>
      <c r="AA91" s="14">
        <v>46169</v>
      </c>
      <c r="AB91" s="9" t="s">
        <v>596</v>
      </c>
      <c r="AC91" s="16" t="str">
        <f t="shared" si="4"/>
        <v>CentroComercialCafam_P.C.AS.A.S</v>
      </c>
      <c r="AD91" s="16" t="str">
        <f>VLOOKUP(H91,Ciudad!A86:F285,2,FALSE)</f>
        <v>Sabaneta</v>
      </c>
      <c r="AE91" s="16" t="str">
        <f>VLOOKUP(H91,Ciudad!A86:F285,4,FALSE)</f>
        <v>Antioquia</v>
      </c>
      <c r="AF91" s="16">
        <f>VLOOKUP(H91,Ciudad!A86:F285,5,FALSE)</f>
        <v>5631</v>
      </c>
    </row>
    <row r="92" spans="1:32" ht="15" thickBot="1" x14ac:dyDescent="0.4">
      <c r="A92" s="38" t="s">
        <v>1206</v>
      </c>
      <c r="B92" s="9">
        <v>18000114111</v>
      </c>
      <c r="C92" s="9" t="s">
        <v>597</v>
      </c>
      <c r="D92" s="9" t="s">
        <v>457</v>
      </c>
      <c r="E92" s="9" t="s">
        <v>37</v>
      </c>
      <c r="F92" s="38" t="s">
        <v>421</v>
      </c>
      <c r="G92" s="9">
        <v>890912221</v>
      </c>
      <c r="H92" s="9">
        <v>7</v>
      </c>
      <c r="I92" s="9">
        <v>1</v>
      </c>
      <c r="J92" s="9">
        <v>691</v>
      </c>
      <c r="K92" s="11" t="s">
        <v>598</v>
      </c>
      <c r="L92" s="7" t="s">
        <v>38</v>
      </c>
      <c r="M92" s="12" t="s">
        <v>24</v>
      </c>
      <c r="N92" s="13">
        <v>18764071452336</v>
      </c>
      <c r="O92" s="9" t="s">
        <v>599</v>
      </c>
      <c r="P92" s="9" t="s">
        <v>600</v>
      </c>
      <c r="Q92" s="9">
        <v>1</v>
      </c>
      <c r="R92" s="9">
        <v>10000</v>
      </c>
      <c r="S92" s="14">
        <v>45439</v>
      </c>
      <c r="T92" s="14">
        <v>46169</v>
      </c>
      <c r="U92" s="28">
        <v>18764071430251</v>
      </c>
      <c r="V92" s="9" t="s">
        <v>601</v>
      </c>
      <c r="W92" s="9" t="s">
        <v>602</v>
      </c>
      <c r="X92" s="9">
        <v>1</v>
      </c>
      <c r="Y92" s="9">
        <v>5000000</v>
      </c>
      <c r="Z92" s="14">
        <v>45439</v>
      </c>
      <c r="AA92" s="14">
        <v>46169</v>
      </c>
      <c r="AB92" s="9" t="s">
        <v>603</v>
      </c>
      <c r="AC92" s="16" t="str">
        <f t="shared" si="4"/>
        <v>CentroComercialCarac_P.C.AS.A.S</v>
      </c>
      <c r="AD92" s="16" t="e">
        <f>VLOOKUP(H92,Ciudad!A87:F286,2,FALSE)</f>
        <v>#N/A</v>
      </c>
      <c r="AE92" s="16" t="e">
        <f>VLOOKUP(H92,Ciudad!A87:F286,4,FALSE)</f>
        <v>#N/A</v>
      </c>
      <c r="AF92" s="16" t="e">
        <f>VLOOKUP(H92,Ciudad!A87:F286,5,FALSE)</f>
        <v>#N/A</v>
      </c>
    </row>
    <row r="93" spans="1:32" ht="15" thickBot="1" x14ac:dyDescent="0.4">
      <c r="A93" s="38" t="s">
        <v>1207</v>
      </c>
      <c r="B93" s="9">
        <v>18000114111</v>
      </c>
      <c r="C93" s="9" t="s">
        <v>604</v>
      </c>
      <c r="D93" s="9" t="s">
        <v>464</v>
      </c>
      <c r="E93" s="9" t="s">
        <v>37</v>
      </c>
      <c r="F93" s="38" t="s">
        <v>421</v>
      </c>
      <c r="G93" s="9">
        <v>890912221</v>
      </c>
      <c r="H93" s="9">
        <v>2</v>
      </c>
      <c r="I93" s="9">
        <v>1</v>
      </c>
      <c r="J93" s="9">
        <v>631</v>
      </c>
      <c r="K93" s="11" t="s">
        <v>605</v>
      </c>
      <c r="L93" s="7" t="s">
        <v>38</v>
      </c>
      <c r="M93" s="12" t="s">
        <v>24</v>
      </c>
      <c r="N93" s="13">
        <v>18764071452336</v>
      </c>
      <c r="O93" s="9" t="s">
        <v>606</v>
      </c>
      <c r="P93" s="9" t="s">
        <v>607</v>
      </c>
      <c r="Q93" s="9">
        <v>1</v>
      </c>
      <c r="R93" s="9">
        <v>10000</v>
      </c>
      <c r="S93" s="14">
        <v>45439</v>
      </c>
      <c r="T93" s="14">
        <v>46169</v>
      </c>
      <c r="U93" s="28">
        <v>18764071394227</v>
      </c>
      <c r="V93" s="9" t="s">
        <v>608</v>
      </c>
      <c r="W93" s="9" t="s">
        <v>609</v>
      </c>
      <c r="X93" s="9">
        <v>1</v>
      </c>
      <c r="Y93" s="9">
        <v>5000000</v>
      </c>
      <c r="Z93" s="14">
        <v>45439</v>
      </c>
      <c r="AA93" s="14">
        <v>46169</v>
      </c>
      <c r="AB93" s="9" t="s">
        <v>610</v>
      </c>
      <c r="AC93" s="16" t="str">
        <f t="shared" si="4"/>
        <v>CentroComercialCentr_P.C.AS.A.S</v>
      </c>
      <c r="AD93" s="16" t="e">
        <f>VLOOKUP(H93,Ciudad!A88:F287,2,FALSE)</f>
        <v>#N/A</v>
      </c>
      <c r="AE93" s="16" t="e">
        <f>VLOOKUP(H93,Ciudad!A88:F287,4,FALSE)</f>
        <v>#N/A</v>
      </c>
      <c r="AF93" s="16" t="e">
        <f>VLOOKUP(H93,Ciudad!A88:F287,5,FALSE)</f>
        <v>#N/A</v>
      </c>
    </row>
    <row r="94" spans="1:32" ht="15" thickBot="1" x14ac:dyDescent="0.4">
      <c r="A94" s="38" t="s">
        <v>1208</v>
      </c>
      <c r="B94" s="9">
        <v>18000114111</v>
      </c>
      <c r="C94" s="9" t="s">
        <v>611</v>
      </c>
      <c r="D94" s="9" t="s">
        <v>457</v>
      </c>
      <c r="E94" s="9" t="s">
        <v>37</v>
      </c>
      <c r="F94" s="38" t="s">
        <v>421</v>
      </c>
      <c r="G94" s="9">
        <v>890912221</v>
      </c>
      <c r="H94" s="9">
        <v>6</v>
      </c>
      <c r="I94" s="9">
        <v>1</v>
      </c>
      <c r="J94" s="9">
        <v>632</v>
      </c>
      <c r="K94" s="11" t="s">
        <v>612</v>
      </c>
      <c r="L94" s="7" t="s">
        <v>38</v>
      </c>
      <c r="M94" s="12" t="s">
        <v>24</v>
      </c>
      <c r="N94" s="13">
        <v>18764071452336</v>
      </c>
      <c r="O94" s="9" t="s">
        <v>613</v>
      </c>
      <c r="P94" s="9" t="s">
        <v>614</v>
      </c>
      <c r="Q94" s="9">
        <v>1</v>
      </c>
      <c r="R94" s="9">
        <v>10000</v>
      </c>
      <c r="S94" s="14">
        <v>45439</v>
      </c>
      <c r="T94" s="14">
        <v>46169</v>
      </c>
      <c r="U94" s="28">
        <v>18764071394868</v>
      </c>
      <c r="V94" s="9" t="s">
        <v>615</v>
      </c>
      <c r="W94" s="9" t="s">
        <v>616</v>
      </c>
      <c r="X94" s="9">
        <v>1</v>
      </c>
      <c r="Y94" s="9">
        <v>5000000</v>
      </c>
      <c r="Z94" s="14">
        <v>45439</v>
      </c>
      <c r="AA94" s="14">
        <v>46169</v>
      </c>
      <c r="AB94" s="9" t="s">
        <v>617</v>
      </c>
      <c r="AC94" s="16" t="str">
        <f t="shared" si="4"/>
        <v>CentroComercialCentr_P.C.AS.A.S</v>
      </c>
      <c r="AD94" s="16" t="e">
        <f>VLOOKUP(H94,Ciudad!A89:F288,2,FALSE)</f>
        <v>#N/A</v>
      </c>
      <c r="AE94" s="16" t="e">
        <f>VLOOKUP(H94,Ciudad!A89:F288,4,FALSE)</f>
        <v>#N/A</v>
      </c>
      <c r="AF94" s="16" t="e">
        <f>VLOOKUP(H94,Ciudad!A89:F288,5,FALSE)</f>
        <v>#N/A</v>
      </c>
    </row>
    <row r="95" spans="1:32" ht="15" thickBot="1" x14ac:dyDescent="0.4">
      <c r="A95" s="38" t="s">
        <v>1209</v>
      </c>
      <c r="B95" s="9">
        <v>18000114111</v>
      </c>
      <c r="C95" s="9" t="s">
        <v>618</v>
      </c>
      <c r="D95" s="9" t="s">
        <v>442</v>
      </c>
      <c r="E95" s="9" t="s">
        <v>37</v>
      </c>
      <c r="F95" s="38" t="s">
        <v>421</v>
      </c>
      <c r="G95" s="9">
        <v>890912221</v>
      </c>
      <c r="H95" s="9">
        <v>3</v>
      </c>
      <c r="I95" s="9">
        <v>1</v>
      </c>
      <c r="J95" s="9">
        <v>693</v>
      </c>
      <c r="K95" s="11" t="s">
        <v>619</v>
      </c>
      <c r="L95" s="7" t="s">
        <v>38</v>
      </c>
      <c r="M95" s="12" t="s">
        <v>24</v>
      </c>
      <c r="N95" s="13">
        <v>18764071452336</v>
      </c>
      <c r="O95" s="9" t="s">
        <v>620</v>
      </c>
      <c r="P95" s="9" t="s">
        <v>621</v>
      </c>
      <c r="Q95" s="9">
        <v>1</v>
      </c>
      <c r="R95" s="9">
        <v>10000</v>
      </c>
      <c r="S95" s="14">
        <v>45439</v>
      </c>
      <c r="T95" s="14">
        <v>46169</v>
      </c>
      <c r="U95" s="28">
        <v>18764071395350</v>
      </c>
      <c r="V95" s="9" t="s">
        <v>622</v>
      </c>
      <c r="W95" s="9" t="s">
        <v>623</v>
      </c>
      <c r="X95" s="9">
        <v>1</v>
      </c>
      <c r="Y95" s="9">
        <v>5000000</v>
      </c>
      <c r="Z95" s="14">
        <v>45439</v>
      </c>
      <c r="AA95" s="14">
        <v>46169</v>
      </c>
      <c r="AB95" s="9" t="s">
        <v>624</v>
      </c>
      <c r="AC95" s="16" t="str">
        <f t="shared" si="4"/>
        <v>CentroComercialEcoPl_P.C.AS.A.S</v>
      </c>
      <c r="AD95" s="16" t="e">
        <f>VLOOKUP(H95,Ciudad!A90:F289,2,FALSE)</f>
        <v>#N/A</v>
      </c>
      <c r="AE95" s="16" t="e">
        <f>VLOOKUP(H95,Ciudad!A90:F289,4,FALSE)</f>
        <v>#N/A</v>
      </c>
      <c r="AF95" s="16" t="e">
        <f>VLOOKUP(H95,Ciudad!A90:F289,5,FALSE)</f>
        <v>#N/A</v>
      </c>
    </row>
    <row r="96" spans="1:32" ht="15" thickBot="1" x14ac:dyDescent="0.4">
      <c r="A96" s="38" t="s">
        <v>1210</v>
      </c>
      <c r="B96" s="9">
        <v>18000114111</v>
      </c>
      <c r="C96" s="9" t="s">
        <v>625</v>
      </c>
      <c r="D96" s="9" t="s">
        <v>442</v>
      </c>
      <c r="E96" s="9" t="s">
        <v>37</v>
      </c>
      <c r="F96" s="38" t="s">
        <v>421</v>
      </c>
      <c r="G96" s="9">
        <v>890912221</v>
      </c>
      <c r="H96" s="9">
        <v>3</v>
      </c>
      <c r="I96" s="9">
        <v>1</v>
      </c>
      <c r="J96" s="9">
        <v>705</v>
      </c>
      <c r="K96" s="11" t="s">
        <v>626</v>
      </c>
      <c r="L96" s="7" t="s">
        <v>38</v>
      </c>
      <c r="M96" s="12" t="s">
        <v>24</v>
      </c>
      <c r="N96" s="13">
        <v>18764071452336</v>
      </c>
      <c r="O96" s="9" t="s">
        <v>627</v>
      </c>
      <c r="P96" s="9" t="s">
        <v>628</v>
      </c>
      <c r="Q96" s="9">
        <v>1</v>
      </c>
      <c r="R96" s="9">
        <v>10000</v>
      </c>
      <c r="S96" s="14">
        <v>45439</v>
      </c>
      <c r="T96" s="14">
        <v>46169</v>
      </c>
      <c r="U96" s="28">
        <v>18764071400448</v>
      </c>
      <c r="V96" s="9" t="s">
        <v>629</v>
      </c>
      <c r="W96" s="9" t="s">
        <v>630</v>
      </c>
      <c r="X96" s="9">
        <v>1</v>
      </c>
      <c r="Y96" s="9">
        <v>5000000</v>
      </c>
      <c r="Z96" s="14">
        <v>45439</v>
      </c>
      <c r="AA96" s="14">
        <v>46169</v>
      </c>
      <c r="AB96" s="9" t="s">
        <v>631</v>
      </c>
      <c r="AC96" s="16" t="str">
        <f t="shared" si="4"/>
        <v>CentroComercialGranP_P.C.AS.A.S</v>
      </c>
      <c r="AD96" s="16" t="e">
        <f>VLOOKUP(H96,Ciudad!A91:F290,2,FALSE)</f>
        <v>#N/A</v>
      </c>
      <c r="AE96" s="16" t="e">
        <f>VLOOKUP(H96,Ciudad!A91:F290,4,FALSE)</f>
        <v>#N/A</v>
      </c>
      <c r="AF96" s="16" t="e">
        <f>VLOOKUP(H96,Ciudad!A91:F290,5,FALSE)</f>
        <v>#N/A</v>
      </c>
    </row>
    <row r="97" spans="1:32" ht="15" thickBot="1" x14ac:dyDescent="0.4">
      <c r="A97" s="38" t="s">
        <v>1211</v>
      </c>
      <c r="B97" s="9">
        <v>18000114111</v>
      </c>
      <c r="C97" s="9" t="s">
        <v>632</v>
      </c>
      <c r="D97" s="9" t="s">
        <v>442</v>
      </c>
      <c r="E97" s="9" t="s">
        <v>37</v>
      </c>
      <c r="F97" s="38" t="s">
        <v>421</v>
      </c>
      <c r="G97" s="9">
        <v>890912221</v>
      </c>
      <c r="H97" s="9">
        <v>42</v>
      </c>
      <c r="I97" s="9">
        <v>1</v>
      </c>
      <c r="J97" s="9">
        <v>694</v>
      </c>
      <c r="K97" s="11" t="s">
        <v>633</v>
      </c>
      <c r="L97" s="7" t="s">
        <v>38</v>
      </c>
      <c r="M97" s="12" t="s">
        <v>24</v>
      </c>
      <c r="N97" s="13">
        <v>18764071452336</v>
      </c>
      <c r="O97" s="9" t="s">
        <v>634</v>
      </c>
      <c r="P97" s="9" t="s">
        <v>635</v>
      </c>
      <c r="Q97" s="9">
        <v>1</v>
      </c>
      <c r="R97" s="9">
        <v>10000</v>
      </c>
      <c r="S97" s="14">
        <v>45439</v>
      </c>
      <c r="T97" s="14">
        <v>46169</v>
      </c>
      <c r="U97" s="28">
        <v>18764071398656</v>
      </c>
      <c r="V97" s="9" t="s">
        <v>636</v>
      </c>
      <c r="W97" s="9" t="s">
        <v>637</v>
      </c>
      <c r="X97" s="9">
        <v>1</v>
      </c>
      <c r="Y97" s="9">
        <v>5000000</v>
      </c>
      <c r="Z97" s="14">
        <v>45439</v>
      </c>
      <c r="AA97" s="14">
        <v>46169</v>
      </c>
      <c r="AB97" s="9" t="s">
        <v>638</v>
      </c>
      <c r="AC97" s="16" t="str">
        <f t="shared" si="4"/>
        <v>CentroComercialMallB_P.C.AS.A.S</v>
      </c>
      <c r="AD97" s="16" t="e">
        <f>VLOOKUP(H97,Ciudad!A92:F291,2,FALSE)</f>
        <v>#N/A</v>
      </c>
      <c r="AE97" s="16" t="e">
        <f>VLOOKUP(H97,Ciudad!A92:F291,4,FALSE)</f>
        <v>#N/A</v>
      </c>
      <c r="AF97" s="16" t="e">
        <f>VLOOKUP(H97,Ciudad!A92:F291,5,FALSE)</f>
        <v>#N/A</v>
      </c>
    </row>
    <row r="98" spans="1:32" ht="15" thickBot="1" x14ac:dyDescent="0.4">
      <c r="A98" s="38" t="s">
        <v>1212</v>
      </c>
      <c r="B98" s="9">
        <v>18000114111</v>
      </c>
      <c r="C98" s="9" t="s">
        <v>639</v>
      </c>
      <c r="D98" s="9" t="s">
        <v>590</v>
      </c>
      <c r="E98" s="9" t="s">
        <v>37</v>
      </c>
      <c r="F98" s="38" t="s">
        <v>421</v>
      </c>
      <c r="G98" s="9">
        <v>890912221</v>
      </c>
      <c r="H98" s="9">
        <v>3</v>
      </c>
      <c r="I98" s="9">
        <v>1</v>
      </c>
      <c r="J98" s="9">
        <v>618</v>
      </c>
      <c r="K98" s="11" t="s">
        <v>640</v>
      </c>
      <c r="L98" s="7" t="s">
        <v>38</v>
      </c>
      <c r="M98" s="12" t="s">
        <v>24</v>
      </c>
      <c r="N98" s="13">
        <v>18764071452336</v>
      </c>
      <c r="O98" s="9" t="s">
        <v>641</v>
      </c>
      <c r="P98" s="9" t="s">
        <v>642</v>
      </c>
      <c r="Q98" s="9">
        <v>1</v>
      </c>
      <c r="R98" s="9">
        <v>10000</v>
      </c>
      <c r="S98" s="14">
        <v>45439</v>
      </c>
      <c r="T98" s="14">
        <v>46169</v>
      </c>
      <c r="U98" s="28">
        <v>18764071388304</v>
      </c>
      <c r="V98" s="9" t="s">
        <v>643</v>
      </c>
      <c r="W98" s="9" t="s">
        <v>644</v>
      </c>
      <c r="X98" s="9">
        <v>1</v>
      </c>
      <c r="Y98" s="9">
        <v>5000000</v>
      </c>
      <c r="Z98" s="14">
        <v>45439</v>
      </c>
      <c r="AA98" s="14">
        <v>46169</v>
      </c>
      <c r="AB98" s="9" t="s">
        <v>645</v>
      </c>
      <c r="AC98" s="16" t="str">
        <f t="shared" si="4"/>
        <v>CentroComercialPlaza_P.C.AS.A.S</v>
      </c>
      <c r="AD98" s="16" t="e">
        <f>VLOOKUP(H98,Ciudad!A93:F292,2,FALSE)</f>
        <v>#N/A</v>
      </c>
      <c r="AE98" s="16" t="e">
        <f>VLOOKUP(H98,Ciudad!A93:F292,4,FALSE)</f>
        <v>#N/A</v>
      </c>
      <c r="AF98" s="16" t="e">
        <f>VLOOKUP(H98,Ciudad!A93:F292,5,FALSE)</f>
        <v>#N/A</v>
      </c>
    </row>
    <row r="99" spans="1:32" ht="15" thickBot="1" x14ac:dyDescent="0.4">
      <c r="A99" s="38" t="s">
        <v>1213</v>
      </c>
      <c r="B99" s="9">
        <v>18000114111</v>
      </c>
      <c r="C99" s="9" t="s">
        <v>646</v>
      </c>
      <c r="D99" s="9" t="s">
        <v>534</v>
      </c>
      <c r="E99" s="9" t="s">
        <v>37</v>
      </c>
      <c r="F99" s="38" t="s">
        <v>421</v>
      </c>
      <c r="G99" s="9">
        <v>890912221</v>
      </c>
      <c r="H99" s="9">
        <v>2</v>
      </c>
      <c r="I99" s="9">
        <v>1</v>
      </c>
      <c r="J99" s="9">
        <v>629</v>
      </c>
      <c r="K99" s="11" t="s">
        <v>647</v>
      </c>
      <c r="L99" s="7" t="s">
        <v>38</v>
      </c>
      <c r="M99" s="12" t="s">
        <v>24</v>
      </c>
      <c r="N99" s="13">
        <v>18764071452336</v>
      </c>
      <c r="O99" s="9" t="s">
        <v>648</v>
      </c>
      <c r="P99" s="9" t="s">
        <v>649</v>
      </c>
      <c r="Q99" s="9">
        <v>1</v>
      </c>
      <c r="R99" s="9">
        <v>10000</v>
      </c>
      <c r="S99" s="14">
        <v>45439</v>
      </c>
      <c r="T99" s="14">
        <v>46169</v>
      </c>
      <c r="U99" s="28">
        <v>18764071393243</v>
      </c>
      <c r="V99" s="9" t="s">
        <v>650</v>
      </c>
      <c r="W99" s="9" t="s">
        <v>651</v>
      </c>
      <c r="X99" s="9">
        <v>1</v>
      </c>
      <c r="Y99" s="9">
        <v>5000000</v>
      </c>
      <c r="Z99" s="14">
        <v>45439</v>
      </c>
      <c r="AA99" s="14">
        <v>46169</v>
      </c>
      <c r="AB99" s="9" t="s">
        <v>652</v>
      </c>
      <c r="AC99" s="16" t="str">
        <f t="shared" si="4"/>
        <v>CentroComercialUnice_P.C.AS.A.S</v>
      </c>
      <c r="AD99" s="16" t="e">
        <f>VLOOKUP(H99,Ciudad!A94:F293,2,FALSE)</f>
        <v>#N/A</v>
      </c>
      <c r="AE99" s="16" t="e">
        <f>VLOOKUP(H99,Ciudad!A94:F293,4,FALSE)</f>
        <v>#N/A</v>
      </c>
      <c r="AF99" s="16" t="e">
        <f>VLOOKUP(H99,Ciudad!A94:F293,5,FALSE)</f>
        <v>#N/A</v>
      </c>
    </row>
    <row r="100" spans="1:32" ht="15" thickBot="1" x14ac:dyDescent="0.4">
      <c r="A100" s="38" t="s">
        <v>1214</v>
      </c>
      <c r="B100" s="9">
        <v>18000114111</v>
      </c>
      <c r="C100" s="9" t="s">
        <v>653</v>
      </c>
      <c r="D100" s="9" t="s">
        <v>590</v>
      </c>
      <c r="E100" s="9" t="s">
        <v>37</v>
      </c>
      <c r="F100" s="38" t="s">
        <v>421</v>
      </c>
      <c r="G100" s="9">
        <v>890912221</v>
      </c>
      <c r="H100" s="9">
        <v>70</v>
      </c>
      <c r="I100" s="9">
        <v>1</v>
      </c>
      <c r="J100" s="9">
        <v>701</v>
      </c>
      <c r="K100" s="11" t="s">
        <v>654</v>
      </c>
      <c r="L100" s="7" t="s">
        <v>38</v>
      </c>
      <c r="M100" s="12" t="s">
        <v>24</v>
      </c>
      <c r="N100" s="13">
        <v>18764071452336</v>
      </c>
      <c r="O100" s="9" t="s">
        <v>655</v>
      </c>
      <c r="P100" s="9" t="s">
        <v>656</v>
      </c>
      <c r="Q100" s="9">
        <v>1</v>
      </c>
      <c r="R100" s="9">
        <v>10000</v>
      </c>
      <c r="S100" s="14">
        <v>45439</v>
      </c>
      <c r="T100" s="14">
        <v>46169</v>
      </c>
      <c r="U100" s="28">
        <v>18764071430513</v>
      </c>
      <c r="V100" s="9" t="s">
        <v>657</v>
      </c>
      <c r="W100" s="9" t="s">
        <v>658</v>
      </c>
      <c r="X100" s="9">
        <v>1</v>
      </c>
      <c r="Y100" s="9">
        <v>5000000</v>
      </c>
      <c r="Z100" s="14">
        <v>45439</v>
      </c>
      <c r="AA100" s="14">
        <v>46169</v>
      </c>
      <c r="AB100" s="9" t="s">
        <v>659</v>
      </c>
      <c r="AC100" s="16" t="str">
        <f t="shared" si="4"/>
        <v>CentroComercialVivaE_P.C.AS.A.S</v>
      </c>
      <c r="AD100" s="16" t="e">
        <f>VLOOKUP(H100,Ciudad!A95:F294,2,FALSE)</f>
        <v>#N/A</v>
      </c>
      <c r="AE100" s="16" t="e">
        <f>VLOOKUP(H100,Ciudad!A95:F294,4,FALSE)</f>
        <v>#N/A</v>
      </c>
      <c r="AF100" s="16" t="e">
        <f>VLOOKUP(H100,Ciudad!A95:F294,5,FALSE)</f>
        <v>#N/A</v>
      </c>
    </row>
    <row r="101" spans="1:32" ht="15" thickBot="1" x14ac:dyDescent="0.4">
      <c r="A101" s="38" t="s">
        <v>1215</v>
      </c>
      <c r="B101" s="9">
        <v>18000114111</v>
      </c>
      <c r="C101" s="9" t="s">
        <v>660</v>
      </c>
      <c r="D101" s="9" t="s">
        <v>442</v>
      </c>
      <c r="E101" s="9" t="s">
        <v>37</v>
      </c>
      <c r="F101" s="38" t="s">
        <v>421</v>
      </c>
      <c r="G101" s="9">
        <v>890912221</v>
      </c>
      <c r="H101" s="9">
        <v>3</v>
      </c>
      <c r="I101" s="9">
        <v>1</v>
      </c>
      <c r="J101" s="9">
        <v>678</v>
      </c>
      <c r="K101" s="11" t="s">
        <v>661</v>
      </c>
      <c r="L101" s="7" t="s">
        <v>38</v>
      </c>
      <c r="M101" s="12" t="s">
        <v>24</v>
      </c>
      <c r="N101" s="13">
        <v>18764071452336</v>
      </c>
      <c r="O101" s="9" t="s">
        <v>662</v>
      </c>
      <c r="P101" s="9" t="s">
        <v>663</v>
      </c>
      <c r="Q101" s="9">
        <v>1</v>
      </c>
      <c r="R101" s="9">
        <v>10000</v>
      </c>
      <c r="S101" s="14">
        <v>45439</v>
      </c>
      <c r="T101" s="14">
        <v>46169</v>
      </c>
      <c r="U101" s="28">
        <v>18764071429891</v>
      </c>
      <c r="V101" s="9" t="s">
        <v>664</v>
      </c>
      <c r="W101" s="9" t="s">
        <v>665</v>
      </c>
      <c r="X101" s="9">
        <v>1</v>
      </c>
      <c r="Y101" s="9">
        <v>5000000</v>
      </c>
      <c r="Z101" s="14">
        <v>45439</v>
      </c>
      <c r="AA101" s="14">
        <v>46169</v>
      </c>
      <c r="AB101" s="9" t="s">
        <v>666</v>
      </c>
      <c r="AC101" s="16" t="str">
        <f t="shared" si="4"/>
        <v>CentroComercialVivaL_P.C.AS.A.S</v>
      </c>
      <c r="AD101" s="16" t="e">
        <f>VLOOKUP(H101,Ciudad!A96:F295,2,FALSE)</f>
        <v>#N/A</v>
      </c>
      <c r="AE101" s="16" t="e">
        <f>VLOOKUP(H101,Ciudad!A96:F295,4,FALSE)</f>
        <v>#N/A</v>
      </c>
      <c r="AF101" s="16" t="e">
        <f>VLOOKUP(H101,Ciudad!A96:F295,5,FALSE)</f>
        <v>#N/A</v>
      </c>
    </row>
    <row r="102" spans="1:32" ht="15" thickBot="1" x14ac:dyDescent="0.4">
      <c r="A102" s="38" t="s">
        <v>1216</v>
      </c>
      <c r="B102" s="9">
        <v>18000114111</v>
      </c>
      <c r="C102" s="9" t="s">
        <v>667</v>
      </c>
      <c r="D102" s="9" t="s">
        <v>464</v>
      </c>
      <c r="E102" s="9" t="s">
        <v>37</v>
      </c>
      <c r="F102" s="38" t="s">
        <v>421</v>
      </c>
      <c r="G102" s="9">
        <v>890912221</v>
      </c>
      <c r="H102" s="9">
        <v>2</v>
      </c>
      <c r="I102" s="9">
        <v>1</v>
      </c>
      <c r="J102" s="9">
        <v>633</v>
      </c>
      <c r="K102" s="11" t="s">
        <v>668</v>
      </c>
      <c r="L102" s="7" t="s">
        <v>38</v>
      </c>
      <c r="M102" s="12" t="s">
        <v>24</v>
      </c>
      <c r="N102" s="13">
        <v>18764071452336</v>
      </c>
      <c r="O102" s="9" t="s">
        <v>669</v>
      </c>
      <c r="P102" s="9" t="s">
        <v>670</v>
      </c>
      <c r="Q102" s="9">
        <v>1</v>
      </c>
      <c r="R102" s="9">
        <v>10000</v>
      </c>
      <c r="S102" s="14">
        <v>45439</v>
      </c>
      <c r="T102" s="14">
        <v>46169</v>
      </c>
      <c r="U102" s="28">
        <v>18764071409355</v>
      </c>
      <c r="V102" s="9" t="s">
        <v>671</v>
      </c>
      <c r="W102" s="9" t="s">
        <v>672</v>
      </c>
      <c r="X102" s="9">
        <v>1</v>
      </c>
      <c r="Y102" s="9">
        <v>5000000</v>
      </c>
      <c r="Z102" s="14">
        <v>45439</v>
      </c>
      <c r="AA102" s="14">
        <v>46169</v>
      </c>
      <c r="AB102" s="9" t="s">
        <v>673</v>
      </c>
      <c r="AC102" s="16" t="str">
        <f t="shared" si="4"/>
        <v>Chipichape_P.C.AS.A.S</v>
      </c>
      <c r="AD102" s="16" t="e">
        <f>VLOOKUP(H102,Ciudad!A97:F296,2,FALSE)</f>
        <v>#N/A</v>
      </c>
      <c r="AE102" s="16" t="e">
        <f>VLOOKUP(H102,Ciudad!A97:F296,4,FALSE)</f>
        <v>#N/A</v>
      </c>
      <c r="AF102" s="16" t="e">
        <f>VLOOKUP(H102,Ciudad!A97:F296,5,FALSE)</f>
        <v>#N/A</v>
      </c>
    </row>
    <row r="103" spans="1:32" ht="15" thickBot="1" x14ac:dyDescent="0.4">
      <c r="A103" s="38" t="s">
        <v>1217</v>
      </c>
      <c r="B103" s="9">
        <v>18000114111</v>
      </c>
      <c r="C103" s="9" t="s">
        <v>674</v>
      </c>
      <c r="D103" s="9" t="s">
        <v>449</v>
      </c>
      <c r="E103" s="9" t="s">
        <v>37</v>
      </c>
      <c r="F103" s="38" t="s">
        <v>421</v>
      </c>
      <c r="G103" s="9">
        <v>890912221</v>
      </c>
      <c r="H103" s="9">
        <v>4</v>
      </c>
      <c r="I103" s="9">
        <v>1</v>
      </c>
      <c r="J103" s="9">
        <v>634</v>
      </c>
      <c r="K103" s="11" t="s">
        <v>675</v>
      </c>
      <c r="L103" s="7" t="s">
        <v>38</v>
      </c>
      <c r="M103" s="12" t="s">
        <v>24</v>
      </c>
      <c r="N103" s="13">
        <v>18764071452336</v>
      </c>
      <c r="O103" s="9" t="s">
        <v>676</v>
      </c>
      <c r="P103" s="9" t="s">
        <v>677</v>
      </c>
      <c r="Q103" s="9">
        <v>1</v>
      </c>
      <c r="R103" s="9">
        <v>10000</v>
      </c>
      <c r="S103" s="14">
        <v>45439</v>
      </c>
      <c r="T103" s="14">
        <v>46169</v>
      </c>
      <c r="U103" s="28">
        <v>18764071409735</v>
      </c>
      <c r="V103" s="9" t="s">
        <v>678</v>
      </c>
      <c r="W103" s="9" t="s">
        <v>679</v>
      </c>
      <c r="X103" s="9">
        <v>1</v>
      </c>
      <c r="Y103" s="9">
        <v>5000000</v>
      </c>
      <c r="Z103" s="14">
        <v>45439</v>
      </c>
      <c r="AA103" s="14">
        <v>46169</v>
      </c>
      <c r="AB103" s="9" t="s">
        <v>680</v>
      </c>
      <c r="AC103" s="16" t="str">
        <f t="shared" si="4"/>
        <v>CiudadJardin_P.C.AS.A.S</v>
      </c>
      <c r="AD103" s="16" t="e">
        <f>VLOOKUP(H103,Ciudad!A98:F297,2,FALSE)</f>
        <v>#N/A</v>
      </c>
      <c r="AE103" s="16" t="e">
        <f>VLOOKUP(H103,Ciudad!A98:F297,4,FALSE)</f>
        <v>#N/A</v>
      </c>
      <c r="AF103" s="16" t="e">
        <f>VLOOKUP(H103,Ciudad!A98:F297,5,FALSE)</f>
        <v>#N/A</v>
      </c>
    </row>
    <row r="104" spans="1:32" ht="15" thickBot="1" x14ac:dyDescent="0.4">
      <c r="A104" s="38" t="s">
        <v>1218</v>
      </c>
      <c r="B104" s="9">
        <v>18000114111</v>
      </c>
      <c r="C104" s="9" t="s">
        <v>681</v>
      </c>
      <c r="D104" s="9" t="s">
        <v>534</v>
      </c>
      <c r="E104" s="9" t="s">
        <v>37</v>
      </c>
      <c r="F104" s="38" t="s">
        <v>421</v>
      </c>
      <c r="G104" s="9">
        <v>890912221</v>
      </c>
      <c r="H104" s="9">
        <v>531</v>
      </c>
      <c r="I104" s="9">
        <v>1</v>
      </c>
      <c r="J104" s="9">
        <v>668</v>
      </c>
      <c r="K104" s="11">
        <v>805213446</v>
      </c>
      <c r="L104" s="7" t="s">
        <v>38</v>
      </c>
      <c r="M104" s="12" t="s">
        <v>24</v>
      </c>
      <c r="N104" s="13">
        <v>18764071452336</v>
      </c>
      <c r="O104" s="9" t="s">
        <v>682</v>
      </c>
      <c r="P104" s="9" t="s">
        <v>683</v>
      </c>
      <c r="Q104" s="9">
        <v>1</v>
      </c>
      <c r="R104" s="9">
        <v>10000</v>
      </c>
      <c r="S104" s="14">
        <v>45439</v>
      </c>
      <c r="T104" s="14">
        <v>46169</v>
      </c>
      <c r="U104" s="28">
        <v>18764071426532</v>
      </c>
      <c r="V104" s="9" t="s">
        <v>684</v>
      </c>
      <c r="W104" s="9" t="s">
        <v>685</v>
      </c>
      <c r="X104" s="9">
        <v>1</v>
      </c>
      <c r="Y104" s="9">
        <v>5000000</v>
      </c>
      <c r="Z104" s="14">
        <v>45439</v>
      </c>
      <c r="AA104" s="14">
        <v>46169</v>
      </c>
      <c r="AB104" s="9" t="s">
        <v>686</v>
      </c>
      <c r="AC104" s="16" t="str">
        <f t="shared" si="4"/>
        <v>ExitoRobledo_P.C.AS.A.S</v>
      </c>
      <c r="AD104" s="16" t="e">
        <f>VLOOKUP(H104,Ciudad!A99:F298,2,FALSE)</f>
        <v>#N/A</v>
      </c>
      <c r="AE104" s="16" t="e">
        <f>VLOOKUP(H104,Ciudad!A99:F298,4,FALSE)</f>
        <v>#N/A</v>
      </c>
      <c r="AF104" s="16" t="e">
        <f>VLOOKUP(H104,Ciudad!A99:F298,5,FALSE)</f>
        <v>#N/A</v>
      </c>
    </row>
    <row r="105" spans="1:32" ht="15" thickBot="1" x14ac:dyDescent="0.4">
      <c r="A105" s="38" t="s">
        <v>1219</v>
      </c>
      <c r="B105" s="9">
        <v>18000114111</v>
      </c>
      <c r="C105" s="9" t="s">
        <v>687</v>
      </c>
      <c r="D105" s="9" t="s">
        <v>534</v>
      </c>
      <c r="E105" s="9" t="s">
        <v>37</v>
      </c>
      <c r="F105" s="38" t="s">
        <v>421</v>
      </c>
      <c r="G105" s="9">
        <v>890912221</v>
      </c>
      <c r="H105" s="9">
        <v>2</v>
      </c>
      <c r="I105" s="9">
        <v>1</v>
      </c>
      <c r="J105" s="9">
        <v>669</v>
      </c>
      <c r="K105" s="11" t="s">
        <v>688</v>
      </c>
      <c r="L105" s="7" t="s">
        <v>38</v>
      </c>
      <c r="M105" s="12" t="s">
        <v>24</v>
      </c>
      <c r="N105" s="13">
        <v>18764071452336</v>
      </c>
      <c r="O105" s="9" t="s">
        <v>689</v>
      </c>
      <c r="P105" s="9" t="s">
        <v>690</v>
      </c>
      <c r="Q105" s="9">
        <v>1</v>
      </c>
      <c r="R105" s="9">
        <v>10000</v>
      </c>
      <c r="S105" s="14">
        <v>45439</v>
      </c>
      <c r="T105" s="14">
        <v>46169</v>
      </c>
      <c r="U105" s="28">
        <v>18764071426826</v>
      </c>
      <c r="V105" s="9" t="s">
        <v>691</v>
      </c>
      <c r="W105" s="9" t="s">
        <v>692</v>
      </c>
      <c r="X105" s="9">
        <v>1</v>
      </c>
      <c r="Y105" s="9">
        <v>5000000</v>
      </c>
      <c r="Z105" s="14">
        <v>45439</v>
      </c>
      <c r="AA105" s="14">
        <v>46169</v>
      </c>
      <c r="AB105" s="9" t="s">
        <v>693</v>
      </c>
      <c r="AC105" s="16" t="str">
        <f t="shared" si="4"/>
        <v>ÉxitoSanAntonio_P.C.AS.A.S</v>
      </c>
      <c r="AD105" s="16" t="e">
        <f>VLOOKUP(H105,Ciudad!A100:F299,2,FALSE)</f>
        <v>#N/A</v>
      </c>
      <c r="AE105" s="16" t="e">
        <f>VLOOKUP(H105,Ciudad!A100:F299,4,FALSE)</f>
        <v>#N/A</v>
      </c>
      <c r="AF105" s="16" t="e">
        <f>VLOOKUP(H105,Ciudad!A100:F299,5,FALSE)</f>
        <v>#N/A</v>
      </c>
    </row>
    <row r="106" spans="1:32" ht="15" thickBot="1" x14ac:dyDescent="0.4">
      <c r="A106" s="38" t="s">
        <v>1220</v>
      </c>
      <c r="B106" s="9">
        <v>18000114111</v>
      </c>
      <c r="C106" s="9" t="s">
        <v>694</v>
      </c>
      <c r="D106" s="9" t="s">
        <v>442</v>
      </c>
      <c r="E106" s="9" t="s">
        <v>37</v>
      </c>
      <c r="F106" s="38" t="s">
        <v>421</v>
      </c>
      <c r="G106" s="9">
        <v>890912221</v>
      </c>
      <c r="H106" s="9">
        <v>42</v>
      </c>
      <c r="I106" s="9">
        <v>1</v>
      </c>
      <c r="J106" s="9">
        <v>663</v>
      </c>
      <c r="K106" s="11" t="s">
        <v>695</v>
      </c>
      <c r="L106" s="7" t="s">
        <v>38</v>
      </c>
      <c r="M106" s="12" t="s">
        <v>24</v>
      </c>
      <c r="N106" s="13">
        <v>18764071452336</v>
      </c>
      <c r="O106" s="9"/>
      <c r="P106" s="9"/>
      <c r="Q106" s="9">
        <v>1</v>
      </c>
      <c r="R106" s="9">
        <v>10000</v>
      </c>
      <c r="S106" s="14">
        <v>45439</v>
      </c>
      <c r="T106" s="14">
        <v>46169</v>
      </c>
      <c r="U106" s="28">
        <v>18764071420139</v>
      </c>
      <c r="V106" s="9" t="s">
        <v>696</v>
      </c>
      <c r="W106" s="9" t="s">
        <v>697</v>
      </c>
      <c r="X106" s="9">
        <v>1</v>
      </c>
      <c r="Y106" s="9">
        <v>5000000</v>
      </c>
      <c r="Z106" s="14">
        <v>45439</v>
      </c>
      <c r="AA106" s="14">
        <v>46169</v>
      </c>
      <c r="AB106" s="9" t="s">
        <v>698</v>
      </c>
      <c r="AC106" s="16" t="str">
        <f t="shared" si="4"/>
        <v>ExitoBello_P.C.AS.A.S</v>
      </c>
      <c r="AD106" s="16" t="e">
        <f>VLOOKUP(H106,Ciudad!A101:F300,2,FALSE)</f>
        <v>#N/A</v>
      </c>
      <c r="AE106" s="16" t="e">
        <f>VLOOKUP(H106,Ciudad!A101:F300,4,FALSE)</f>
        <v>#N/A</v>
      </c>
      <c r="AF106" s="16" t="e">
        <f>VLOOKUP(H106,Ciudad!A101:F300,5,FALSE)</f>
        <v>#N/A</v>
      </c>
    </row>
    <row r="107" spans="1:32" ht="15" thickBot="1" x14ac:dyDescent="0.4">
      <c r="A107" s="38" t="s">
        <v>1221</v>
      </c>
      <c r="B107" s="9">
        <v>18000114111</v>
      </c>
      <c r="C107" s="9" t="s">
        <v>699</v>
      </c>
      <c r="D107" s="9" t="s">
        <v>442</v>
      </c>
      <c r="E107" s="9" t="s">
        <v>37</v>
      </c>
      <c r="F107" s="38" t="s">
        <v>421</v>
      </c>
      <c r="G107" s="9">
        <v>890912221</v>
      </c>
      <c r="H107" s="9">
        <v>8</v>
      </c>
      <c r="I107" s="9">
        <v>1</v>
      </c>
      <c r="J107" s="9">
        <v>664</v>
      </c>
      <c r="K107" s="11" t="s">
        <v>700</v>
      </c>
      <c r="L107" s="7" t="s">
        <v>38</v>
      </c>
      <c r="M107" s="12" t="s">
        <v>24</v>
      </c>
      <c r="N107" s="13">
        <v>18764071452336</v>
      </c>
      <c r="O107" s="9" t="s">
        <v>701</v>
      </c>
      <c r="P107" s="9" t="s">
        <v>702</v>
      </c>
      <c r="Q107" s="9">
        <v>1</v>
      </c>
      <c r="R107" s="9">
        <v>10000</v>
      </c>
      <c r="S107" s="14">
        <v>45439</v>
      </c>
      <c r="T107" s="14">
        <v>46169</v>
      </c>
      <c r="U107" s="28">
        <v>18764071420350</v>
      </c>
      <c r="V107" s="9" t="s">
        <v>703</v>
      </c>
      <c r="W107" s="9" t="s">
        <v>704</v>
      </c>
      <c r="X107" s="9">
        <v>1</v>
      </c>
      <c r="Y107" s="9">
        <v>5000000</v>
      </c>
      <c r="Z107" s="14">
        <v>45439</v>
      </c>
      <c r="AA107" s="14">
        <v>46169</v>
      </c>
      <c r="AB107" s="9" t="s">
        <v>705</v>
      </c>
      <c r="AC107" s="16" t="str">
        <f t="shared" si="4"/>
        <v>Éxito BucaramangaLaR_P.C.AS.A.S</v>
      </c>
      <c r="AD107" s="16" t="e">
        <f>VLOOKUP(H107,Ciudad!A102:F301,2,FALSE)</f>
        <v>#N/A</v>
      </c>
      <c r="AE107" s="16" t="e">
        <f>VLOOKUP(H107,Ciudad!A102:F301,4,FALSE)</f>
        <v>#N/A</v>
      </c>
      <c r="AF107" s="16" t="e">
        <f>VLOOKUP(H107,Ciudad!A102:F301,5,FALSE)</f>
        <v>#N/A</v>
      </c>
    </row>
    <row r="108" spans="1:32" ht="15" thickBot="1" x14ac:dyDescent="0.4">
      <c r="A108" s="38" t="s">
        <v>1222</v>
      </c>
      <c r="B108" s="9">
        <v>18000114111</v>
      </c>
      <c r="C108" s="9" t="s">
        <v>706</v>
      </c>
      <c r="D108" s="9" t="s">
        <v>534</v>
      </c>
      <c r="E108" s="9" t="s">
        <v>37</v>
      </c>
      <c r="F108" s="38" t="s">
        <v>421</v>
      </c>
      <c r="G108" s="9">
        <v>890912221</v>
      </c>
      <c r="H108" s="9">
        <v>2</v>
      </c>
      <c r="I108" s="9">
        <v>1</v>
      </c>
      <c r="J108" s="9">
        <v>658</v>
      </c>
      <c r="K108" s="11">
        <v>166082083</v>
      </c>
      <c r="L108" s="7" t="s">
        <v>38</v>
      </c>
      <c r="M108" s="12" t="s">
        <v>24</v>
      </c>
      <c r="N108" s="13">
        <v>18764071452336</v>
      </c>
      <c r="O108" s="9" t="s">
        <v>707</v>
      </c>
      <c r="P108" s="9" t="s">
        <v>708</v>
      </c>
      <c r="Q108" s="9">
        <v>1</v>
      </c>
      <c r="R108" s="9">
        <v>10000</v>
      </c>
      <c r="S108" s="14">
        <v>45439</v>
      </c>
      <c r="T108" s="14">
        <v>46169</v>
      </c>
      <c r="U108" s="28">
        <v>18764071441261</v>
      </c>
      <c r="V108" s="9" t="s">
        <v>709</v>
      </c>
      <c r="W108" s="9" t="s">
        <v>710</v>
      </c>
      <c r="X108" s="9">
        <v>1</v>
      </c>
      <c r="Y108" s="9">
        <v>5000000</v>
      </c>
      <c r="Z108" s="14">
        <v>45439</v>
      </c>
      <c r="AA108" s="14">
        <v>46169</v>
      </c>
      <c r="AB108" s="9" t="s">
        <v>711</v>
      </c>
      <c r="AC108" s="16" t="str">
        <f t="shared" si="4"/>
        <v>Éxito Colombia_P.C.AS.A.S</v>
      </c>
      <c r="AD108" s="16" t="e">
        <f>VLOOKUP(H108,Ciudad!A103:F302,2,FALSE)</f>
        <v>#N/A</v>
      </c>
      <c r="AE108" s="16" t="e">
        <f>VLOOKUP(H108,Ciudad!A103:F302,4,FALSE)</f>
        <v>#N/A</v>
      </c>
      <c r="AF108" s="16" t="e">
        <f>VLOOKUP(H108,Ciudad!A103:F302,5,FALSE)</f>
        <v>#N/A</v>
      </c>
    </row>
    <row r="109" spans="1:32" ht="15" thickBot="1" x14ac:dyDescent="0.4">
      <c r="A109" s="38" t="s">
        <v>1223</v>
      </c>
      <c r="B109" s="9">
        <v>18000114111</v>
      </c>
      <c r="C109" s="9" t="s">
        <v>712</v>
      </c>
      <c r="D109" s="9" t="s">
        <v>534</v>
      </c>
      <c r="E109" s="9" t="s">
        <v>37</v>
      </c>
      <c r="F109" s="38" t="s">
        <v>421</v>
      </c>
      <c r="G109" s="9">
        <v>890912221</v>
      </c>
      <c r="H109" s="9">
        <v>2</v>
      </c>
      <c r="I109" s="9">
        <v>1</v>
      </c>
      <c r="J109" s="9">
        <v>660</v>
      </c>
      <c r="K109" s="11" t="s">
        <v>713</v>
      </c>
      <c r="L109" s="7" t="s">
        <v>38</v>
      </c>
      <c r="M109" s="12" t="s">
        <v>24</v>
      </c>
      <c r="N109" s="13">
        <v>18764071452336</v>
      </c>
      <c r="O109" s="9" t="s">
        <v>714</v>
      </c>
      <c r="P109" s="9" t="s">
        <v>715</v>
      </c>
      <c r="Q109" s="9">
        <v>1</v>
      </c>
      <c r="R109" s="9">
        <v>10000</v>
      </c>
      <c r="S109" s="14">
        <v>45439</v>
      </c>
      <c r="T109" s="14">
        <v>46169</v>
      </c>
      <c r="U109" s="28">
        <v>18764071419525</v>
      </c>
      <c r="V109" s="9" t="s">
        <v>716</v>
      </c>
      <c r="W109" s="9" t="s">
        <v>717</v>
      </c>
      <c r="X109" s="9">
        <v>1</v>
      </c>
      <c r="Y109" s="9">
        <v>5000000</v>
      </c>
      <c r="Z109" s="14">
        <v>45439</v>
      </c>
      <c r="AA109" s="14">
        <v>46169</v>
      </c>
      <c r="AB109" s="9" t="s">
        <v>718</v>
      </c>
      <c r="AC109" s="16" t="str">
        <f t="shared" si="4"/>
        <v>Éxito Poblado_P.C.AS.A.S</v>
      </c>
      <c r="AD109" s="16" t="e">
        <f>VLOOKUP(H109,Ciudad!A104:F303,2,FALSE)</f>
        <v>#N/A</v>
      </c>
      <c r="AE109" s="16" t="e">
        <f>VLOOKUP(H109,Ciudad!A104:F303,4,FALSE)</f>
        <v>#N/A</v>
      </c>
      <c r="AF109" s="16" t="e">
        <f>VLOOKUP(H109,Ciudad!A104:F303,5,FALSE)</f>
        <v>#N/A</v>
      </c>
    </row>
    <row r="110" spans="1:32" ht="15" thickBot="1" x14ac:dyDescent="0.4">
      <c r="A110" s="38" t="s">
        <v>1224</v>
      </c>
      <c r="B110" s="9">
        <v>18000114111</v>
      </c>
      <c r="C110" s="9" t="s">
        <v>719</v>
      </c>
      <c r="D110" s="9" t="s">
        <v>464</v>
      </c>
      <c r="E110" s="9" t="s">
        <v>37</v>
      </c>
      <c r="F110" s="38" t="s">
        <v>421</v>
      </c>
      <c r="G110" s="9">
        <v>890912221</v>
      </c>
      <c r="H110" s="9">
        <v>2</v>
      </c>
      <c r="I110" s="9">
        <v>1</v>
      </c>
      <c r="J110" s="9">
        <v>657</v>
      </c>
      <c r="K110" s="11" t="s">
        <v>720</v>
      </c>
      <c r="L110" s="7" t="s">
        <v>38</v>
      </c>
      <c r="M110" s="12" t="s">
        <v>24</v>
      </c>
      <c r="N110" s="13">
        <v>18764071452336</v>
      </c>
      <c r="O110" s="9" t="s">
        <v>721</v>
      </c>
      <c r="P110" s="9" t="s">
        <v>722</v>
      </c>
      <c r="Q110" s="9">
        <v>1</v>
      </c>
      <c r="R110" s="9">
        <v>10000</v>
      </c>
      <c r="S110" s="14">
        <v>45439</v>
      </c>
      <c r="T110" s="14">
        <v>46169</v>
      </c>
      <c r="U110" s="28">
        <v>18764071419270</v>
      </c>
      <c r="V110" s="9" t="s">
        <v>723</v>
      </c>
      <c r="W110" s="9" t="s">
        <v>724</v>
      </c>
      <c r="X110" s="9">
        <v>1</v>
      </c>
      <c r="Y110" s="9">
        <v>5000000</v>
      </c>
      <c r="Z110" s="14">
        <v>45439</v>
      </c>
      <c r="AA110" s="14">
        <v>46169</v>
      </c>
      <c r="AB110" s="9" t="s">
        <v>725</v>
      </c>
      <c r="AC110" s="16" t="str">
        <f t="shared" si="4"/>
        <v>Éxito VivaLaureles_P.C.AS.A.S</v>
      </c>
      <c r="AD110" s="16" t="e">
        <f>VLOOKUP(H110,Ciudad!A105:F304,2,FALSE)</f>
        <v>#N/A</v>
      </c>
      <c r="AE110" s="16" t="e">
        <f>VLOOKUP(H110,Ciudad!A105:F304,4,FALSE)</f>
        <v>#N/A</v>
      </c>
      <c r="AF110" s="16" t="e">
        <f>VLOOKUP(H110,Ciudad!A105:F304,5,FALSE)</f>
        <v>#N/A</v>
      </c>
    </row>
    <row r="111" spans="1:32" ht="15" thickBot="1" x14ac:dyDescent="0.4">
      <c r="A111" s="38" t="s">
        <v>1225</v>
      </c>
      <c r="B111" s="9">
        <v>18000114111</v>
      </c>
      <c r="C111" s="9" t="s">
        <v>726</v>
      </c>
      <c r="D111" s="9" t="s">
        <v>590</v>
      </c>
      <c r="E111" s="9" t="s">
        <v>37</v>
      </c>
      <c r="F111" s="38" t="s">
        <v>421</v>
      </c>
      <c r="G111" s="9">
        <v>890912221</v>
      </c>
      <c r="H111" s="9">
        <v>3</v>
      </c>
      <c r="I111" s="9">
        <v>1</v>
      </c>
      <c r="J111" s="9">
        <v>614</v>
      </c>
      <c r="K111" s="11" t="s">
        <v>727</v>
      </c>
      <c r="L111" s="7" t="s">
        <v>38</v>
      </c>
      <c r="M111" s="12" t="s">
        <v>24</v>
      </c>
      <c r="N111" s="13">
        <v>18764071452336</v>
      </c>
      <c r="O111" s="9" t="s">
        <v>728</v>
      </c>
      <c r="P111" s="9" t="s">
        <v>729</v>
      </c>
      <c r="Q111" s="9">
        <v>1</v>
      </c>
      <c r="R111" s="9">
        <v>10000</v>
      </c>
      <c r="S111" s="14">
        <v>45439</v>
      </c>
      <c r="T111" s="14">
        <v>46169</v>
      </c>
      <c r="U111" s="28">
        <v>18764071385729</v>
      </c>
      <c r="V111" s="9" t="s">
        <v>730</v>
      </c>
      <c r="W111" s="9" t="s">
        <v>731</v>
      </c>
      <c r="X111" s="9">
        <v>1</v>
      </c>
      <c r="Y111" s="9">
        <v>5000000</v>
      </c>
      <c r="Z111" s="14">
        <v>45439</v>
      </c>
      <c r="AA111" s="14">
        <v>46169</v>
      </c>
      <c r="AB111" s="9" t="s">
        <v>732</v>
      </c>
      <c r="AC111" s="16" t="str">
        <f t="shared" si="4"/>
        <v>ExitoAmericas_P.C.AS.A.S</v>
      </c>
      <c r="AD111" s="16" t="e">
        <f>VLOOKUP(H111,Ciudad!A106:F305,2,FALSE)</f>
        <v>#N/A</v>
      </c>
      <c r="AE111" s="16" t="e">
        <f>VLOOKUP(H111,Ciudad!A106:F305,4,FALSE)</f>
        <v>#N/A</v>
      </c>
      <c r="AF111" s="16" t="e">
        <f>VLOOKUP(H111,Ciudad!A106:F305,5,FALSE)</f>
        <v>#N/A</v>
      </c>
    </row>
    <row r="112" spans="1:32" ht="15" thickBot="1" x14ac:dyDescent="0.4">
      <c r="A112" s="38" t="s">
        <v>1226</v>
      </c>
      <c r="B112" s="9">
        <v>18000114111</v>
      </c>
      <c r="C112" s="9" t="s">
        <v>733</v>
      </c>
      <c r="D112" s="9" t="s">
        <v>534</v>
      </c>
      <c r="E112" s="9" t="s">
        <v>37</v>
      </c>
      <c r="F112" s="38" t="s">
        <v>421</v>
      </c>
      <c r="G112" s="9">
        <v>890912221</v>
      </c>
      <c r="H112" s="9">
        <v>2</v>
      </c>
      <c r="I112" s="9">
        <v>1</v>
      </c>
      <c r="J112" s="9">
        <v>616</v>
      </c>
      <c r="K112" s="11" t="s">
        <v>734</v>
      </c>
      <c r="L112" s="7" t="s">
        <v>38</v>
      </c>
      <c r="M112" s="12" t="s">
        <v>24</v>
      </c>
      <c r="N112" s="13">
        <v>18764071452336</v>
      </c>
      <c r="O112" s="9" t="s">
        <v>735</v>
      </c>
      <c r="P112" s="9" t="s">
        <v>736</v>
      </c>
      <c r="Q112" s="9">
        <v>1</v>
      </c>
      <c r="R112" s="9">
        <v>10000</v>
      </c>
      <c r="S112" s="14">
        <v>45439</v>
      </c>
      <c r="T112" s="14">
        <v>46169</v>
      </c>
      <c r="U112" s="28">
        <v>18764071387891</v>
      </c>
      <c r="V112" s="9" t="s">
        <v>737</v>
      </c>
      <c r="W112" s="9" t="s">
        <v>410</v>
      </c>
      <c r="X112" s="9">
        <v>1</v>
      </c>
      <c r="Y112" s="9">
        <v>5000000</v>
      </c>
      <c r="Z112" s="14">
        <v>45439</v>
      </c>
      <c r="AA112" s="14">
        <v>46169</v>
      </c>
      <c r="AB112" s="9" t="s">
        <v>738</v>
      </c>
      <c r="AC112" s="16" t="str">
        <f t="shared" si="4"/>
        <v>ÉxitoCalle80_P.C.AS.A.S</v>
      </c>
      <c r="AD112" s="16" t="e">
        <f>VLOOKUP(H112,Ciudad!A107:F306,2,FALSE)</f>
        <v>#N/A</v>
      </c>
      <c r="AE112" s="16" t="e">
        <f>VLOOKUP(H112,Ciudad!A107:F306,4,FALSE)</f>
        <v>#N/A</v>
      </c>
      <c r="AF112" s="16" t="e">
        <f>VLOOKUP(H112,Ciudad!A107:F306,5,FALSE)</f>
        <v>#N/A</v>
      </c>
    </row>
    <row r="113" spans="1:32" ht="15" thickBot="1" x14ac:dyDescent="0.4">
      <c r="A113" s="38" t="s">
        <v>1227</v>
      </c>
      <c r="B113" s="9">
        <v>18000114111</v>
      </c>
      <c r="C113" s="9" t="s">
        <v>739</v>
      </c>
      <c r="D113" s="9" t="s">
        <v>534</v>
      </c>
      <c r="E113" s="9" t="s">
        <v>37</v>
      </c>
      <c r="F113" s="38" t="s">
        <v>421</v>
      </c>
      <c r="G113" s="9">
        <v>890912221</v>
      </c>
      <c r="H113" s="9">
        <v>2</v>
      </c>
      <c r="I113" s="9">
        <v>1</v>
      </c>
      <c r="J113" s="9">
        <v>624</v>
      </c>
      <c r="K113" s="11" t="s">
        <v>740</v>
      </c>
      <c r="L113" s="7" t="s">
        <v>38</v>
      </c>
      <c r="M113" s="12" t="s">
        <v>24</v>
      </c>
      <c r="N113" s="13">
        <v>18764071452336</v>
      </c>
      <c r="O113" s="9" t="s">
        <v>741</v>
      </c>
      <c r="P113" s="9" t="s">
        <v>742</v>
      </c>
      <c r="Q113" s="9">
        <v>1</v>
      </c>
      <c r="R113" s="9">
        <v>10000</v>
      </c>
      <c r="S113" s="14">
        <v>45439</v>
      </c>
      <c r="T113" s="14">
        <v>46169</v>
      </c>
      <c r="U113" s="28">
        <v>18764071391000</v>
      </c>
      <c r="V113" s="9" t="s">
        <v>743</v>
      </c>
      <c r="W113" s="9" t="s">
        <v>744</v>
      </c>
      <c r="X113" s="9">
        <v>1</v>
      </c>
      <c r="Y113" s="9">
        <v>5000000</v>
      </c>
      <c r="Z113" s="14">
        <v>45439</v>
      </c>
      <c r="AA113" s="14">
        <v>46169</v>
      </c>
      <c r="AB113" s="9" t="s">
        <v>745</v>
      </c>
      <c r="AC113" s="16" t="str">
        <f t="shared" si="4"/>
        <v>ÉxitoChapinero_P.C.AS.A.S</v>
      </c>
      <c r="AD113" s="16" t="e">
        <f>VLOOKUP(H113,Ciudad!A108:F307,2,FALSE)</f>
        <v>#N/A</v>
      </c>
      <c r="AE113" s="16" t="e">
        <f>VLOOKUP(H113,Ciudad!A108:F307,4,FALSE)</f>
        <v>#N/A</v>
      </c>
      <c r="AF113" s="16" t="e">
        <f>VLOOKUP(H113,Ciudad!A108:F307,5,FALSE)</f>
        <v>#N/A</v>
      </c>
    </row>
    <row r="114" spans="1:32" ht="15" thickBot="1" x14ac:dyDescent="0.4">
      <c r="A114" s="38" t="s">
        <v>1228</v>
      </c>
      <c r="B114" s="9">
        <v>18000114111</v>
      </c>
      <c r="C114" s="9" t="s">
        <v>746</v>
      </c>
      <c r="D114" s="9" t="s">
        <v>449</v>
      </c>
      <c r="E114" s="9" t="s">
        <v>37</v>
      </c>
      <c r="F114" s="38" t="s">
        <v>421</v>
      </c>
      <c r="G114" s="9">
        <v>890912221</v>
      </c>
      <c r="H114" s="9">
        <v>4</v>
      </c>
      <c r="I114" s="9">
        <v>1</v>
      </c>
      <c r="J114" s="9">
        <v>619</v>
      </c>
      <c r="K114" s="11" t="s">
        <v>747</v>
      </c>
      <c r="L114" s="7" t="s">
        <v>38</v>
      </c>
      <c r="M114" s="12" t="s">
        <v>24</v>
      </c>
      <c r="N114" s="13">
        <v>18764071452336</v>
      </c>
      <c r="O114" s="9" t="s">
        <v>748</v>
      </c>
      <c r="P114" s="9" t="s">
        <v>749</v>
      </c>
      <c r="Q114" s="9">
        <v>1</v>
      </c>
      <c r="R114" s="9">
        <v>10000</v>
      </c>
      <c r="S114" s="14">
        <v>45439</v>
      </c>
      <c r="T114" s="14">
        <v>46169</v>
      </c>
      <c r="U114" s="28">
        <v>18764071388977</v>
      </c>
      <c r="V114" s="9" t="s">
        <v>750</v>
      </c>
      <c r="W114" s="9" t="s">
        <v>751</v>
      </c>
      <c r="X114" s="9">
        <v>1</v>
      </c>
      <c r="Y114" s="9">
        <v>5000000</v>
      </c>
      <c r="Z114" s="14">
        <v>45439</v>
      </c>
      <c r="AA114" s="14">
        <v>46169</v>
      </c>
      <c r="AB114" s="9" t="s">
        <v>752</v>
      </c>
      <c r="AC114" s="16" t="str">
        <f t="shared" si="4"/>
        <v>ÉxitoColina_P.C.AS.A.S</v>
      </c>
      <c r="AD114" s="16" t="e">
        <f>VLOOKUP(H114,Ciudad!A109:F308,2,FALSE)</f>
        <v>#N/A</v>
      </c>
      <c r="AE114" s="16" t="e">
        <f>VLOOKUP(H114,Ciudad!A109:F308,4,FALSE)</f>
        <v>#N/A</v>
      </c>
      <c r="AF114" s="16" t="e">
        <f>VLOOKUP(H114,Ciudad!A109:F308,5,FALSE)</f>
        <v>#N/A</v>
      </c>
    </row>
    <row r="115" spans="1:32" ht="15" thickBot="1" x14ac:dyDescent="0.4">
      <c r="A115" s="38" t="s">
        <v>1229</v>
      </c>
      <c r="B115" s="9">
        <v>18000114111</v>
      </c>
      <c r="C115" s="9" t="s">
        <v>753</v>
      </c>
      <c r="D115" s="9" t="s">
        <v>534</v>
      </c>
      <c r="E115" s="9" t="s">
        <v>37</v>
      </c>
      <c r="F115" s="38" t="s">
        <v>421</v>
      </c>
      <c r="G115" s="9">
        <v>890912221</v>
      </c>
      <c r="H115" s="9">
        <v>2</v>
      </c>
      <c r="I115" s="9">
        <v>1</v>
      </c>
      <c r="J115" s="9">
        <v>622</v>
      </c>
      <c r="K115" s="11" t="s">
        <v>754</v>
      </c>
      <c r="L115" s="7" t="s">
        <v>38</v>
      </c>
      <c r="M115" s="12" t="s">
        <v>24</v>
      </c>
      <c r="N115" s="13">
        <v>18764071452336</v>
      </c>
      <c r="O115" s="9" t="s">
        <v>755</v>
      </c>
      <c r="P115" s="9" t="s">
        <v>756</v>
      </c>
      <c r="Q115" s="9">
        <v>1</v>
      </c>
      <c r="R115" s="9">
        <v>10000</v>
      </c>
      <c r="S115" s="14">
        <v>45439</v>
      </c>
      <c r="T115" s="14">
        <v>46169</v>
      </c>
      <c r="U115" s="28">
        <v>18764071390303</v>
      </c>
      <c r="V115" s="9" t="s">
        <v>757</v>
      </c>
      <c r="W115" s="9" t="s">
        <v>758</v>
      </c>
      <c r="X115" s="9">
        <v>1</v>
      </c>
      <c r="Y115" s="9">
        <v>5000000</v>
      </c>
      <c r="Z115" s="14">
        <v>45439</v>
      </c>
      <c r="AA115" s="14">
        <v>46169</v>
      </c>
      <c r="AB115" s="9" t="s">
        <v>759</v>
      </c>
      <c r="AC115" s="16" t="str">
        <f t="shared" si="4"/>
        <v>ÉxitoCountry_P.C.AS.A.S</v>
      </c>
      <c r="AD115" s="16" t="e">
        <f>VLOOKUP(H115,Ciudad!A110:F309,2,FALSE)</f>
        <v>#N/A</v>
      </c>
      <c r="AE115" s="16" t="e">
        <f>VLOOKUP(H115,Ciudad!A110:F309,4,FALSE)</f>
        <v>#N/A</v>
      </c>
      <c r="AF115" s="16" t="e">
        <f>VLOOKUP(H115,Ciudad!A110:F309,5,FALSE)</f>
        <v>#N/A</v>
      </c>
    </row>
    <row r="116" spans="1:32" ht="15" thickBot="1" x14ac:dyDescent="0.4">
      <c r="A116" s="38" t="s">
        <v>1230</v>
      </c>
      <c r="B116" s="9">
        <v>18000114111</v>
      </c>
      <c r="C116" s="9" t="s">
        <v>760</v>
      </c>
      <c r="D116" s="9" t="s">
        <v>534</v>
      </c>
      <c r="E116" s="9" t="s">
        <v>37</v>
      </c>
      <c r="F116" s="38" t="s">
        <v>421</v>
      </c>
      <c r="G116" s="9">
        <v>890912221</v>
      </c>
      <c r="H116" s="9">
        <v>2</v>
      </c>
      <c r="I116" s="9">
        <v>1</v>
      </c>
      <c r="J116" s="9">
        <v>625</v>
      </c>
      <c r="K116" s="11">
        <v>581932875</v>
      </c>
      <c r="L116" s="7" t="s">
        <v>38</v>
      </c>
      <c r="M116" s="12" t="s">
        <v>24</v>
      </c>
      <c r="N116" s="13">
        <v>18764071452336</v>
      </c>
      <c r="O116" s="9" t="s">
        <v>761</v>
      </c>
      <c r="P116" s="9" t="s">
        <v>762</v>
      </c>
      <c r="Q116" s="9">
        <v>1</v>
      </c>
      <c r="R116" s="9">
        <v>10000</v>
      </c>
      <c r="S116" s="14">
        <v>45439</v>
      </c>
      <c r="T116" s="14">
        <v>46169</v>
      </c>
      <c r="U116" s="28">
        <v>18764071391397</v>
      </c>
      <c r="V116" s="9" t="s">
        <v>763</v>
      </c>
      <c r="W116" s="9" t="s">
        <v>764</v>
      </c>
      <c r="X116" s="9">
        <v>1</v>
      </c>
      <c r="Y116" s="9">
        <v>5000000</v>
      </c>
      <c r="Z116" s="14">
        <v>45439</v>
      </c>
      <c r="AA116" s="14">
        <v>46169</v>
      </c>
      <c r="AB116" s="9" t="s">
        <v>765</v>
      </c>
      <c r="AC116" s="16" t="str">
        <f t="shared" si="4"/>
        <v>ÉxitoFontibon_P.C.AS.A.S</v>
      </c>
      <c r="AD116" s="16" t="e">
        <f>VLOOKUP(H116,Ciudad!A111:F310,2,FALSE)</f>
        <v>#N/A</v>
      </c>
      <c r="AE116" s="16" t="e">
        <f>VLOOKUP(H116,Ciudad!A111:F310,4,FALSE)</f>
        <v>#N/A</v>
      </c>
      <c r="AF116" s="16" t="e">
        <f>VLOOKUP(H116,Ciudad!A111:F310,5,FALSE)</f>
        <v>#N/A</v>
      </c>
    </row>
    <row r="117" spans="1:32" ht="15" thickBot="1" x14ac:dyDescent="0.4">
      <c r="A117" s="38" t="s">
        <v>1231</v>
      </c>
      <c r="B117" s="9">
        <v>18000114111</v>
      </c>
      <c r="C117" s="9" t="s">
        <v>766</v>
      </c>
      <c r="D117" s="9" t="s">
        <v>590</v>
      </c>
      <c r="E117" s="9" t="s">
        <v>37</v>
      </c>
      <c r="F117" s="38" t="s">
        <v>421</v>
      </c>
      <c r="G117" s="9">
        <v>890912221</v>
      </c>
      <c r="H117" s="9">
        <v>3</v>
      </c>
      <c r="I117" s="9">
        <v>1</v>
      </c>
      <c r="J117" s="9">
        <v>636</v>
      </c>
      <c r="K117" s="11">
        <v>1198948435</v>
      </c>
      <c r="L117" s="7" t="s">
        <v>38</v>
      </c>
      <c r="M117" s="12" t="s">
        <v>24</v>
      </c>
      <c r="N117" s="13">
        <v>18764071452336</v>
      </c>
      <c r="O117" s="9" t="s">
        <v>767</v>
      </c>
      <c r="P117" s="9" t="s">
        <v>768</v>
      </c>
      <c r="Q117" s="9">
        <v>1</v>
      </c>
      <c r="R117" s="9">
        <v>10000</v>
      </c>
      <c r="S117" s="14">
        <v>45439</v>
      </c>
      <c r="T117" s="14">
        <v>46169</v>
      </c>
      <c r="U117" s="28">
        <v>18764071410808</v>
      </c>
      <c r="V117" s="9" t="s">
        <v>769</v>
      </c>
      <c r="W117" s="9" t="s">
        <v>770</v>
      </c>
      <c r="X117" s="9">
        <v>1</v>
      </c>
      <c r="Y117" s="9">
        <v>5000000</v>
      </c>
      <c r="Z117" s="14">
        <v>45439</v>
      </c>
      <c r="AA117" s="14">
        <v>46169</v>
      </c>
      <c r="AB117" s="9" t="s">
        <v>771</v>
      </c>
      <c r="AC117" s="16" t="str">
        <f t="shared" si="4"/>
        <v>ÉxitoLaFlora_P.C.AS.A.S</v>
      </c>
      <c r="AD117" s="16" t="e">
        <f>VLOOKUP(H117,Ciudad!A112:F311,2,FALSE)</f>
        <v>#N/A</v>
      </c>
      <c r="AE117" s="16" t="e">
        <f>VLOOKUP(H117,Ciudad!A112:F311,4,FALSE)</f>
        <v>#N/A</v>
      </c>
      <c r="AF117" s="16" t="e">
        <f>VLOOKUP(H117,Ciudad!A112:F311,5,FALSE)</f>
        <v>#N/A</v>
      </c>
    </row>
    <row r="118" spans="1:32" ht="15" thickBot="1" x14ac:dyDescent="0.4">
      <c r="A118" s="38" t="s">
        <v>1232</v>
      </c>
      <c r="B118" s="9">
        <v>18000114111</v>
      </c>
      <c r="C118" s="9" t="s">
        <v>772</v>
      </c>
      <c r="D118" s="9" t="s">
        <v>590</v>
      </c>
      <c r="E118" s="9" t="s">
        <v>37</v>
      </c>
      <c r="F118" s="38" t="s">
        <v>421</v>
      </c>
      <c r="G118" s="9">
        <v>890912221</v>
      </c>
      <c r="H118" s="9">
        <v>3</v>
      </c>
      <c r="I118" s="9">
        <v>1</v>
      </c>
      <c r="J118" s="9">
        <v>615</v>
      </c>
      <c r="K118" s="11" t="s">
        <v>773</v>
      </c>
      <c r="L118" s="7" t="s">
        <v>38</v>
      </c>
      <c r="M118" s="12" t="s">
        <v>24</v>
      </c>
      <c r="N118" s="13">
        <v>18764071452336</v>
      </c>
      <c r="O118" s="9" t="s">
        <v>774</v>
      </c>
      <c r="P118" s="9" t="s">
        <v>775</v>
      </c>
      <c r="Q118" s="9">
        <v>1</v>
      </c>
      <c r="R118" s="9">
        <v>10000</v>
      </c>
      <c r="S118" s="14">
        <v>45439</v>
      </c>
      <c r="T118" s="14">
        <v>46169</v>
      </c>
      <c r="U118" s="28">
        <v>18764071386576</v>
      </c>
      <c r="V118" s="9" t="s">
        <v>776</v>
      </c>
      <c r="W118" s="9" t="s">
        <v>777</v>
      </c>
      <c r="X118" s="9">
        <v>1</v>
      </c>
      <c r="Y118" s="9">
        <v>5000000</v>
      </c>
      <c r="Z118" s="14">
        <v>45439</v>
      </c>
      <c r="AA118" s="14">
        <v>46169</v>
      </c>
      <c r="AB118" s="9" t="s">
        <v>778</v>
      </c>
      <c r="AC118" s="16" t="str">
        <f t="shared" si="4"/>
        <v>ÉxitoNorte_P.C.AS.A.S</v>
      </c>
      <c r="AD118" s="16" t="e">
        <f>VLOOKUP(H118,Ciudad!A113:F312,2,FALSE)</f>
        <v>#N/A</v>
      </c>
      <c r="AE118" s="16" t="e">
        <f>VLOOKUP(H118,Ciudad!A113:F312,4,FALSE)</f>
        <v>#N/A</v>
      </c>
      <c r="AF118" s="16" t="e">
        <f>VLOOKUP(H118,Ciudad!A113:F312,5,FALSE)</f>
        <v>#N/A</v>
      </c>
    </row>
    <row r="119" spans="1:32" ht="15" thickBot="1" x14ac:dyDescent="0.4">
      <c r="A119" s="38" t="s">
        <v>1233</v>
      </c>
      <c r="B119" s="9">
        <v>18000114111</v>
      </c>
      <c r="C119" s="9" t="s">
        <v>779</v>
      </c>
      <c r="D119" s="9" t="s">
        <v>442</v>
      </c>
      <c r="E119" s="9" t="s">
        <v>37</v>
      </c>
      <c r="F119" s="38" t="s">
        <v>421</v>
      </c>
      <c r="G119" s="9">
        <v>890912221</v>
      </c>
      <c r="H119" s="9">
        <v>3</v>
      </c>
      <c r="I119" s="9">
        <v>1</v>
      </c>
      <c r="J119" s="9">
        <v>628</v>
      </c>
      <c r="K119" s="11" t="s">
        <v>780</v>
      </c>
      <c r="L119" s="7" t="s">
        <v>38</v>
      </c>
      <c r="M119" s="12" t="s">
        <v>24</v>
      </c>
      <c r="N119" s="13">
        <v>18764071452336</v>
      </c>
      <c r="O119" s="9" t="s">
        <v>781</v>
      </c>
      <c r="P119" s="9" t="s">
        <v>782</v>
      </c>
      <c r="Q119" s="9">
        <v>1</v>
      </c>
      <c r="R119" s="9">
        <v>10000</v>
      </c>
      <c r="S119" s="14">
        <v>45439</v>
      </c>
      <c r="T119" s="14">
        <v>46169</v>
      </c>
      <c r="U119" s="28">
        <v>18764071392696</v>
      </c>
      <c r="V119" s="9" t="s">
        <v>783</v>
      </c>
      <c r="W119" s="9" t="s">
        <v>784</v>
      </c>
      <c r="X119" s="9">
        <v>1</v>
      </c>
      <c r="Y119" s="9">
        <v>5000000</v>
      </c>
      <c r="Z119" s="14">
        <v>45439</v>
      </c>
      <c r="AA119" s="14">
        <v>46169</v>
      </c>
      <c r="AB119" s="9" t="s">
        <v>785</v>
      </c>
      <c r="AC119" s="16" t="str">
        <f t="shared" si="4"/>
        <v>ÉxitoOccidente_P.C.AS.A.S</v>
      </c>
      <c r="AD119" s="16" t="e">
        <f>VLOOKUP(H119,Ciudad!A114:F313,2,FALSE)</f>
        <v>#N/A</v>
      </c>
      <c r="AE119" s="16" t="e">
        <f>VLOOKUP(H119,Ciudad!A114:F313,4,FALSE)</f>
        <v>#N/A</v>
      </c>
      <c r="AF119" s="16" t="e">
        <f>VLOOKUP(H119,Ciudad!A114:F313,5,FALSE)</f>
        <v>#N/A</v>
      </c>
    </row>
    <row r="120" spans="1:32" ht="15" thickBot="1" x14ac:dyDescent="0.4">
      <c r="A120" s="38" t="s">
        <v>1234</v>
      </c>
      <c r="B120" s="9">
        <v>18000114111</v>
      </c>
      <c r="C120" s="9" t="s">
        <v>786</v>
      </c>
      <c r="D120" s="9" t="s">
        <v>449</v>
      </c>
      <c r="E120" s="9" t="s">
        <v>37</v>
      </c>
      <c r="F120" s="38" t="s">
        <v>421</v>
      </c>
      <c r="G120" s="9">
        <v>890912221</v>
      </c>
      <c r="H120" s="9">
        <v>4</v>
      </c>
      <c r="I120" s="9">
        <v>1</v>
      </c>
      <c r="J120" s="9">
        <v>635</v>
      </c>
      <c r="K120" s="11">
        <v>685705501</v>
      </c>
      <c r="L120" s="7" t="s">
        <v>38</v>
      </c>
      <c r="M120" s="12" t="s">
        <v>24</v>
      </c>
      <c r="N120" s="13">
        <v>18764071452336</v>
      </c>
      <c r="O120" s="9" t="s">
        <v>787</v>
      </c>
      <c r="P120" s="9" t="s">
        <v>788</v>
      </c>
      <c r="Q120" s="9">
        <v>1</v>
      </c>
      <c r="R120" s="9">
        <v>10000</v>
      </c>
      <c r="S120" s="14">
        <v>45439</v>
      </c>
      <c r="T120" s="14">
        <v>46169</v>
      </c>
      <c r="U120" s="28">
        <v>18764071410238</v>
      </c>
      <c r="V120" s="9" t="s">
        <v>789</v>
      </c>
      <c r="W120" s="9" t="s">
        <v>790</v>
      </c>
      <c r="X120" s="9">
        <v>1</v>
      </c>
      <c r="Y120" s="9">
        <v>5000000</v>
      </c>
      <c r="Z120" s="14">
        <v>45439</v>
      </c>
      <c r="AA120" s="14">
        <v>46169</v>
      </c>
      <c r="AB120" s="9" t="s">
        <v>791</v>
      </c>
      <c r="AC120" s="16" t="str">
        <f t="shared" si="4"/>
        <v>ÉxitoSanFernando_P.C.AS.A.S</v>
      </c>
      <c r="AD120" s="16" t="e">
        <f>VLOOKUP(H120,Ciudad!A115:F314,2,FALSE)</f>
        <v>#N/A</v>
      </c>
      <c r="AE120" s="16" t="e">
        <f>VLOOKUP(H120,Ciudad!A115:F314,4,FALSE)</f>
        <v>#N/A</v>
      </c>
      <c r="AF120" s="16" t="e">
        <f>VLOOKUP(H120,Ciudad!A115:F314,5,FALSE)</f>
        <v>#N/A</v>
      </c>
    </row>
    <row r="121" spans="1:32" ht="15" thickBot="1" x14ac:dyDescent="0.4">
      <c r="A121" s="38" t="s">
        <v>1235</v>
      </c>
      <c r="B121" s="9">
        <v>18000114111</v>
      </c>
      <c r="C121" s="9" t="s">
        <v>792</v>
      </c>
      <c r="D121" s="9" t="s">
        <v>449</v>
      </c>
      <c r="E121" s="9" t="s">
        <v>37</v>
      </c>
      <c r="F121" s="38" t="s">
        <v>421</v>
      </c>
      <c r="G121" s="9">
        <v>890912221</v>
      </c>
      <c r="H121" s="9">
        <v>4</v>
      </c>
      <c r="I121" s="9">
        <v>1</v>
      </c>
      <c r="J121" s="9">
        <v>646</v>
      </c>
      <c r="K121" s="11" t="s">
        <v>793</v>
      </c>
      <c r="L121" s="7" t="s">
        <v>38</v>
      </c>
      <c r="M121" s="12" t="s">
        <v>24</v>
      </c>
      <c r="N121" s="13">
        <v>18764071452336</v>
      </c>
      <c r="O121" s="9" t="s">
        <v>794</v>
      </c>
      <c r="P121" s="9" t="s">
        <v>795</v>
      </c>
      <c r="Q121" s="9">
        <v>1</v>
      </c>
      <c r="R121" s="9">
        <v>10000</v>
      </c>
      <c r="S121" s="14">
        <v>45439</v>
      </c>
      <c r="T121" s="14">
        <v>46169</v>
      </c>
      <c r="U121" s="28">
        <v>18764071415508</v>
      </c>
      <c r="V121" s="9" t="s">
        <v>796</v>
      </c>
      <c r="W121" s="9" t="s">
        <v>797</v>
      </c>
      <c r="X121" s="9">
        <v>1</v>
      </c>
      <c r="Y121" s="9">
        <v>5000000</v>
      </c>
      <c r="Z121" s="14">
        <v>45439</v>
      </c>
      <c r="AA121" s="14">
        <v>46169</v>
      </c>
      <c r="AB121" s="9" t="s">
        <v>798</v>
      </c>
      <c r="AC121" s="16" t="str">
        <f t="shared" si="4"/>
        <v>ÉxitoSimonBolivar_P.C.AS.A.S</v>
      </c>
      <c r="AD121" s="16" t="e">
        <f>VLOOKUP(H121,Ciudad!A116:F315,2,FALSE)</f>
        <v>#N/A</v>
      </c>
      <c r="AE121" s="16" t="e">
        <f>VLOOKUP(H121,Ciudad!A116:F315,4,FALSE)</f>
        <v>#N/A</v>
      </c>
      <c r="AF121" s="16" t="e">
        <f>VLOOKUP(H121,Ciudad!A116:F315,5,FALSE)</f>
        <v>#N/A</v>
      </c>
    </row>
    <row r="122" spans="1:32" ht="15" thickBot="1" x14ac:dyDescent="0.4">
      <c r="A122" s="38" t="s">
        <v>1236</v>
      </c>
      <c r="B122" s="9">
        <v>18000114111</v>
      </c>
      <c r="C122" s="9" t="s">
        <v>799</v>
      </c>
      <c r="D122" s="9" t="s">
        <v>590</v>
      </c>
      <c r="E122" s="9" t="s">
        <v>37</v>
      </c>
      <c r="F122" s="38" t="s">
        <v>421</v>
      </c>
      <c r="G122" s="9">
        <v>890912221</v>
      </c>
      <c r="H122" s="9">
        <v>3</v>
      </c>
      <c r="I122" s="9">
        <v>1</v>
      </c>
      <c r="J122" s="9">
        <v>677</v>
      </c>
      <c r="K122" s="11" t="s">
        <v>800</v>
      </c>
      <c r="L122" s="7" t="s">
        <v>38</v>
      </c>
      <c r="M122" s="12" t="s">
        <v>24</v>
      </c>
      <c r="N122" s="13">
        <v>18764071452336</v>
      </c>
      <c r="O122" s="9" t="s">
        <v>801</v>
      </c>
      <c r="P122" s="9" t="s">
        <v>802</v>
      </c>
      <c r="Q122" s="9">
        <v>1</v>
      </c>
      <c r="R122" s="9">
        <v>10000</v>
      </c>
      <c r="S122" s="14">
        <v>45439</v>
      </c>
      <c r="T122" s="14">
        <v>46169</v>
      </c>
      <c r="U122" s="28">
        <v>18764071429393</v>
      </c>
      <c r="V122" s="9" t="s">
        <v>803</v>
      </c>
      <c r="W122" s="9" t="s">
        <v>804</v>
      </c>
      <c r="X122" s="9">
        <v>1</v>
      </c>
      <c r="Y122" s="9">
        <v>5000000</v>
      </c>
      <c r="Z122" s="14">
        <v>45439</v>
      </c>
      <c r="AA122" s="14">
        <v>46169</v>
      </c>
      <c r="AB122" s="9" t="s">
        <v>805</v>
      </c>
      <c r="AC122" s="16" t="str">
        <f t="shared" si="4"/>
        <v>ÉxitoUnicentroMimogu_P.C.AS.A.S</v>
      </c>
      <c r="AD122" s="16" t="e">
        <f>VLOOKUP(H122,Ciudad!A117:F316,2,FALSE)</f>
        <v>#N/A</v>
      </c>
      <c r="AE122" s="16" t="e">
        <f>VLOOKUP(H122,Ciudad!A117:F316,4,FALSE)</f>
        <v>#N/A</v>
      </c>
      <c r="AF122" s="16" t="e">
        <f>VLOOKUP(H122,Ciudad!A117:F316,5,FALSE)</f>
        <v>#N/A</v>
      </c>
    </row>
    <row r="123" spans="1:32" ht="15" thickBot="1" x14ac:dyDescent="0.4">
      <c r="A123" s="38" t="s">
        <v>1237</v>
      </c>
      <c r="B123" s="9">
        <v>18000114111</v>
      </c>
      <c r="C123" s="9" t="s">
        <v>433</v>
      </c>
      <c r="D123" s="9" t="s">
        <v>806</v>
      </c>
      <c r="E123" s="9" t="s">
        <v>37</v>
      </c>
      <c r="F123" s="38" t="s">
        <v>421</v>
      </c>
      <c r="G123" s="9">
        <v>890912221</v>
      </c>
      <c r="H123" s="9">
        <v>490</v>
      </c>
      <c r="I123" s="9">
        <v>1</v>
      </c>
      <c r="J123" s="9">
        <v>717</v>
      </c>
      <c r="K123" s="11" t="s">
        <v>807</v>
      </c>
      <c r="L123" s="7" t="s">
        <v>38</v>
      </c>
      <c r="M123" s="12" t="s">
        <v>24</v>
      </c>
      <c r="N123" s="13">
        <v>18764071452336</v>
      </c>
      <c r="O123" s="9" t="s">
        <v>808</v>
      </c>
      <c r="P123" s="9" t="s">
        <v>809</v>
      </c>
      <c r="Q123" s="9">
        <v>1</v>
      </c>
      <c r="R123" s="9">
        <v>10000</v>
      </c>
      <c r="S123" s="14">
        <v>45439</v>
      </c>
      <c r="T123" s="14">
        <v>46169</v>
      </c>
      <c r="U123" s="28">
        <v>18764071431299</v>
      </c>
      <c r="V123" s="9" t="s">
        <v>810</v>
      </c>
      <c r="W123" s="9" t="s">
        <v>811</v>
      </c>
      <c r="X123" s="9">
        <v>1</v>
      </c>
      <c r="Y123" s="9">
        <v>5000000</v>
      </c>
      <c r="Z123" s="14">
        <v>45439</v>
      </c>
      <c r="AA123" s="14">
        <v>46169</v>
      </c>
      <c r="AB123" s="9" t="s">
        <v>812</v>
      </c>
      <c r="AC123" s="16" t="str">
        <f t="shared" si="4"/>
        <v>GaleriaÉxitoEnvigado_P.C.AS.A.S</v>
      </c>
      <c r="AD123" s="16" t="e">
        <f>VLOOKUP(H123,Ciudad!A118:F317,2,FALSE)</f>
        <v>#N/A</v>
      </c>
      <c r="AE123" s="16" t="e">
        <f>VLOOKUP(H123,Ciudad!A118:F317,4,FALSE)</f>
        <v>#N/A</v>
      </c>
      <c r="AF123" s="16" t="e">
        <f>VLOOKUP(H123,Ciudad!A118:F317,5,FALSE)</f>
        <v>#N/A</v>
      </c>
    </row>
    <row r="124" spans="1:32" ht="15" thickBot="1" x14ac:dyDescent="0.4">
      <c r="A124" s="38" t="s">
        <v>1238</v>
      </c>
      <c r="B124" s="9">
        <v>18000114111</v>
      </c>
      <c r="C124" s="9" t="s">
        <v>813</v>
      </c>
      <c r="D124" s="9" t="s">
        <v>590</v>
      </c>
      <c r="E124" s="9" t="s">
        <v>37</v>
      </c>
      <c r="F124" s="38" t="s">
        <v>421</v>
      </c>
      <c r="G124" s="9">
        <v>890912221</v>
      </c>
      <c r="H124" s="9">
        <v>70</v>
      </c>
      <c r="I124" s="9">
        <v>1</v>
      </c>
      <c r="J124" s="9">
        <v>714</v>
      </c>
      <c r="K124" s="11" t="s">
        <v>814</v>
      </c>
      <c r="L124" s="7" t="s">
        <v>38</v>
      </c>
      <c r="M124" s="12" t="s">
        <v>24</v>
      </c>
      <c r="N124" s="13">
        <v>18764071452336</v>
      </c>
      <c r="O124" s="9"/>
      <c r="P124" s="9"/>
      <c r="Q124" s="9">
        <v>1</v>
      </c>
      <c r="R124" s="9">
        <v>10000</v>
      </c>
      <c r="S124" s="14">
        <v>45439</v>
      </c>
      <c r="T124" s="14">
        <v>46169</v>
      </c>
      <c r="U124" s="28">
        <v>18764071432978</v>
      </c>
      <c r="V124" s="9" t="s">
        <v>815</v>
      </c>
      <c r="W124" s="9" t="s">
        <v>816</v>
      </c>
      <c r="X124" s="9">
        <v>1</v>
      </c>
      <c r="Y124" s="9">
        <v>5000000</v>
      </c>
      <c r="Z124" s="14">
        <v>45439</v>
      </c>
      <c r="AA124" s="14">
        <v>46169</v>
      </c>
      <c r="AB124" s="9" t="s">
        <v>817</v>
      </c>
      <c r="AC124" s="16" t="str">
        <f t="shared" si="4"/>
        <v>GirardotOasis_P.C.AS.A.S</v>
      </c>
      <c r="AD124" s="16" t="e">
        <f>VLOOKUP(H124,Ciudad!A119:F318,2,FALSE)</f>
        <v>#N/A</v>
      </c>
      <c r="AE124" s="16" t="e">
        <f>VLOOKUP(H124,Ciudad!A119:F318,4,FALSE)</f>
        <v>#N/A</v>
      </c>
      <c r="AF124" s="16" t="e">
        <f>VLOOKUP(H124,Ciudad!A119:F318,5,FALSE)</f>
        <v>#N/A</v>
      </c>
    </row>
    <row r="125" spans="1:32" ht="15" thickBot="1" x14ac:dyDescent="0.4">
      <c r="A125" s="38" t="s">
        <v>1239</v>
      </c>
      <c r="B125" s="9">
        <v>18000114111</v>
      </c>
      <c r="C125" s="9" t="s">
        <v>818</v>
      </c>
      <c r="D125" s="9" t="s">
        <v>819</v>
      </c>
      <c r="E125" s="9" t="s">
        <v>37</v>
      </c>
      <c r="F125" s="38" t="s">
        <v>421</v>
      </c>
      <c r="G125" s="9">
        <v>890912221</v>
      </c>
      <c r="H125" s="9">
        <v>2</v>
      </c>
      <c r="I125" s="9">
        <v>1</v>
      </c>
      <c r="J125" s="9">
        <v>665</v>
      </c>
      <c r="K125" s="11" t="s">
        <v>820</v>
      </c>
      <c r="L125" s="7" t="s">
        <v>38</v>
      </c>
      <c r="M125" s="12" t="s">
        <v>24</v>
      </c>
      <c r="N125" s="13">
        <v>18764071452336</v>
      </c>
      <c r="O125" s="9" t="s">
        <v>821</v>
      </c>
      <c r="P125" s="9" t="s">
        <v>822</v>
      </c>
      <c r="Q125" s="9">
        <v>1</v>
      </c>
      <c r="R125" s="9">
        <v>10000</v>
      </c>
      <c r="S125" s="14">
        <v>45439</v>
      </c>
      <c r="T125" s="14">
        <v>46169</v>
      </c>
      <c r="U125" s="28">
        <v>18764071441824</v>
      </c>
      <c r="V125" s="9" t="s">
        <v>823</v>
      </c>
      <c r="W125" s="9" t="s">
        <v>824</v>
      </c>
      <c r="X125" s="9">
        <v>1</v>
      </c>
      <c r="Y125" s="9">
        <v>5000000</v>
      </c>
      <c r="Z125" s="14">
        <v>45439</v>
      </c>
      <c r="AA125" s="14">
        <v>46169</v>
      </c>
      <c r="AB125" s="9" t="s">
        <v>825</v>
      </c>
      <c r="AC125" s="16" t="str">
        <f t="shared" si="4"/>
        <v>Homecenter LasVegas_P.C.AS.A.S</v>
      </c>
      <c r="AD125" s="16" t="e">
        <f>VLOOKUP(H125,Ciudad!A120:F319,2,FALSE)</f>
        <v>#N/A</v>
      </c>
      <c r="AE125" s="16" t="e">
        <f>VLOOKUP(H125,Ciudad!A120:F319,4,FALSE)</f>
        <v>#N/A</v>
      </c>
      <c r="AF125" s="16" t="e">
        <f>VLOOKUP(H125,Ciudad!A120:F319,5,FALSE)</f>
        <v>#N/A</v>
      </c>
    </row>
    <row r="126" spans="1:32" ht="15" thickBot="1" x14ac:dyDescent="0.4">
      <c r="A126" s="38" t="s">
        <v>1240</v>
      </c>
      <c r="B126" s="9">
        <v>18000114111</v>
      </c>
      <c r="C126" s="9" t="s">
        <v>826</v>
      </c>
      <c r="D126" s="9" t="s">
        <v>534</v>
      </c>
      <c r="E126" s="9" t="s">
        <v>37</v>
      </c>
      <c r="F126" s="38" t="s">
        <v>421</v>
      </c>
      <c r="G126" s="9">
        <v>890912221</v>
      </c>
      <c r="H126" s="9">
        <v>2</v>
      </c>
      <c r="I126" s="9">
        <v>1</v>
      </c>
      <c r="J126" s="9">
        <v>630</v>
      </c>
      <c r="K126" s="11">
        <v>1619996927</v>
      </c>
      <c r="L126" s="7" t="s">
        <v>38</v>
      </c>
      <c r="M126" s="12" t="s">
        <v>24</v>
      </c>
      <c r="N126" s="13">
        <v>18764071452336</v>
      </c>
      <c r="O126" s="9" t="s">
        <v>827</v>
      </c>
      <c r="P126" s="9" t="s">
        <v>828</v>
      </c>
      <c r="Q126" s="9">
        <v>1</v>
      </c>
      <c r="R126" s="9">
        <v>10000</v>
      </c>
      <c r="S126" s="14">
        <v>45439</v>
      </c>
      <c r="T126" s="14">
        <v>46169</v>
      </c>
      <c r="U126" s="28">
        <v>18764071393694</v>
      </c>
      <c r="V126" s="9" t="s">
        <v>829</v>
      </c>
      <c r="W126" s="9" t="s">
        <v>830</v>
      </c>
      <c r="X126" s="9">
        <v>1</v>
      </c>
      <c r="Y126" s="9">
        <v>5000000</v>
      </c>
      <c r="Z126" s="14">
        <v>45439</v>
      </c>
      <c r="AA126" s="14">
        <v>46169</v>
      </c>
      <c r="AB126" s="9" t="s">
        <v>831</v>
      </c>
      <c r="AC126" s="16" t="str">
        <f t="shared" si="4"/>
        <v>HomecenterCalle80_P.C.AS.A.S</v>
      </c>
      <c r="AD126" s="16" t="e">
        <f>VLOOKUP(H126,Ciudad!A121:F320,2,FALSE)</f>
        <v>#N/A</v>
      </c>
      <c r="AE126" s="16" t="e">
        <f>VLOOKUP(H126,Ciudad!A121:F320,4,FALSE)</f>
        <v>#N/A</v>
      </c>
      <c r="AF126" s="16" t="e">
        <f>VLOOKUP(H126,Ciudad!A121:F320,5,FALSE)</f>
        <v>#N/A</v>
      </c>
    </row>
    <row r="127" spans="1:32" ht="15" thickBot="1" x14ac:dyDescent="0.4">
      <c r="A127" s="38" t="s">
        <v>1241</v>
      </c>
      <c r="B127" s="9">
        <v>18000114111</v>
      </c>
      <c r="C127" s="9" t="s">
        <v>832</v>
      </c>
      <c r="D127" s="9" t="s">
        <v>590</v>
      </c>
      <c r="E127" s="9" t="s">
        <v>37</v>
      </c>
      <c r="F127" s="38" t="s">
        <v>421</v>
      </c>
      <c r="G127" s="9">
        <v>890912221</v>
      </c>
      <c r="H127" s="9">
        <v>3</v>
      </c>
      <c r="I127" s="9">
        <v>1</v>
      </c>
      <c r="J127" s="9">
        <v>703</v>
      </c>
      <c r="K127" s="11" t="s">
        <v>833</v>
      </c>
      <c r="L127" s="7" t="s">
        <v>38</v>
      </c>
      <c r="M127" s="12" t="s">
        <v>24</v>
      </c>
      <c r="N127" s="13">
        <v>18764071452336</v>
      </c>
      <c r="O127" s="9" t="s">
        <v>834</v>
      </c>
      <c r="P127" s="9" t="s">
        <v>835</v>
      </c>
      <c r="Q127" s="9">
        <v>1</v>
      </c>
      <c r="R127" s="9">
        <v>10000</v>
      </c>
      <c r="S127" s="14">
        <v>45439</v>
      </c>
      <c r="T127" s="14">
        <v>46169</v>
      </c>
      <c r="U127" s="28">
        <v>18764071432580</v>
      </c>
      <c r="V127" s="9" t="s">
        <v>836</v>
      </c>
      <c r="W127" s="9" t="s">
        <v>837</v>
      </c>
      <c r="X127" s="9">
        <v>1</v>
      </c>
      <c r="Y127" s="9">
        <v>5000000</v>
      </c>
      <c r="Z127" s="14">
        <v>45439</v>
      </c>
      <c r="AA127" s="14">
        <v>46169</v>
      </c>
      <c r="AB127" s="9" t="s">
        <v>838</v>
      </c>
      <c r="AC127" s="16" t="str">
        <f t="shared" si="4"/>
        <v>IbagueCentro_P.C.AS.A.S</v>
      </c>
      <c r="AD127" s="16" t="e">
        <f>VLOOKUP(H127,Ciudad!A122:F321,2,FALSE)</f>
        <v>#N/A</v>
      </c>
      <c r="AE127" s="16" t="e">
        <f>VLOOKUP(H127,Ciudad!A122:F321,4,FALSE)</f>
        <v>#N/A</v>
      </c>
      <c r="AF127" s="16" t="e">
        <f>VLOOKUP(H127,Ciudad!A122:F321,5,FALSE)</f>
        <v>#N/A</v>
      </c>
    </row>
    <row r="128" spans="1:32" ht="15" thickBot="1" x14ac:dyDescent="0.4">
      <c r="A128" s="38" t="s">
        <v>1178</v>
      </c>
      <c r="B128" s="9">
        <v>18000114111</v>
      </c>
      <c r="C128" s="9" t="s">
        <v>839</v>
      </c>
      <c r="D128" s="9" t="s">
        <v>505</v>
      </c>
      <c r="E128" s="9" t="s">
        <v>37</v>
      </c>
      <c r="F128" s="38" t="s">
        <v>421</v>
      </c>
      <c r="G128" s="9">
        <v>890912221</v>
      </c>
      <c r="H128" s="9">
        <v>11</v>
      </c>
      <c r="I128" s="9">
        <v>1</v>
      </c>
      <c r="J128" s="9">
        <v>642</v>
      </c>
      <c r="K128" s="11" t="s">
        <v>400</v>
      </c>
      <c r="L128" s="7" t="s">
        <v>38</v>
      </c>
      <c r="M128" s="12" t="s">
        <v>24</v>
      </c>
      <c r="N128" s="13">
        <v>18764076513144</v>
      </c>
      <c r="O128" s="9" t="s">
        <v>401</v>
      </c>
      <c r="P128" s="9" t="s">
        <v>402</v>
      </c>
      <c r="Q128" s="9">
        <v>1</v>
      </c>
      <c r="R128" s="9">
        <v>10000</v>
      </c>
      <c r="S128" s="14">
        <v>45439</v>
      </c>
      <c r="T128" s="14">
        <v>46169</v>
      </c>
      <c r="U128" s="28">
        <v>18764071413612</v>
      </c>
      <c r="V128" s="9" t="s">
        <v>840</v>
      </c>
      <c r="W128" s="9" t="s">
        <v>841</v>
      </c>
      <c r="X128" s="9">
        <v>1</v>
      </c>
      <c r="Y128" s="9">
        <v>5000000</v>
      </c>
      <c r="Z128" s="14">
        <v>45439</v>
      </c>
      <c r="AA128" s="14">
        <v>46169</v>
      </c>
      <c r="AB128" s="9" t="s">
        <v>842</v>
      </c>
      <c r="AC128" s="16" t="str">
        <f t="shared" si="4"/>
        <v>JardinPlaza_P.C.AS.A.S</v>
      </c>
      <c r="AD128" s="16" t="e">
        <f>VLOOKUP(H128,Ciudad!A123:F322,2,FALSE)</f>
        <v>#N/A</v>
      </c>
      <c r="AE128" s="16" t="e">
        <f>VLOOKUP(H128,Ciudad!A123:F322,4,FALSE)</f>
        <v>#N/A</v>
      </c>
      <c r="AF128" s="16" t="e">
        <f>VLOOKUP(H128,Ciudad!A123:F322,5,FALSE)</f>
        <v>#N/A</v>
      </c>
    </row>
    <row r="129" spans="1:32" ht="15" thickBot="1" x14ac:dyDescent="0.4">
      <c r="A129" s="38" t="s">
        <v>1242</v>
      </c>
      <c r="B129" s="9">
        <v>18000114111</v>
      </c>
      <c r="C129" s="9" t="s">
        <v>843</v>
      </c>
      <c r="D129" s="9" t="s">
        <v>449</v>
      </c>
      <c r="E129" s="9" t="s">
        <v>37</v>
      </c>
      <c r="F129" s="38" t="s">
        <v>421</v>
      </c>
      <c r="G129" s="9">
        <v>890912221</v>
      </c>
      <c r="H129" s="9">
        <v>4</v>
      </c>
      <c r="I129" s="9">
        <v>1</v>
      </c>
      <c r="J129" s="9">
        <v>623</v>
      </c>
      <c r="K129" s="11" t="s">
        <v>844</v>
      </c>
      <c r="L129" s="7" t="s">
        <v>38</v>
      </c>
      <c r="M129" s="12" t="s">
        <v>24</v>
      </c>
      <c r="N129" s="13">
        <v>18764071452336</v>
      </c>
      <c r="O129" s="9" t="s">
        <v>845</v>
      </c>
      <c r="P129" s="9" t="s">
        <v>846</v>
      </c>
      <c r="Q129" s="9">
        <v>1</v>
      </c>
      <c r="R129" s="9">
        <v>10000</v>
      </c>
      <c r="S129" s="14">
        <v>45439</v>
      </c>
      <c r="T129" s="14">
        <v>46169</v>
      </c>
      <c r="U129" s="28">
        <v>18764071390691</v>
      </c>
      <c r="V129" s="9" t="s">
        <v>847</v>
      </c>
      <c r="W129" s="9" t="s">
        <v>404</v>
      </c>
      <c r="X129" s="9">
        <v>1</v>
      </c>
      <c r="Y129" s="9">
        <v>5000000</v>
      </c>
      <c r="Z129" s="14">
        <v>45439</v>
      </c>
      <c r="AA129" s="14">
        <v>46169</v>
      </c>
      <c r="AB129" s="9" t="s">
        <v>848</v>
      </c>
      <c r="AC129" s="16" t="str">
        <f t="shared" si="4"/>
        <v>Jumbo20DeJulio_P.C.AS.A.S</v>
      </c>
      <c r="AD129" s="16" t="e">
        <f>VLOOKUP(H129,Ciudad!A124:F323,2,FALSE)</f>
        <v>#N/A</v>
      </c>
      <c r="AE129" s="16" t="e">
        <f>VLOOKUP(H129,Ciudad!A124:F323,4,FALSE)</f>
        <v>#N/A</v>
      </c>
      <c r="AF129" s="16" t="e">
        <f>VLOOKUP(H129,Ciudad!A124:F323,5,FALSE)</f>
        <v>#N/A</v>
      </c>
    </row>
    <row r="130" spans="1:32" ht="15" thickBot="1" x14ac:dyDescent="0.4">
      <c r="A130" s="38" t="s">
        <v>1243</v>
      </c>
      <c r="B130" s="9">
        <v>18000114111</v>
      </c>
      <c r="C130" s="9" t="s">
        <v>849</v>
      </c>
      <c r="D130" s="9" t="s">
        <v>464</v>
      </c>
      <c r="E130" s="9" t="s">
        <v>37</v>
      </c>
      <c r="F130" s="38" t="s">
        <v>421</v>
      </c>
      <c r="G130" s="9">
        <v>890912221</v>
      </c>
      <c r="H130" s="9">
        <v>2</v>
      </c>
      <c r="I130" s="9">
        <v>1</v>
      </c>
      <c r="J130" s="9">
        <v>627</v>
      </c>
      <c r="K130" s="11" t="s">
        <v>850</v>
      </c>
      <c r="L130" s="7" t="s">
        <v>38</v>
      </c>
      <c r="M130" s="12" t="s">
        <v>24</v>
      </c>
      <c r="N130" s="13">
        <v>18764071452336</v>
      </c>
      <c r="O130" s="9" t="s">
        <v>851</v>
      </c>
      <c r="P130" s="9" t="s">
        <v>852</v>
      </c>
      <c r="Q130" s="9">
        <v>1</v>
      </c>
      <c r="R130" s="9">
        <v>10000</v>
      </c>
      <c r="S130" s="14">
        <v>45439</v>
      </c>
      <c r="T130" s="14">
        <v>46169</v>
      </c>
      <c r="U130" s="28">
        <v>18764071392317</v>
      </c>
      <c r="V130" s="9" t="s">
        <v>853</v>
      </c>
      <c r="W130" s="9" t="s">
        <v>854</v>
      </c>
      <c r="X130" s="9">
        <v>1</v>
      </c>
      <c r="Y130" s="9">
        <v>5000000</v>
      </c>
      <c r="Z130" s="14">
        <v>45439</v>
      </c>
      <c r="AA130" s="14">
        <v>46169</v>
      </c>
      <c r="AB130" s="9" t="s">
        <v>855</v>
      </c>
      <c r="AC130" s="16" t="str">
        <f t="shared" si="4"/>
        <v>JumboCalle170_P.C.AS.A.S</v>
      </c>
      <c r="AD130" s="16" t="e">
        <f>VLOOKUP(H130,Ciudad!A125:F324,2,FALSE)</f>
        <v>#N/A</v>
      </c>
      <c r="AE130" s="16" t="e">
        <f>VLOOKUP(H130,Ciudad!A125:F324,4,FALSE)</f>
        <v>#N/A</v>
      </c>
      <c r="AF130" s="16" t="e">
        <f>VLOOKUP(H130,Ciudad!A125:F324,5,FALSE)</f>
        <v>#N/A</v>
      </c>
    </row>
    <row r="131" spans="1:32" ht="15" thickBot="1" x14ac:dyDescent="0.4">
      <c r="A131" s="38" t="s">
        <v>1244</v>
      </c>
      <c r="B131" s="9">
        <v>18000114111</v>
      </c>
      <c r="C131" s="9" t="s">
        <v>856</v>
      </c>
      <c r="D131" s="9" t="s">
        <v>534</v>
      </c>
      <c r="E131" s="9" t="s">
        <v>37</v>
      </c>
      <c r="F131" s="38" t="s">
        <v>421</v>
      </c>
      <c r="G131" s="9">
        <v>890912221</v>
      </c>
      <c r="H131" s="9">
        <v>2</v>
      </c>
      <c r="I131" s="9">
        <v>1</v>
      </c>
      <c r="J131" s="9">
        <v>638</v>
      </c>
      <c r="K131" s="11" t="s">
        <v>857</v>
      </c>
      <c r="L131" s="7" t="s">
        <v>38</v>
      </c>
      <c r="M131" s="12" t="s">
        <v>24</v>
      </c>
      <c r="N131" s="13">
        <v>18764071452336</v>
      </c>
      <c r="O131" s="9" t="s">
        <v>858</v>
      </c>
      <c r="P131" s="9" t="s">
        <v>859</v>
      </c>
      <c r="Q131" s="9">
        <v>1</v>
      </c>
      <c r="R131" s="9">
        <v>10000</v>
      </c>
      <c r="S131" s="14">
        <v>45439</v>
      </c>
      <c r="T131" s="14">
        <v>46169</v>
      </c>
      <c r="U131" s="28">
        <v>18764071411331</v>
      </c>
      <c r="V131" s="9" t="s">
        <v>860</v>
      </c>
      <c r="W131" s="9" t="s">
        <v>861</v>
      </c>
      <c r="X131" s="9">
        <v>1</v>
      </c>
      <c r="Y131" s="9">
        <v>5000000</v>
      </c>
      <c r="Z131" s="14">
        <v>45439</v>
      </c>
      <c r="AA131" s="14">
        <v>46169</v>
      </c>
      <c r="AB131" s="9" t="s">
        <v>862</v>
      </c>
      <c r="AC131" s="16" t="str">
        <f t="shared" si="4"/>
        <v>JumboChipichape_P.C.AS.A.S</v>
      </c>
      <c r="AD131" s="16" t="e">
        <f>VLOOKUP(H131,Ciudad!A126:F325,2,FALSE)</f>
        <v>#N/A</v>
      </c>
      <c r="AE131" s="16" t="e">
        <f>VLOOKUP(H131,Ciudad!A126:F325,4,FALSE)</f>
        <v>#N/A</v>
      </c>
      <c r="AF131" s="16" t="e">
        <f>VLOOKUP(H131,Ciudad!A126:F325,5,FALSE)</f>
        <v>#N/A</v>
      </c>
    </row>
    <row r="132" spans="1:32" ht="15" thickBot="1" x14ac:dyDescent="0.4">
      <c r="A132" s="38" t="s">
        <v>1245</v>
      </c>
      <c r="B132" s="9">
        <v>18000114111</v>
      </c>
      <c r="C132" s="9" t="s">
        <v>863</v>
      </c>
      <c r="D132" s="9" t="s">
        <v>449</v>
      </c>
      <c r="E132" s="9" t="s">
        <v>37</v>
      </c>
      <c r="F132" s="38" t="s">
        <v>421</v>
      </c>
      <c r="G132" s="9">
        <v>890912221</v>
      </c>
      <c r="H132" s="9">
        <v>4</v>
      </c>
      <c r="I132" s="9">
        <v>1</v>
      </c>
      <c r="J132" s="9">
        <v>672</v>
      </c>
      <c r="K132" s="11">
        <v>113358703</v>
      </c>
      <c r="L132" s="7" t="s">
        <v>38</v>
      </c>
      <c r="M132" s="12" t="s">
        <v>24</v>
      </c>
      <c r="N132" s="13">
        <v>18764071452336</v>
      </c>
      <c r="O132" s="9" t="s">
        <v>864</v>
      </c>
      <c r="P132" s="9" t="s">
        <v>865</v>
      </c>
      <c r="Q132" s="9">
        <v>1</v>
      </c>
      <c r="R132" s="9">
        <v>10000</v>
      </c>
      <c r="S132" s="14">
        <v>45439</v>
      </c>
      <c r="T132" s="14">
        <v>46169</v>
      </c>
      <c r="U132" s="28">
        <v>18764071427752</v>
      </c>
      <c r="V132" s="9" t="s">
        <v>866</v>
      </c>
      <c r="W132" s="9" t="s">
        <v>867</v>
      </c>
      <c r="X132" s="9">
        <v>1</v>
      </c>
      <c r="Y132" s="9">
        <v>5000000</v>
      </c>
      <c r="Z132" s="14">
        <v>45439</v>
      </c>
      <c r="AA132" s="14">
        <v>46169</v>
      </c>
      <c r="AB132" s="9" t="s">
        <v>868</v>
      </c>
      <c r="AC132" s="16" t="str">
        <f t="shared" si="4"/>
        <v>JumboLa65_P.C.AS.A.S</v>
      </c>
      <c r="AD132" s="16" t="e">
        <f>VLOOKUP(H132,Ciudad!A127:F326,2,FALSE)</f>
        <v>#N/A</v>
      </c>
      <c r="AE132" s="16" t="e">
        <f>VLOOKUP(H132,Ciudad!A127:F326,4,FALSE)</f>
        <v>#N/A</v>
      </c>
      <c r="AF132" s="16" t="e">
        <f>VLOOKUP(H132,Ciudad!A127:F326,5,FALSE)</f>
        <v>#N/A</v>
      </c>
    </row>
    <row r="133" spans="1:32" ht="15" thickBot="1" x14ac:dyDescent="0.4">
      <c r="A133" s="38" t="s">
        <v>1246</v>
      </c>
      <c r="B133" s="9">
        <v>18000114111</v>
      </c>
      <c r="C133" s="9" t="s">
        <v>869</v>
      </c>
      <c r="D133" s="9" t="s">
        <v>590</v>
      </c>
      <c r="E133" s="9" t="s">
        <v>37</v>
      </c>
      <c r="F133" s="38" t="s">
        <v>421</v>
      </c>
      <c r="G133" s="9">
        <v>890912221</v>
      </c>
      <c r="H133" s="9">
        <v>3</v>
      </c>
      <c r="I133" s="9">
        <v>1</v>
      </c>
      <c r="J133" s="9">
        <v>673</v>
      </c>
      <c r="K133" s="11">
        <v>1530461473</v>
      </c>
      <c r="L133" s="7" t="s">
        <v>38</v>
      </c>
      <c r="M133" s="12" t="s">
        <v>24</v>
      </c>
      <c r="N133" s="13">
        <v>18764071452336</v>
      </c>
      <c r="O133" s="9" t="s">
        <v>870</v>
      </c>
      <c r="P133" s="9" t="s">
        <v>871</v>
      </c>
      <c r="Q133" s="9">
        <v>1</v>
      </c>
      <c r="R133" s="9">
        <v>10000</v>
      </c>
      <c r="S133" s="14">
        <v>45439</v>
      </c>
      <c r="T133" s="14">
        <v>46169</v>
      </c>
      <c r="U133" s="28">
        <v>18764071428094</v>
      </c>
      <c r="V133" s="9" t="s">
        <v>872</v>
      </c>
      <c r="W133" s="9" t="s">
        <v>873</v>
      </c>
      <c r="X133" s="9">
        <v>1</v>
      </c>
      <c r="Y133" s="9">
        <v>5000000</v>
      </c>
      <c r="Z133" s="14">
        <v>45439</v>
      </c>
      <c r="AA133" s="14">
        <v>46169</v>
      </c>
      <c r="AB133" s="9" t="s">
        <v>874</v>
      </c>
      <c r="AC133" s="16" t="str">
        <f t="shared" si="4"/>
        <v>JumboLasVegas_P.C.AS.A.S</v>
      </c>
      <c r="AD133" s="16" t="e">
        <f>VLOOKUP(H133,Ciudad!A128:F327,2,FALSE)</f>
        <v>#N/A</v>
      </c>
      <c r="AE133" s="16" t="e">
        <f>VLOOKUP(H133,Ciudad!A128:F327,4,FALSE)</f>
        <v>#N/A</v>
      </c>
      <c r="AF133" s="16" t="e">
        <f>VLOOKUP(H133,Ciudad!A128:F327,5,FALSE)</f>
        <v>#N/A</v>
      </c>
    </row>
    <row r="134" spans="1:32" ht="15" thickBot="1" x14ac:dyDescent="0.4">
      <c r="A134" s="38" t="s">
        <v>1247</v>
      </c>
      <c r="B134" s="9">
        <v>18000114111</v>
      </c>
      <c r="C134" s="9" t="s">
        <v>875</v>
      </c>
      <c r="D134" s="9" t="s">
        <v>590</v>
      </c>
      <c r="E134" s="9" t="s">
        <v>37</v>
      </c>
      <c r="F134" s="38" t="s">
        <v>421</v>
      </c>
      <c r="G134" s="9">
        <v>890912221</v>
      </c>
      <c r="H134" s="9">
        <v>3</v>
      </c>
      <c r="I134" s="9">
        <v>1</v>
      </c>
      <c r="J134" s="9">
        <v>709</v>
      </c>
      <c r="K134" s="11">
        <v>1087589205</v>
      </c>
      <c r="L134" s="7" t="s">
        <v>38</v>
      </c>
      <c r="M134" s="12" t="s">
        <v>24</v>
      </c>
      <c r="N134" s="13">
        <v>18764071452336</v>
      </c>
      <c r="O134" s="9" t="s">
        <v>876</v>
      </c>
      <c r="P134" s="9" t="s">
        <v>877</v>
      </c>
      <c r="Q134" s="9">
        <v>1</v>
      </c>
      <c r="R134" s="9">
        <v>10000</v>
      </c>
      <c r="S134" s="14">
        <v>45439</v>
      </c>
      <c r="T134" s="14">
        <v>46169</v>
      </c>
      <c r="U134" s="28">
        <v>18764071401256</v>
      </c>
      <c r="V134" s="9" t="s">
        <v>878</v>
      </c>
      <c r="W134" s="9" t="s">
        <v>879</v>
      </c>
      <c r="X134" s="9">
        <v>1</v>
      </c>
      <c r="Y134" s="9">
        <v>5000000</v>
      </c>
      <c r="Z134" s="14">
        <v>45439</v>
      </c>
      <c r="AA134" s="14">
        <v>46169</v>
      </c>
      <c r="AB134" s="9" t="s">
        <v>880</v>
      </c>
      <c r="AC134" s="16" t="str">
        <f t="shared" si="4"/>
        <v>Colina138_P.C.AS.A.S</v>
      </c>
      <c r="AD134" s="16" t="e">
        <f>VLOOKUP(H134,Ciudad!A129:F328,2,FALSE)</f>
        <v>#N/A</v>
      </c>
      <c r="AE134" s="16" t="e">
        <f>VLOOKUP(H134,Ciudad!A129:F328,4,FALSE)</f>
        <v>#N/A</v>
      </c>
      <c r="AF134" s="16" t="e">
        <f>VLOOKUP(H134,Ciudad!A129:F328,5,FALSE)</f>
        <v>#N/A</v>
      </c>
    </row>
    <row r="135" spans="1:32" ht="15" thickBot="1" x14ac:dyDescent="0.4">
      <c r="A135" s="38" t="s">
        <v>1248</v>
      </c>
      <c r="B135" s="9">
        <v>18000114111</v>
      </c>
      <c r="C135" s="9" t="s">
        <v>881</v>
      </c>
      <c r="D135" s="9" t="s">
        <v>464</v>
      </c>
      <c r="E135" s="9" t="s">
        <v>37</v>
      </c>
      <c r="F135" s="38" t="s">
        <v>421</v>
      </c>
      <c r="G135" s="9">
        <v>890912221</v>
      </c>
      <c r="H135" s="9">
        <v>2</v>
      </c>
      <c r="I135" s="9">
        <v>1</v>
      </c>
      <c r="J135" s="9">
        <v>699</v>
      </c>
      <c r="K135" s="11" t="s">
        <v>882</v>
      </c>
      <c r="L135" s="7" t="s">
        <v>38</v>
      </c>
      <c r="M135" s="12" t="s">
        <v>24</v>
      </c>
      <c r="N135" s="13">
        <v>18764071452336</v>
      </c>
      <c r="O135" s="9" t="s">
        <v>883</v>
      </c>
      <c r="P135" s="9" t="s">
        <v>884</v>
      </c>
      <c r="Q135" s="9">
        <v>1</v>
      </c>
      <c r="R135" s="9">
        <v>10000</v>
      </c>
      <c r="S135" s="14">
        <v>45439</v>
      </c>
      <c r="T135" s="14">
        <v>46169</v>
      </c>
      <c r="U135" s="28">
        <v>18764071399987</v>
      </c>
      <c r="V135" s="9" t="s">
        <v>885</v>
      </c>
      <c r="W135" s="9" t="s">
        <v>886</v>
      </c>
      <c r="X135" s="9">
        <v>1</v>
      </c>
      <c r="Y135" s="9">
        <v>5000000</v>
      </c>
      <c r="Z135" s="14">
        <v>45439</v>
      </c>
      <c r="AA135" s="14">
        <v>46169</v>
      </c>
      <c r="AB135" s="9" t="s">
        <v>887</v>
      </c>
      <c r="AC135" s="16" t="str">
        <f t="shared" si="4"/>
        <v>KkrkMultidrive_P.C.AS.A.S</v>
      </c>
      <c r="AD135" s="16" t="e">
        <f>VLOOKUP(H135,Ciudad!A130:F329,2,FALSE)</f>
        <v>#N/A</v>
      </c>
      <c r="AE135" s="16" t="e">
        <f>VLOOKUP(H135,Ciudad!A130:F329,4,FALSE)</f>
        <v>#N/A</v>
      </c>
      <c r="AF135" s="16" t="e">
        <f>VLOOKUP(H135,Ciudad!A130:F329,5,FALSE)</f>
        <v>#N/A</v>
      </c>
    </row>
    <row r="136" spans="1:32" ht="15" thickBot="1" x14ac:dyDescent="0.4">
      <c r="A136" s="38" t="s">
        <v>1249</v>
      </c>
      <c r="B136" s="9">
        <v>18000114111</v>
      </c>
      <c r="C136" s="9" t="s">
        <v>888</v>
      </c>
      <c r="D136" s="9" t="s">
        <v>464</v>
      </c>
      <c r="E136" s="9" t="s">
        <v>37</v>
      </c>
      <c r="F136" s="38" t="s">
        <v>421</v>
      </c>
      <c r="G136" s="9">
        <v>890912221</v>
      </c>
      <c r="H136" s="9">
        <v>2</v>
      </c>
      <c r="I136" s="9">
        <v>1</v>
      </c>
      <c r="J136" s="9">
        <v>682</v>
      </c>
      <c r="K136" s="11">
        <v>1606880322</v>
      </c>
      <c r="L136" s="7" t="s">
        <v>38</v>
      </c>
      <c r="M136" s="12" t="s">
        <v>24</v>
      </c>
      <c r="N136" s="13">
        <v>18764071452336</v>
      </c>
      <c r="O136" s="9" t="s">
        <v>480</v>
      </c>
      <c r="P136" s="9" t="s">
        <v>481</v>
      </c>
      <c r="Q136" s="9">
        <v>1</v>
      </c>
      <c r="R136" s="9">
        <v>10000</v>
      </c>
      <c r="S136" s="14">
        <v>45439</v>
      </c>
      <c r="T136" s="14">
        <v>46169</v>
      </c>
      <c r="U136" s="28">
        <v>18764071405692</v>
      </c>
      <c r="V136" s="9" t="s">
        <v>889</v>
      </c>
      <c r="W136" s="9" t="s">
        <v>890</v>
      </c>
      <c r="X136" s="9">
        <v>1</v>
      </c>
      <c r="Y136" s="9">
        <v>5000000</v>
      </c>
      <c r="Z136" s="14">
        <v>45439</v>
      </c>
      <c r="AA136" s="14">
        <v>46169</v>
      </c>
      <c r="AB136" s="9" t="s">
        <v>891</v>
      </c>
      <c r="AC136" s="16" t="str">
        <f t="shared" si="4"/>
        <v>LaCastellana_P.C.AS.A.S</v>
      </c>
      <c r="AD136" s="16" t="e">
        <f>VLOOKUP(H136,Ciudad!A131:F330,2,FALSE)</f>
        <v>#N/A</v>
      </c>
      <c r="AE136" s="16" t="e">
        <f>VLOOKUP(H136,Ciudad!A131:F330,4,FALSE)</f>
        <v>#N/A</v>
      </c>
      <c r="AF136" s="16" t="e">
        <f>VLOOKUP(H136,Ciudad!A131:F330,5,FALSE)</f>
        <v>#N/A</v>
      </c>
    </row>
    <row r="137" spans="1:32" ht="15" thickBot="1" x14ac:dyDescent="0.4">
      <c r="A137" s="38" t="s">
        <v>1250</v>
      </c>
      <c r="B137" s="9">
        <v>18000114111</v>
      </c>
      <c r="C137" s="9" t="s">
        <v>892</v>
      </c>
      <c r="D137" s="9" t="s">
        <v>457</v>
      </c>
      <c r="E137" s="9" t="s">
        <v>37</v>
      </c>
      <c r="F137" s="38" t="s">
        <v>421</v>
      </c>
      <c r="G137" s="9">
        <v>890912221</v>
      </c>
      <c r="H137" s="9">
        <v>9</v>
      </c>
      <c r="I137" s="9">
        <v>1</v>
      </c>
      <c r="J137" s="9">
        <v>651</v>
      </c>
      <c r="K137" s="11" t="s">
        <v>893</v>
      </c>
      <c r="L137" s="7" t="s">
        <v>38</v>
      </c>
      <c r="M137" s="12" t="s">
        <v>24</v>
      </c>
      <c r="N137" s="13">
        <v>18764071452336</v>
      </c>
      <c r="O137" s="9" t="s">
        <v>894</v>
      </c>
      <c r="P137" s="9" t="s">
        <v>895</v>
      </c>
      <c r="Q137" s="9">
        <v>1</v>
      </c>
      <c r="R137" s="9">
        <v>10000</v>
      </c>
      <c r="S137" s="14">
        <v>45439</v>
      </c>
      <c r="T137" s="14">
        <v>46169</v>
      </c>
      <c r="U137" s="28">
        <v>18764071417321</v>
      </c>
      <c r="V137" s="9" t="s">
        <v>896</v>
      </c>
      <c r="W137" s="9" t="s">
        <v>897</v>
      </c>
      <c r="X137" s="9">
        <v>1</v>
      </c>
      <c r="Y137" s="9">
        <v>5000000</v>
      </c>
      <c r="Z137" s="14">
        <v>45439</v>
      </c>
      <c r="AA137" s="14">
        <v>46169</v>
      </c>
      <c r="AB137" s="9" t="s">
        <v>898</v>
      </c>
      <c r="AC137" s="16" t="str">
        <f t="shared" ref="AC137:AC173" si="5">LEFT(SUBSTITUTE(A137," ",""),20)&amp;"_"&amp;LEFT(SUBSTITUTE(F137," ",""),18)</f>
        <v>LaPlaya_P.C.AS.A.S</v>
      </c>
      <c r="AD137" s="16" t="e">
        <f>VLOOKUP(H137,Ciudad!A132:F331,2,FALSE)</f>
        <v>#N/A</v>
      </c>
      <c r="AE137" s="16" t="e">
        <f>VLOOKUP(H137,Ciudad!A132:F331,4,FALSE)</f>
        <v>#N/A</v>
      </c>
      <c r="AF137" s="16" t="e">
        <f>VLOOKUP(H137,Ciudad!A132:F331,5,FALSE)</f>
        <v>#N/A</v>
      </c>
    </row>
    <row r="138" spans="1:32" ht="15" thickBot="1" x14ac:dyDescent="0.4">
      <c r="A138" s="38" t="s">
        <v>1251</v>
      </c>
      <c r="B138" s="9">
        <v>18000114111</v>
      </c>
      <c r="C138" s="9" t="s">
        <v>899</v>
      </c>
      <c r="D138" s="9" t="s">
        <v>442</v>
      </c>
      <c r="E138" s="9" t="s">
        <v>37</v>
      </c>
      <c r="F138" s="38" t="s">
        <v>421</v>
      </c>
      <c r="G138" s="9">
        <v>890912221</v>
      </c>
      <c r="H138" s="9">
        <v>3</v>
      </c>
      <c r="I138" s="9">
        <v>1</v>
      </c>
      <c r="J138" s="9">
        <v>654</v>
      </c>
      <c r="K138" s="11">
        <v>1959355803</v>
      </c>
      <c r="L138" s="7" t="s">
        <v>38</v>
      </c>
      <c r="M138" s="12" t="s">
        <v>24</v>
      </c>
      <c r="N138" s="13">
        <v>18764071452336</v>
      </c>
      <c r="O138" s="9" t="s">
        <v>900</v>
      </c>
      <c r="P138" s="9" t="s">
        <v>901</v>
      </c>
      <c r="Q138" s="9">
        <v>1</v>
      </c>
      <c r="R138" s="9">
        <v>10000</v>
      </c>
      <c r="S138" s="14">
        <v>45439</v>
      </c>
      <c r="T138" s="14">
        <v>46169</v>
      </c>
      <c r="U138" s="28">
        <v>18764071418494</v>
      </c>
      <c r="V138" s="9" t="s">
        <v>902</v>
      </c>
      <c r="W138" s="9" t="s">
        <v>903</v>
      </c>
      <c r="X138" s="9">
        <v>1</v>
      </c>
      <c r="Y138" s="9">
        <v>5000000</v>
      </c>
      <c r="Z138" s="14">
        <v>45439</v>
      </c>
      <c r="AA138" s="14">
        <v>46169</v>
      </c>
      <c r="AB138" s="9" t="s">
        <v>904</v>
      </c>
      <c r="AC138" s="16" t="str">
        <f t="shared" si="5"/>
        <v>LaVisitacion_P.C.AS.A.S</v>
      </c>
      <c r="AD138" s="16" t="e">
        <f>VLOOKUP(H138,Ciudad!A133:F332,2,FALSE)</f>
        <v>#N/A</v>
      </c>
      <c r="AE138" s="16" t="e">
        <f>VLOOKUP(H138,Ciudad!A133:F332,4,FALSE)</f>
        <v>#N/A</v>
      </c>
      <c r="AF138" s="16" t="e">
        <f>VLOOKUP(H138,Ciudad!A133:F332,5,FALSE)</f>
        <v>#N/A</v>
      </c>
    </row>
    <row r="139" spans="1:32" ht="15" thickBot="1" x14ac:dyDescent="0.4">
      <c r="A139" s="38" t="s">
        <v>1252</v>
      </c>
      <c r="B139" s="9">
        <v>18000114111</v>
      </c>
      <c r="C139" s="9" t="s">
        <v>905</v>
      </c>
      <c r="D139" s="9" t="s">
        <v>590</v>
      </c>
      <c r="E139" s="9" t="s">
        <v>37</v>
      </c>
      <c r="F139" s="38" t="s">
        <v>421</v>
      </c>
      <c r="G139" s="9">
        <v>890912221</v>
      </c>
      <c r="H139" s="9">
        <v>3</v>
      </c>
      <c r="I139" s="9">
        <v>1</v>
      </c>
      <c r="J139" s="9">
        <v>713</v>
      </c>
      <c r="K139" s="11" t="s">
        <v>906</v>
      </c>
      <c r="L139" s="7" t="s">
        <v>38</v>
      </c>
      <c r="M139" s="12" t="s">
        <v>24</v>
      </c>
      <c r="N139" s="13">
        <v>18764071452336</v>
      </c>
      <c r="O139" s="9" t="s">
        <v>907</v>
      </c>
      <c r="P139" s="9" t="s">
        <v>908</v>
      </c>
      <c r="Q139" s="9">
        <v>1</v>
      </c>
      <c r="R139" s="9">
        <v>10000</v>
      </c>
      <c r="S139" s="14">
        <v>45439</v>
      </c>
      <c r="T139" s="14">
        <v>46169</v>
      </c>
      <c r="U139" s="28">
        <v>18764071401826</v>
      </c>
      <c r="V139" s="9" t="s">
        <v>909</v>
      </c>
      <c r="W139" s="9" t="s">
        <v>910</v>
      </c>
      <c r="X139" s="9">
        <v>1</v>
      </c>
      <c r="Y139" s="9">
        <v>5000000</v>
      </c>
      <c r="Z139" s="14">
        <v>45439</v>
      </c>
      <c r="AA139" s="14">
        <v>46169</v>
      </c>
      <c r="AB139" s="9" t="s">
        <v>911</v>
      </c>
      <c r="AC139" s="16" t="str">
        <f t="shared" si="5"/>
        <v>LasFerias_P.C.AS.A.S</v>
      </c>
      <c r="AD139" s="16" t="e">
        <f>VLOOKUP(H139,Ciudad!A134:F333,2,FALSE)</f>
        <v>#N/A</v>
      </c>
      <c r="AE139" s="16" t="e">
        <f>VLOOKUP(H139,Ciudad!A134:F333,4,FALSE)</f>
        <v>#N/A</v>
      </c>
      <c r="AF139" s="16" t="e">
        <f>VLOOKUP(H139,Ciudad!A134:F333,5,FALSE)</f>
        <v>#N/A</v>
      </c>
    </row>
    <row r="140" spans="1:32" ht="15" thickBot="1" x14ac:dyDescent="0.4">
      <c r="A140" s="38" t="s">
        <v>1253</v>
      </c>
      <c r="B140" s="9">
        <v>18000114111</v>
      </c>
      <c r="C140" s="9" t="s">
        <v>912</v>
      </c>
      <c r="D140" s="9" t="s">
        <v>464</v>
      </c>
      <c r="E140" s="9" t="s">
        <v>37</v>
      </c>
      <c r="F140" s="38" t="s">
        <v>421</v>
      </c>
      <c r="G140" s="9">
        <v>890912221</v>
      </c>
      <c r="H140" s="9">
        <v>2</v>
      </c>
      <c r="I140" s="9">
        <v>1</v>
      </c>
      <c r="J140" s="9">
        <v>641</v>
      </c>
      <c r="K140" s="11" t="s">
        <v>913</v>
      </c>
      <c r="L140" s="7" t="s">
        <v>38</v>
      </c>
      <c r="M140" s="12" t="s">
        <v>24</v>
      </c>
      <c r="N140" s="13">
        <v>18764071452336</v>
      </c>
      <c r="O140" s="9" t="s">
        <v>914</v>
      </c>
      <c r="P140" s="9" t="s">
        <v>915</v>
      </c>
      <c r="Q140" s="9">
        <v>1</v>
      </c>
      <c r="R140" s="9">
        <v>10000</v>
      </c>
      <c r="S140" s="14">
        <v>45439</v>
      </c>
      <c r="T140" s="14">
        <v>46169</v>
      </c>
      <c r="U140" s="28">
        <v>18764071412653</v>
      </c>
      <c r="V140" s="9" t="s">
        <v>916</v>
      </c>
      <c r="W140" s="9" t="s">
        <v>917</v>
      </c>
      <c r="X140" s="9">
        <v>1</v>
      </c>
      <c r="Y140" s="9">
        <v>5000000</v>
      </c>
      <c r="Z140" s="14">
        <v>45439</v>
      </c>
      <c r="AA140" s="14">
        <v>46169</v>
      </c>
      <c r="AB140" s="9" t="s">
        <v>918</v>
      </c>
      <c r="AC140" s="16" t="str">
        <f t="shared" si="5"/>
        <v>Limonar_P.C.AS.A.S</v>
      </c>
      <c r="AD140" s="16" t="e">
        <f>VLOOKUP(H140,Ciudad!A135:F334,2,FALSE)</f>
        <v>#N/A</v>
      </c>
      <c r="AE140" s="16" t="e">
        <f>VLOOKUP(H140,Ciudad!A135:F334,4,FALSE)</f>
        <v>#N/A</v>
      </c>
      <c r="AF140" s="16" t="e">
        <f>VLOOKUP(H140,Ciudad!A135:F334,5,FALSE)</f>
        <v>#N/A</v>
      </c>
    </row>
    <row r="141" spans="1:32" ht="15" thickBot="1" x14ac:dyDescent="0.4">
      <c r="A141" s="38" t="s">
        <v>1254</v>
      </c>
      <c r="B141" s="9">
        <v>18000114111</v>
      </c>
      <c r="C141" s="9" t="s">
        <v>919</v>
      </c>
      <c r="D141" s="9" t="s">
        <v>534</v>
      </c>
      <c r="E141" s="9" t="s">
        <v>37</v>
      </c>
      <c r="F141" s="38" t="s">
        <v>421</v>
      </c>
      <c r="G141" s="9">
        <v>890912221</v>
      </c>
      <c r="H141" s="9">
        <v>2</v>
      </c>
      <c r="I141" s="9">
        <v>1</v>
      </c>
      <c r="J141" s="9">
        <v>680</v>
      </c>
      <c r="K141" s="11" t="s">
        <v>920</v>
      </c>
      <c r="L141" s="7" t="s">
        <v>38</v>
      </c>
      <c r="M141" s="12" t="s">
        <v>24</v>
      </c>
      <c r="N141" s="13">
        <v>18764071452336</v>
      </c>
      <c r="O141" s="9" t="s">
        <v>921</v>
      </c>
      <c r="P141" s="9" t="s">
        <v>922</v>
      </c>
      <c r="Q141" s="9">
        <v>1</v>
      </c>
      <c r="R141" s="9">
        <v>10000</v>
      </c>
      <c r="S141" s="14">
        <v>45439</v>
      </c>
      <c r="T141" s="14">
        <v>46169</v>
      </c>
      <c r="U141" s="28">
        <v>18764071404766</v>
      </c>
      <c r="V141" s="9" t="s">
        <v>923</v>
      </c>
      <c r="W141" s="9" t="s">
        <v>924</v>
      </c>
      <c r="X141" s="9">
        <v>1</v>
      </c>
      <c r="Y141" s="9">
        <v>5000000</v>
      </c>
      <c r="Z141" s="14">
        <v>45439</v>
      </c>
      <c r="AA141" s="14">
        <v>46169</v>
      </c>
      <c r="AB141" s="9" t="s">
        <v>925</v>
      </c>
      <c r="AC141" s="16" t="str">
        <f t="shared" si="5"/>
        <v>Manga_P.C.AS.A.S</v>
      </c>
      <c r="AD141" s="16" t="e">
        <f>VLOOKUP(H141,Ciudad!A136:F335,2,FALSE)</f>
        <v>#N/A</v>
      </c>
      <c r="AE141" s="16" t="e">
        <f>VLOOKUP(H141,Ciudad!A136:F335,4,FALSE)</f>
        <v>#N/A</v>
      </c>
      <c r="AF141" s="16" t="e">
        <f>VLOOKUP(H141,Ciudad!A136:F335,5,FALSE)</f>
        <v>#N/A</v>
      </c>
    </row>
    <row r="142" spans="1:32" ht="15" thickBot="1" x14ac:dyDescent="0.4">
      <c r="A142" s="38" t="s">
        <v>1255</v>
      </c>
      <c r="B142" s="9">
        <v>18000114111</v>
      </c>
      <c r="C142" s="9" t="s">
        <v>926</v>
      </c>
      <c r="D142" s="9" t="s">
        <v>590</v>
      </c>
      <c r="E142" s="9" t="s">
        <v>37</v>
      </c>
      <c r="F142" s="38" t="s">
        <v>421</v>
      </c>
      <c r="G142" s="9">
        <v>890912221</v>
      </c>
      <c r="H142" s="9">
        <v>109</v>
      </c>
      <c r="I142" s="9">
        <v>1</v>
      </c>
      <c r="J142" s="9">
        <v>708</v>
      </c>
      <c r="K142" s="11" t="s">
        <v>927</v>
      </c>
      <c r="L142" s="7" t="s">
        <v>38</v>
      </c>
      <c r="M142" s="12" t="s">
        <v>24</v>
      </c>
      <c r="N142" s="13">
        <v>18764071452336</v>
      </c>
      <c r="O142" s="9" t="s">
        <v>928</v>
      </c>
      <c r="P142" s="9" t="s">
        <v>929</v>
      </c>
      <c r="Q142" s="9">
        <v>1</v>
      </c>
      <c r="R142" s="9">
        <v>10000</v>
      </c>
      <c r="S142" s="14">
        <v>45439</v>
      </c>
      <c r="T142" s="14">
        <v>46169</v>
      </c>
      <c r="U142" s="28">
        <v>18764071402942</v>
      </c>
      <c r="V142" s="9" t="s">
        <v>930</v>
      </c>
      <c r="W142" s="9" t="s">
        <v>931</v>
      </c>
      <c r="X142" s="9">
        <v>1</v>
      </c>
      <c r="Y142" s="9">
        <v>5000000</v>
      </c>
      <c r="Z142" s="14">
        <v>45439</v>
      </c>
      <c r="AA142" s="14">
        <v>46169</v>
      </c>
      <c r="AB142" s="9" t="s">
        <v>932</v>
      </c>
      <c r="AC142" s="16" t="str">
        <f t="shared" si="5"/>
        <v>MuelleNacional_P.C.AS.A.S</v>
      </c>
      <c r="AD142" s="16" t="e">
        <f>VLOOKUP(H142,Ciudad!A137:F336,2,FALSE)</f>
        <v>#N/A</v>
      </c>
      <c r="AE142" s="16" t="e">
        <f>VLOOKUP(H142,Ciudad!A137:F336,4,FALSE)</f>
        <v>#N/A</v>
      </c>
      <c r="AF142" s="16" t="e">
        <f>VLOOKUP(H142,Ciudad!A137:F336,5,FALSE)</f>
        <v>#N/A</v>
      </c>
    </row>
    <row r="143" spans="1:32" ht="15" thickBot="1" x14ac:dyDescent="0.4">
      <c r="A143" s="38" t="s">
        <v>1256</v>
      </c>
      <c r="B143" s="9">
        <v>18000114111</v>
      </c>
      <c r="C143" s="9" t="s">
        <v>933</v>
      </c>
      <c r="D143" s="9" t="s">
        <v>590</v>
      </c>
      <c r="E143" s="9" t="s">
        <v>37</v>
      </c>
      <c r="F143" s="38" t="s">
        <v>421</v>
      </c>
      <c r="G143" s="9">
        <v>890912221</v>
      </c>
      <c r="H143" s="9">
        <v>3</v>
      </c>
      <c r="I143" s="9">
        <v>1</v>
      </c>
      <c r="J143" s="9">
        <v>706</v>
      </c>
      <c r="K143" s="11" t="s">
        <v>934</v>
      </c>
      <c r="L143" s="7" t="s">
        <v>38</v>
      </c>
      <c r="M143" s="12" t="s">
        <v>24</v>
      </c>
      <c r="N143" s="13">
        <v>18764071452336</v>
      </c>
      <c r="O143" s="9" t="s">
        <v>935</v>
      </c>
      <c r="P143" s="9" t="s">
        <v>936</v>
      </c>
      <c r="Q143" s="9">
        <v>1</v>
      </c>
      <c r="R143" s="9">
        <v>10000</v>
      </c>
      <c r="S143" s="14">
        <v>45439</v>
      </c>
      <c r="T143" s="14">
        <v>46169</v>
      </c>
      <c r="U143" s="28">
        <v>18764071430971</v>
      </c>
      <c r="V143" s="9" t="s">
        <v>937</v>
      </c>
      <c r="W143" s="9" t="s">
        <v>938</v>
      </c>
      <c r="X143" s="9">
        <v>1</v>
      </c>
      <c r="Y143" s="9">
        <v>5000000</v>
      </c>
      <c r="Z143" s="14">
        <v>45439</v>
      </c>
      <c r="AA143" s="14">
        <v>46169</v>
      </c>
      <c r="AB143" s="9" t="s">
        <v>939</v>
      </c>
      <c r="AC143" s="16" t="str">
        <f t="shared" si="5"/>
        <v>ParqueItagui_P.C.AS.A.S</v>
      </c>
      <c r="AD143" s="16" t="e">
        <f>VLOOKUP(H143,Ciudad!A138:F337,2,FALSE)</f>
        <v>#N/A</v>
      </c>
      <c r="AE143" s="16" t="e">
        <f>VLOOKUP(H143,Ciudad!A138:F337,4,FALSE)</f>
        <v>#N/A</v>
      </c>
      <c r="AF143" s="16" t="e">
        <f>VLOOKUP(H143,Ciudad!A138:F337,5,FALSE)</f>
        <v>#N/A</v>
      </c>
    </row>
    <row r="144" spans="1:32" ht="15" thickBot="1" x14ac:dyDescent="0.4">
      <c r="A144" s="38" t="s">
        <v>1257</v>
      </c>
      <c r="B144" s="9">
        <v>18000114111</v>
      </c>
      <c r="C144" s="9" t="s">
        <v>940</v>
      </c>
      <c r="D144" s="9" t="s">
        <v>590</v>
      </c>
      <c r="E144" s="9" t="s">
        <v>37</v>
      </c>
      <c r="F144" s="38" t="s">
        <v>421</v>
      </c>
      <c r="G144" s="9">
        <v>890912221</v>
      </c>
      <c r="H144" s="9">
        <v>25</v>
      </c>
      <c r="I144" s="9">
        <v>1</v>
      </c>
      <c r="J144" s="9">
        <v>681</v>
      </c>
      <c r="K144" s="11" t="s">
        <v>941</v>
      </c>
      <c r="L144" s="7" t="s">
        <v>38</v>
      </c>
      <c r="M144" s="12" t="s">
        <v>24</v>
      </c>
      <c r="N144" s="13">
        <v>18764071452336</v>
      </c>
      <c r="O144" s="9" t="s">
        <v>942</v>
      </c>
      <c r="P144" s="9" t="s">
        <v>943</v>
      </c>
      <c r="Q144" s="9">
        <v>1</v>
      </c>
      <c r="R144" s="9">
        <v>10000</v>
      </c>
      <c r="S144" s="14">
        <v>45439</v>
      </c>
      <c r="T144" s="14">
        <v>46169</v>
      </c>
      <c r="U144" s="28">
        <v>18764071405162</v>
      </c>
      <c r="V144" s="9" t="s">
        <v>944</v>
      </c>
      <c r="W144" s="9" t="s">
        <v>945</v>
      </c>
      <c r="X144" s="9">
        <v>1</v>
      </c>
      <c r="Y144" s="9">
        <v>5000000</v>
      </c>
      <c r="Z144" s="14">
        <v>45439</v>
      </c>
      <c r="AA144" s="14">
        <v>46169</v>
      </c>
      <c r="AB144" s="9" t="s">
        <v>946</v>
      </c>
      <c r="AC144" s="16" t="str">
        <f t="shared" si="5"/>
        <v>ParqueWasinthong_P.C.AS.A.S</v>
      </c>
      <c r="AD144" s="16" t="e">
        <f>VLOOKUP(H144,Ciudad!A139:F338,2,FALSE)</f>
        <v>#N/A</v>
      </c>
      <c r="AE144" s="16" t="e">
        <f>VLOOKUP(H144,Ciudad!A139:F338,4,FALSE)</f>
        <v>#N/A</v>
      </c>
      <c r="AF144" s="16" t="e">
        <f>VLOOKUP(H144,Ciudad!A139:F338,5,FALSE)</f>
        <v>#N/A</v>
      </c>
    </row>
    <row r="145" spans="1:32" ht="15" thickBot="1" x14ac:dyDescent="0.4">
      <c r="A145" s="38" t="s">
        <v>1258</v>
      </c>
      <c r="B145" s="9">
        <v>18000114111</v>
      </c>
      <c r="C145" s="9" t="s">
        <v>947</v>
      </c>
      <c r="D145" s="9" t="s">
        <v>464</v>
      </c>
      <c r="E145" s="9" t="s">
        <v>37</v>
      </c>
      <c r="F145" s="38" t="s">
        <v>421</v>
      </c>
      <c r="G145" s="9">
        <v>890912221</v>
      </c>
      <c r="H145" s="9">
        <v>2</v>
      </c>
      <c r="I145" s="9">
        <v>1</v>
      </c>
      <c r="J145" s="9">
        <v>650</v>
      </c>
      <c r="K145" s="11">
        <v>1299439223</v>
      </c>
      <c r="L145" s="7" t="s">
        <v>38</v>
      </c>
      <c r="M145" s="12" t="s">
        <v>24</v>
      </c>
      <c r="N145" s="13">
        <v>18764071452336</v>
      </c>
      <c r="O145" s="9" t="s">
        <v>948</v>
      </c>
      <c r="P145" s="9" t="s">
        <v>949</v>
      </c>
      <c r="Q145" s="9">
        <v>1</v>
      </c>
      <c r="R145" s="9">
        <v>10000</v>
      </c>
      <c r="S145" s="14">
        <v>45439</v>
      </c>
      <c r="T145" s="14">
        <v>46169</v>
      </c>
      <c r="U145" s="28">
        <v>18764071416631</v>
      </c>
      <c r="V145" s="9" t="s">
        <v>950</v>
      </c>
      <c r="W145" s="9" t="s">
        <v>396</v>
      </c>
      <c r="X145" s="9">
        <v>1</v>
      </c>
      <c r="Y145" s="9">
        <v>5000000</v>
      </c>
      <c r="Z145" s="14">
        <v>45439</v>
      </c>
      <c r="AA145" s="14">
        <v>46169</v>
      </c>
      <c r="AB145" s="9" t="s">
        <v>951</v>
      </c>
      <c r="AC145" s="16" t="str">
        <f t="shared" si="5"/>
        <v>Poblado_P.C.AS.A.S</v>
      </c>
      <c r="AD145" s="16" t="e">
        <f>VLOOKUP(H145,Ciudad!A140:F339,2,FALSE)</f>
        <v>#N/A</v>
      </c>
      <c r="AE145" s="16" t="e">
        <f>VLOOKUP(H145,Ciudad!A140:F339,4,FALSE)</f>
        <v>#N/A</v>
      </c>
      <c r="AF145" s="16" t="e">
        <f>VLOOKUP(H145,Ciudad!A140:F339,5,FALSE)</f>
        <v>#N/A</v>
      </c>
    </row>
    <row r="146" spans="1:32" ht="15" thickBot="1" x14ac:dyDescent="0.4">
      <c r="A146" s="38" t="s">
        <v>1259</v>
      </c>
      <c r="B146" s="9">
        <v>18000114111</v>
      </c>
      <c r="C146" s="9" t="s">
        <v>881</v>
      </c>
      <c r="D146" s="9" t="s">
        <v>590</v>
      </c>
      <c r="E146" s="9" t="s">
        <v>37</v>
      </c>
      <c r="F146" s="38" t="s">
        <v>421</v>
      </c>
      <c r="G146" s="9">
        <v>890912221</v>
      </c>
      <c r="H146" s="9">
        <v>3</v>
      </c>
      <c r="I146" s="9">
        <v>1</v>
      </c>
      <c r="J146" s="9">
        <v>712</v>
      </c>
      <c r="K146" s="11" t="s">
        <v>952</v>
      </c>
      <c r="L146" s="7" t="s">
        <v>38</v>
      </c>
      <c r="M146" s="12" t="s">
        <v>24</v>
      </c>
      <c r="N146" s="13">
        <v>18764071452336</v>
      </c>
      <c r="O146" s="9" t="s">
        <v>953</v>
      </c>
      <c r="P146" s="9" t="s">
        <v>954</v>
      </c>
      <c r="Q146" s="9">
        <v>1</v>
      </c>
      <c r="R146" s="9">
        <v>10000</v>
      </c>
      <c r="S146" s="14">
        <v>45439</v>
      </c>
      <c r="T146" s="14">
        <v>46169</v>
      </c>
      <c r="U146" s="28">
        <v>18764071435782</v>
      </c>
      <c r="V146" s="9" t="s">
        <v>955</v>
      </c>
      <c r="W146" s="9" t="s">
        <v>956</v>
      </c>
      <c r="X146" s="9">
        <v>1</v>
      </c>
      <c r="Y146" s="9">
        <v>5000000</v>
      </c>
      <c r="Z146" s="14">
        <v>45439</v>
      </c>
      <c r="AA146" s="14">
        <v>46169</v>
      </c>
      <c r="AB146" s="9" t="s">
        <v>957</v>
      </c>
      <c r="AC146" s="16" t="str">
        <f t="shared" si="5"/>
        <v>SantaFeNivel4_P.C.AS.A.S</v>
      </c>
      <c r="AD146" s="16" t="e">
        <f>VLOOKUP(H146,Ciudad!A141:F340,2,FALSE)</f>
        <v>#N/A</v>
      </c>
      <c r="AE146" s="16" t="e">
        <f>VLOOKUP(H146,Ciudad!A141:F340,4,FALSE)</f>
        <v>#N/A</v>
      </c>
      <c r="AF146" s="16" t="e">
        <f>VLOOKUP(H146,Ciudad!A141:F340,5,FALSE)</f>
        <v>#N/A</v>
      </c>
    </row>
    <row r="147" spans="1:32" ht="15" thickBot="1" x14ac:dyDescent="0.4">
      <c r="A147" s="38" t="s">
        <v>1260</v>
      </c>
      <c r="B147" s="9">
        <v>18000114111</v>
      </c>
      <c r="C147" s="9" t="s">
        <v>958</v>
      </c>
      <c r="D147" s="9" t="s">
        <v>457</v>
      </c>
      <c r="E147" s="9" t="s">
        <v>37</v>
      </c>
      <c r="F147" s="38" t="s">
        <v>421</v>
      </c>
      <c r="G147" s="9">
        <v>890912221</v>
      </c>
      <c r="H147" s="9">
        <v>9</v>
      </c>
      <c r="I147" s="9">
        <v>1</v>
      </c>
      <c r="J147" s="9">
        <v>711</v>
      </c>
      <c r="K147" s="11" t="s">
        <v>959</v>
      </c>
      <c r="L147" s="7" t="s">
        <v>38</v>
      </c>
      <c r="M147" s="12" t="s">
        <v>24</v>
      </c>
      <c r="N147" s="13">
        <v>18764071452336</v>
      </c>
      <c r="O147" s="9" t="s">
        <v>960</v>
      </c>
      <c r="P147" s="9" t="s">
        <v>961</v>
      </c>
      <c r="Q147" s="9">
        <v>1</v>
      </c>
      <c r="R147" s="9">
        <v>10000</v>
      </c>
      <c r="S147" s="14">
        <v>45439</v>
      </c>
      <c r="T147" s="14">
        <v>46169</v>
      </c>
      <c r="U147" s="28">
        <v>18764071408712</v>
      </c>
      <c r="V147" s="9" t="s">
        <v>962</v>
      </c>
      <c r="W147" s="9" t="s">
        <v>963</v>
      </c>
      <c r="X147" s="9">
        <v>1</v>
      </c>
      <c r="Y147" s="9">
        <v>5000000</v>
      </c>
      <c r="Z147" s="14">
        <v>45439</v>
      </c>
      <c r="AA147" s="14">
        <v>46169</v>
      </c>
      <c r="AB147" s="9" t="s">
        <v>964</v>
      </c>
      <c r="AC147" s="16" t="str">
        <f t="shared" si="5"/>
        <v>Serrezuela_P.C.AS.A.S</v>
      </c>
      <c r="AD147" s="16" t="e">
        <f>VLOOKUP(H147,Ciudad!A142:F341,2,FALSE)</f>
        <v>#N/A</v>
      </c>
      <c r="AE147" s="16" t="e">
        <f>VLOOKUP(H147,Ciudad!A142:F341,4,FALSE)</f>
        <v>#N/A</v>
      </c>
      <c r="AF147" s="16" t="e">
        <f>VLOOKUP(H147,Ciudad!A142:F341,5,FALSE)</f>
        <v>#N/A</v>
      </c>
    </row>
    <row r="148" spans="1:32" ht="15" thickBot="1" x14ac:dyDescent="0.4">
      <c r="A148" s="38" t="s">
        <v>1261</v>
      </c>
      <c r="B148" s="9">
        <v>18000114111</v>
      </c>
      <c r="C148" s="9" t="s">
        <v>965</v>
      </c>
      <c r="D148" s="9" t="s">
        <v>449</v>
      </c>
      <c r="E148" s="9" t="s">
        <v>37</v>
      </c>
      <c r="F148" s="38" t="s">
        <v>421</v>
      </c>
      <c r="G148" s="9">
        <v>890912221</v>
      </c>
      <c r="H148" s="9">
        <v>1043</v>
      </c>
      <c r="I148" s="9">
        <v>1</v>
      </c>
      <c r="J148" s="9">
        <v>639</v>
      </c>
      <c r="K148" s="11">
        <v>828270719</v>
      </c>
      <c r="L148" s="7" t="s">
        <v>38</v>
      </c>
      <c r="M148" s="12" t="s">
        <v>24</v>
      </c>
      <c r="N148" s="13">
        <v>18764071452336</v>
      </c>
      <c r="O148" s="9" t="s">
        <v>966</v>
      </c>
      <c r="P148" s="9" t="s">
        <v>967</v>
      </c>
      <c r="Q148" s="9">
        <v>1</v>
      </c>
      <c r="R148" s="9">
        <v>10000</v>
      </c>
      <c r="S148" s="14">
        <v>45439</v>
      </c>
      <c r="T148" s="14">
        <v>46169</v>
      </c>
      <c r="U148" s="28">
        <v>18764071411924</v>
      </c>
      <c r="V148" s="9" t="s">
        <v>968</v>
      </c>
      <c r="W148" s="9" t="s">
        <v>969</v>
      </c>
      <c r="X148" s="9">
        <v>1</v>
      </c>
      <c r="Y148" s="9">
        <v>5000000</v>
      </c>
      <c r="Z148" s="14">
        <v>45439</v>
      </c>
      <c r="AA148" s="14">
        <v>46169</v>
      </c>
      <c r="AB148" s="9" t="s">
        <v>970</v>
      </c>
      <c r="AC148" s="16" t="str">
        <f t="shared" si="5"/>
        <v>Tulua_P.C.AS.A.S</v>
      </c>
      <c r="AD148" s="16" t="e">
        <f>VLOOKUP(H148,Ciudad!A143:F342,2,FALSE)</f>
        <v>#N/A</v>
      </c>
      <c r="AE148" s="16" t="e">
        <f>VLOOKUP(H148,Ciudad!A143:F342,4,FALSE)</f>
        <v>#N/A</v>
      </c>
      <c r="AF148" s="16" t="e">
        <f>VLOOKUP(H148,Ciudad!A143:F342,5,FALSE)</f>
        <v>#N/A</v>
      </c>
    </row>
    <row r="149" spans="1:32" ht="15" thickBot="1" x14ac:dyDescent="0.4">
      <c r="A149" s="38" t="s">
        <v>1262</v>
      </c>
      <c r="B149" s="9">
        <v>18000114111</v>
      </c>
      <c r="C149" s="9" t="s">
        <v>971</v>
      </c>
      <c r="D149" s="9" t="s">
        <v>505</v>
      </c>
      <c r="E149" s="9" t="s">
        <v>37</v>
      </c>
      <c r="F149" s="38" t="s">
        <v>421</v>
      </c>
      <c r="G149" s="9">
        <v>890912221</v>
      </c>
      <c r="H149" s="9">
        <v>33</v>
      </c>
      <c r="I149" s="9">
        <v>1</v>
      </c>
      <c r="J149" s="9">
        <v>643</v>
      </c>
      <c r="K149" s="11">
        <v>248528741</v>
      </c>
      <c r="L149" s="7" t="s">
        <v>38</v>
      </c>
      <c r="M149" s="12" t="s">
        <v>24</v>
      </c>
      <c r="N149" s="13">
        <v>18764071452336</v>
      </c>
      <c r="O149" s="9"/>
      <c r="P149" s="9"/>
      <c r="Q149" s="9">
        <v>1</v>
      </c>
      <c r="R149" s="9">
        <v>10000</v>
      </c>
      <c r="S149" s="14">
        <v>45439</v>
      </c>
      <c r="T149" s="14">
        <v>46169</v>
      </c>
      <c r="U149" s="28">
        <v>18764071414183</v>
      </c>
      <c r="V149" s="9" t="s">
        <v>972</v>
      </c>
      <c r="W149" s="9" t="s">
        <v>973</v>
      </c>
      <c r="X149" s="9">
        <v>1</v>
      </c>
      <c r="Y149" s="9">
        <v>5000000</v>
      </c>
      <c r="Z149" s="14">
        <v>45439</v>
      </c>
      <c r="AA149" s="14">
        <v>46169</v>
      </c>
      <c r="AB149" s="9" t="s">
        <v>974</v>
      </c>
      <c r="AC149" s="16" t="str">
        <f t="shared" si="5"/>
        <v>UnicentroPasto_P.C.AS.A.S</v>
      </c>
      <c r="AD149" s="16" t="e">
        <f>VLOOKUP(H149,Ciudad!A144:F343,2,FALSE)</f>
        <v>#N/A</v>
      </c>
      <c r="AE149" s="16" t="e">
        <f>VLOOKUP(H149,Ciudad!A144:F343,4,FALSE)</f>
        <v>#N/A</v>
      </c>
      <c r="AF149" s="16" t="e">
        <f>VLOOKUP(H149,Ciudad!A144:F343,5,FALSE)</f>
        <v>#N/A</v>
      </c>
    </row>
    <row r="150" spans="1:32" ht="15" thickBot="1" x14ac:dyDescent="0.4">
      <c r="A150" s="38" t="s">
        <v>1263</v>
      </c>
      <c r="B150" s="9">
        <v>18000114111</v>
      </c>
      <c r="C150" s="9" t="s">
        <v>975</v>
      </c>
      <c r="D150" s="9" t="s">
        <v>449</v>
      </c>
      <c r="E150" s="9" t="s">
        <v>37</v>
      </c>
      <c r="F150" s="38" t="s">
        <v>421</v>
      </c>
      <c r="G150" s="9">
        <v>890912221</v>
      </c>
      <c r="H150" s="9">
        <v>4</v>
      </c>
      <c r="I150" s="9">
        <v>1</v>
      </c>
      <c r="J150" s="9">
        <v>647</v>
      </c>
      <c r="K150" s="11" t="s">
        <v>976</v>
      </c>
      <c r="L150" s="7" t="s">
        <v>38</v>
      </c>
      <c r="M150" s="12" t="s">
        <v>24</v>
      </c>
      <c r="N150" s="13">
        <v>18764071452336</v>
      </c>
      <c r="O150" s="9" t="s">
        <v>977</v>
      </c>
      <c r="P150" s="9" t="s">
        <v>978</v>
      </c>
      <c r="Q150" s="9">
        <v>1</v>
      </c>
      <c r="R150" s="9">
        <v>10000</v>
      </c>
      <c r="S150" s="14">
        <v>45439</v>
      </c>
      <c r="T150" s="14">
        <v>46169</v>
      </c>
      <c r="U150" s="28">
        <v>18764071415871</v>
      </c>
      <c r="V150" s="9" t="s">
        <v>979</v>
      </c>
      <c r="W150" s="9" t="s">
        <v>980</v>
      </c>
      <c r="X150" s="9">
        <v>1</v>
      </c>
      <c r="Y150" s="9">
        <v>5000000</v>
      </c>
      <c r="Z150" s="14">
        <v>45439</v>
      </c>
      <c r="AA150" s="14">
        <v>46169</v>
      </c>
      <c r="AB150" s="9" t="s">
        <v>981</v>
      </c>
      <c r="AC150" s="16" t="str">
        <f t="shared" si="5"/>
        <v>UnicoCali_P.C.AS.A.S</v>
      </c>
      <c r="AD150" s="16" t="e">
        <f>VLOOKUP(H150,Ciudad!A145:F344,2,FALSE)</f>
        <v>#N/A</v>
      </c>
      <c r="AE150" s="16" t="e">
        <f>VLOOKUP(H150,Ciudad!A145:F344,4,FALSE)</f>
        <v>#N/A</v>
      </c>
      <c r="AF150" s="16" t="e">
        <f>VLOOKUP(H150,Ciudad!A145:F344,5,FALSE)</f>
        <v>#N/A</v>
      </c>
    </row>
    <row r="151" spans="1:32" ht="15" thickBot="1" x14ac:dyDescent="0.4">
      <c r="A151" s="38" t="s">
        <v>1264</v>
      </c>
      <c r="B151" s="9">
        <v>18000114111</v>
      </c>
      <c r="C151" s="9" t="s">
        <v>982</v>
      </c>
      <c r="D151" s="9" t="s">
        <v>505</v>
      </c>
      <c r="E151" s="9" t="s">
        <v>37</v>
      </c>
      <c r="F151" s="38" t="s">
        <v>421</v>
      </c>
      <c r="G151" s="9">
        <v>890912221</v>
      </c>
      <c r="H151" s="9">
        <v>33</v>
      </c>
      <c r="I151" s="9">
        <v>1</v>
      </c>
      <c r="J151" s="9">
        <v>644</v>
      </c>
      <c r="K151" s="11" t="s">
        <v>983</v>
      </c>
      <c r="L151" s="7" t="s">
        <v>38</v>
      </c>
      <c r="M151" s="12" t="s">
        <v>24</v>
      </c>
      <c r="N151" s="13">
        <v>18764071452336</v>
      </c>
      <c r="O151" s="9" t="s">
        <v>984</v>
      </c>
      <c r="P151" s="9" t="s">
        <v>985</v>
      </c>
      <c r="Q151" s="9">
        <v>1</v>
      </c>
      <c r="R151" s="9">
        <v>10000</v>
      </c>
      <c r="S151" s="14">
        <v>45439</v>
      </c>
      <c r="T151" s="14">
        <v>46169</v>
      </c>
      <c r="U151" s="28">
        <v>18764071414642</v>
      </c>
      <c r="V151" s="9" t="s">
        <v>986</v>
      </c>
      <c r="W151" s="9" t="s">
        <v>987</v>
      </c>
      <c r="X151" s="9">
        <v>1</v>
      </c>
      <c r="Y151" s="9">
        <v>5000000</v>
      </c>
      <c r="Z151" s="14">
        <v>45439</v>
      </c>
      <c r="AA151" s="14">
        <v>46169</v>
      </c>
      <c r="AB151" s="9" t="s">
        <v>988</v>
      </c>
      <c r="AC151" s="16" t="str">
        <f t="shared" si="5"/>
        <v>UnicoPasto_P.C.AS.A.S</v>
      </c>
      <c r="AD151" s="16" t="e">
        <f>VLOOKUP(H151,Ciudad!A146:F345,2,FALSE)</f>
        <v>#N/A</v>
      </c>
      <c r="AE151" s="16" t="e">
        <f>VLOOKUP(H151,Ciudad!A146:F345,4,FALSE)</f>
        <v>#N/A</v>
      </c>
      <c r="AF151" s="16" t="e">
        <f>VLOOKUP(H151,Ciudad!A146:F345,5,FALSE)</f>
        <v>#N/A</v>
      </c>
    </row>
    <row r="152" spans="1:32" ht="15" thickBot="1" x14ac:dyDescent="0.4">
      <c r="A152" s="38" t="s">
        <v>1265</v>
      </c>
      <c r="B152" s="9">
        <v>18000114111</v>
      </c>
      <c r="C152" s="9" t="s">
        <v>989</v>
      </c>
      <c r="D152" s="9" t="s">
        <v>457</v>
      </c>
      <c r="E152" s="9" t="s">
        <v>37</v>
      </c>
      <c r="F152" s="38" t="s">
        <v>421</v>
      </c>
      <c r="G152" s="9">
        <v>890912221</v>
      </c>
      <c r="H152" s="9">
        <v>9</v>
      </c>
      <c r="I152" s="9">
        <v>1</v>
      </c>
      <c r="J152" s="9">
        <v>687</v>
      </c>
      <c r="K152" s="11" t="s">
        <v>990</v>
      </c>
      <c r="L152" s="7" t="s">
        <v>38</v>
      </c>
      <c r="M152" s="12" t="s">
        <v>24</v>
      </c>
      <c r="N152" s="13">
        <v>18764071452336</v>
      </c>
      <c r="O152" s="9" t="s">
        <v>991</v>
      </c>
      <c r="P152" s="9" t="s">
        <v>992</v>
      </c>
      <c r="Q152" s="9">
        <v>1</v>
      </c>
      <c r="R152" s="9">
        <v>10000</v>
      </c>
      <c r="S152" s="14">
        <v>45439</v>
      </c>
      <c r="T152" s="14">
        <v>46169</v>
      </c>
      <c r="U152" s="28">
        <v>18764071407144</v>
      </c>
      <c r="V152" s="9" t="s">
        <v>993</v>
      </c>
      <c r="W152" s="9" t="s">
        <v>994</v>
      </c>
      <c r="X152" s="9">
        <v>1</v>
      </c>
      <c r="Y152" s="9">
        <v>5000000</v>
      </c>
      <c r="Z152" s="14">
        <v>45439</v>
      </c>
      <c r="AA152" s="14">
        <v>46169</v>
      </c>
      <c r="AB152" s="9" t="s">
        <v>995</v>
      </c>
      <c r="AC152" s="16" t="str">
        <f t="shared" si="5"/>
        <v>ValleduparCcialMayal_P.C.AS.A.S</v>
      </c>
      <c r="AD152" s="16" t="e">
        <f>VLOOKUP(H152,Ciudad!A147:F346,2,FALSE)</f>
        <v>#N/A</v>
      </c>
      <c r="AE152" s="16" t="e">
        <f>VLOOKUP(H152,Ciudad!A147:F346,4,FALSE)</f>
        <v>#N/A</v>
      </c>
      <c r="AF152" s="16" t="e">
        <f>VLOOKUP(H152,Ciudad!A147:F346,5,FALSE)</f>
        <v>#N/A</v>
      </c>
    </row>
    <row r="153" spans="1:32" ht="15" thickBot="1" x14ac:dyDescent="0.4">
      <c r="A153" s="38" t="s">
        <v>1266</v>
      </c>
      <c r="B153" s="9">
        <v>18000114111</v>
      </c>
      <c r="C153" s="9" t="s">
        <v>996</v>
      </c>
      <c r="D153" s="9" t="s">
        <v>434</v>
      </c>
      <c r="E153" s="9" t="s">
        <v>37</v>
      </c>
      <c r="F153" s="38" t="s">
        <v>421</v>
      </c>
      <c r="G153" s="9">
        <v>890912221</v>
      </c>
      <c r="H153" s="9">
        <v>2</v>
      </c>
      <c r="I153" s="9">
        <v>1</v>
      </c>
      <c r="J153" s="9">
        <v>601</v>
      </c>
      <c r="K153" s="11"/>
      <c r="L153" s="7" t="s">
        <v>38</v>
      </c>
      <c r="M153" s="12" t="s">
        <v>24</v>
      </c>
      <c r="N153" s="9" t="e">
        <v>#N/A</v>
      </c>
      <c r="O153" s="9"/>
      <c r="P153" s="9"/>
      <c r="Q153" s="9" t="e">
        <v>#N/A</v>
      </c>
      <c r="R153" s="9" t="e">
        <v>#N/A</v>
      </c>
      <c r="S153" s="9" t="e">
        <v>#N/A</v>
      </c>
      <c r="T153" s="9" t="e">
        <v>#N/A</v>
      </c>
      <c r="U153" s="28">
        <v>18764074658796</v>
      </c>
      <c r="V153" s="9" t="s">
        <v>997</v>
      </c>
      <c r="W153" s="9" t="s">
        <v>998</v>
      </c>
      <c r="X153" s="9" t="e">
        <v>#N/A</v>
      </c>
      <c r="Y153" s="9" t="e">
        <v>#N/A</v>
      </c>
      <c r="Z153" s="14">
        <v>45481</v>
      </c>
      <c r="AA153" s="14">
        <v>46211</v>
      </c>
      <c r="AB153" s="9" t="s">
        <v>999</v>
      </c>
      <c r="AC153" s="16" t="str">
        <f t="shared" si="5"/>
        <v>FontanarSecundario_P.C.AS.A.S</v>
      </c>
      <c r="AD153" s="16" t="e">
        <f>VLOOKUP(H153,Ciudad!A148:F347,2,FALSE)</f>
        <v>#N/A</v>
      </c>
      <c r="AE153" s="16" t="e">
        <f>VLOOKUP(H153,Ciudad!A148:F347,4,FALSE)</f>
        <v>#N/A</v>
      </c>
      <c r="AF153" s="16" t="e">
        <f>VLOOKUP(H153,Ciudad!A148:F347,5,FALSE)</f>
        <v>#N/A</v>
      </c>
    </row>
    <row r="154" spans="1:32" ht="15" thickBot="1" x14ac:dyDescent="0.4">
      <c r="A154" s="38" t="s">
        <v>1267</v>
      </c>
      <c r="B154" s="9">
        <v>18000114111</v>
      </c>
      <c r="C154" s="9" t="s">
        <v>1000</v>
      </c>
      <c r="D154" s="9" t="s">
        <v>1001</v>
      </c>
      <c r="E154" s="9" t="s">
        <v>37</v>
      </c>
      <c r="F154" s="38" t="s">
        <v>421</v>
      </c>
      <c r="G154" s="9">
        <v>890912221</v>
      </c>
      <c r="H154" s="9">
        <v>9</v>
      </c>
      <c r="I154" s="9">
        <v>1</v>
      </c>
      <c r="J154" s="9">
        <v>998</v>
      </c>
      <c r="K154" s="11"/>
      <c r="L154" s="7" t="s">
        <v>38</v>
      </c>
      <c r="M154" s="12" t="s">
        <v>24</v>
      </c>
      <c r="N154" s="9" t="e">
        <v>#N/A</v>
      </c>
      <c r="O154" s="9"/>
      <c r="P154" s="9"/>
      <c r="Q154" s="9" t="e">
        <v>#N/A</v>
      </c>
      <c r="R154" s="9" t="e">
        <v>#N/A</v>
      </c>
      <c r="S154" s="9" t="e">
        <v>#N/A</v>
      </c>
      <c r="T154" s="9" t="e">
        <v>#N/A</v>
      </c>
      <c r="U154" s="28">
        <v>18764075403653</v>
      </c>
      <c r="V154" s="9" t="s">
        <v>1002</v>
      </c>
      <c r="W154" s="9" t="s">
        <v>1003</v>
      </c>
      <c r="X154" s="9" t="e">
        <v>#N/A</v>
      </c>
      <c r="Y154" s="9" t="e">
        <v>#N/A</v>
      </c>
      <c r="Z154" s="14">
        <v>45492</v>
      </c>
      <c r="AA154" s="14">
        <v>46222</v>
      </c>
      <c r="AB154" s="9" t="s">
        <v>1004</v>
      </c>
      <c r="AC154" s="16" t="str">
        <f t="shared" si="5"/>
        <v>CcGranManzana_P.C.AS.A.S</v>
      </c>
      <c r="AD154" s="16" t="e">
        <f>VLOOKUP(H154,Ciudad!A149:F348,2,FALSE)</f>
        <v>#N/A</v>
      </c>
      <c r="AE154" s="16" t="e">
        <f>VLOOKUP(H154,Ciudad!A149:F348,4,FALSE)</f>
        <v>#N/A</v>
      </c>
      <c r="AF154" s="16" t="e">
        <f>VLOOKUP(H154,Ciudad!A149:F348,5,FALSE)</f>
        <v>#N/A</v>
      </c>
    </row>
    <row r="155" spans="1:32" ht="15" thickBot="1" x14ac:dyDescent="0.4">
      <c r="A155" s="38" t="s">
        <v>1268</v>
      </c>
      <c r="B155" s="9">
        <v>18000114111</v>
      </c>
      <c r="C155" s="9" t="s">
        <v>425</v>
      </c>
      <c r="D155" s="9" t="s">
        <v>426</v>
      </c>
      <c r="E155" s="9" t="s">
        <v>37</v>
      </c>
      <c r="F155" s="38" t="s">
        <v>421</v>
      </c>
      <c r="G155" s="9">
        <v>890912221</v>
      </c>
      <c r="H155" s="9">
        <v>2</v>
      </c>
      <c r="I155" s="9">
        <v>1</v>
      </c>
      <c r="J155" s="9">
        <v>6112</v>
      </c>
      <c r="K155" s="11"/>
      <c r="L155" s="7" t="s">
        <v>38</v>
      </c>
      <c r="M155" s="12" t="s">
        <v>24</v>
      </c>
      <c r="N155" s="9" t="e">
        <v>#N/A</v>
      </c>
      <c r="O155" s="9"/>
      <c r="P155" s="9"/>
      <c r="Q155" s="9" t="e">
        <v>#N/A</v>
      </c>
      <c r="R155" s="9" t="e">
        <v>#N/A</v>
      </c>
      <c r="S155" s="9" t="e">
        <v>#N/A</v>
      </c>
      <c r="T155" s="9" t="e">
        <v>#N/A</v>
      </c>
      <c r="U155" s="28">
        <v>18764076205678</v>
      </c>
      <c r="V155" s="9" t="s">
        <v>1005</v>
      </c>
      <c r="W155" s="9" t="s">
        <v>1006</v>
      </c>
      <c r="X155" s="9" t="e">
        <v>#N/A</v>
      </c>
      <c r="Y155" s="9" t="e">
        <v>#N/A</v>
      </c>
      <c r="Z155" s="14">
        <v>45504</v>
      </c>
      <c r="AA155" s="14">
        <v>46234</v>
      </c>
      <c r="AB155" s="9" t="s">
        <v>1007</v>
      </c>
      <c r="AC155" s="16" t="str">
        <f t="shared" si="5"/>
        <v>C.CCentroChiaSecunda_P.C.AS.A.S</v>
      </c>
      <c r="AD155" s="16" t="e">
        <f>VLOOKUP(H155,Ciudad!A150:F349,2,FALSE)</f>
        <v>#N/A</v>
      </c>
      <c r="AE155" s="16" t="e">
        <f>VLOOKUP(H155,Ciudad!A150:F349,4,FALSE)</f>
        <v>#N/A</v>
      </c>
      <c r="AF155" s="16" t="e">
        <f>VLOOKUP(H155,Ciudad!A150:F349,5,FALSE)</f>
        <v>#N/A</v>
      </c>
    </row>
    <row r="156" spans="1:32" ht="15" thickBot="1" x14ac:dyDescent="0.4">
      <c r="A156" s="38" t="s">
        <v>1269</v>
      </c>
      <c r="B156" s="9">
        <v>18000114111</v>
      </c>
      <c r="C156" s="9" t="s">
        <v>433</v>
      </c>
      <c r="D156" s="9" t="s">
        <v>434</v>
      </c>
      <c r="E156" s="9" t="s">
        <v>37</v>
      </c>
      <c r="F156" s="38" t="s">
        <v>421</v>
      </c>
      <c r="G156" s="9">
        <v>890912221</v>
      </c>
      <c r="H156" s="9">
        <v>2</v>
      </c>
      <c r="I156" s="9">
        <v>1</v>
      </c>
      <c r="J156" s="9">
        <v>6322</v>
      </c>
      <c r="K156" s="11"/>
      <c r="L156" s="7" t="s">
        <v>38</v>
      </c>
      <c r="M156" s="12" t="s">
        <v>24</v>
      </c>
      <c r="N156" s="9" t="e">
        <v>#N/A</v>
      </c>
      <c r="O156" s="9"/>
      <c r="P156" s="9"/>
      <c r="Q156" s="9" t="e">
        <v>#N/A</v>
      </c>
      <c r="R156" s="9" t="e">
        <v>#N/A</v>
      </c>
      <c r="S156" s="9" t="e">
        <v>#N/A</v>
      </c>
      <c r="T156" s="9" t="e">
        <v>#N/A</v>
      </c>
      <c r="U156" s="28">
        <v>18764076207570</v>
      </c>
      <c r="V156" s="9" t="s">
        <v>1008</v>
      </c>
      <c r="W156" s="9" t="s">
        <v>1009</v>
      </c>
      <c r="X156" s="9" t="e">
        <v>#N/A</v>
      </c>
      <c r="Y156" s="9" t="e">
        <v>#N/A</v>
      </c>
      <c r="Z156" s="14">
        <v>45504</v>
      </c>
      <c r="AA156" s="14">
        <v>46234</v>
      </c>
      <c r="AB156" s="9" t="s">
        <v>1010</v>
      </c>
      <c r="AC156" s="16" t="str">
        <f t="shared" si="5"/>
        <v>CentroComercialCentr_P.C.AS.A.S</v>
      </c>
      <c r="AD156" s="16" t="e">
        <f>VLOOKUP(H156,Ciudad!A151:F350,2,FALSE)</f>
        <v>#N/A</v>
      </c>
      <c r="AE156" s="16" t="e">
        <f>VLOOKUP(H156,Ciudad!A151:F350,4,FALSE)</f>
        <v>#N/A</v>
      </c>
      <c r="AF156" s="16" t="e">
        <f>VLOOKUP(H156,Ciudad!A151:F350,5,FALSE)</f>
        <v>#N/A</v>
      </c>
    </row>
    <row r="157" spans="1:32" ht="15" thickBot="1" x14ac:dyDescent="0.4">
      <c r="A157" s="38" t="s">
        <v>1270</v>
      </c>
      <c r="B157" s="9">
        <v>18000114111</v>
      </c>
      <c r="C157" s="9" t="s">
        <v>533</v>
      </c>
      <c r="D157" s="9" t="s">
        <v>534</v>
      </c>
      <c r="E157" s="9" t="s">
        <v>37</v>
      </c>
      <c r="F157" s="38" t="s">
        <v>421</v>
      </c>
      <c r="G157" s="9">
        <v>890912221</v>
      </c>
      <c r="H157" s="9">
        <v>2</v>
      </c>
      <c r="I157" s="9">
        <v>1</v>
      </c>
      <c r="J157" s="9">
        <v>6952</v>
      </c>
      <c r="K157" s="11"/>
      <c r="L157" s="7" t="s">
        <v>38</v>
      </c>
      <c r="M157" s="12" t="s">
        <v>24</v>
      </c>
      <c r="N157" s="9" t="e">
        <v>#N/A</v>
      </c>
      <c r="O157" s="9"/>
      <c r="P157" s="9"/>
      <c r="Q157" s="9" t="e">
        <v>#N/A</v>
      </c>
      <c r="R157" s="9" t="e">
        <v>#N/A</v>
      </c>
      <c r="S157" s="9" t="e">
        <v>#N/A</v>
      </c>
      <c r="T157" s="9" t="e">
        <v>#N/A</v>
      </c>
      <c r="U157" s="28">
        <v>18764076208429</v>
      </c>
      <c r="V157" s="9" t="s">
        <v>1011</v>
      </c>
      <c r="W157" s="9" t="s">
        <v>1012</v>
      </c>
      <c r="X157" s="9" t="e">
        <v>#N/A</v>
      </c>
      <c r="Y157" s="9" t="e">
        <v>#N/A</v>
      </c>
      <c r="Z157" s="14">
        <v>45504</v>
      </c>
      <c r="AA157" s="14">
        <v>46234</v>
      </c>
      <c r="AB157" s="9" t="s">
        <v>1013</v>
      </c>
      <c r="AC157" s="16" t="str">
        <f t="shared" si="5"/>
        <v>CentroComercialFonta_P.C.AS.A.S</v>
      </c>
      <c r="AD157" s="16" t="e">
        <f>VLOOKUP(H157,Ciudad!A152:F351,2,FALSE)</f>
        <v>#N/A</v>
      </c>
      <c r="AE157" s="16" t="e">
        <f>VLOOKUP(H157,Ciudad!A152:F351,4,FALSE)</f>
        <v>#N/A</v>
      </c>
      <c r="AF157" s="16" t="e">
        <f>VLOOKUP(H157,Ciudad!A152:F351,5,FALSE)</f>
        <v>#N/A</v>
      </c>
    </row>
    <row r="158" spans="1:32" ht="15" thickBot="1" x14ac:dyDescent="0.4">
      <c r="A158" s="38" t="s">
        <v>1271</v>
      </c>
      <c r="B158" s="9">
        <v>18000114111</v>
      </c>
      <c r="C158" s="9" t="s">
        <v>540</v>
      </c>
      <c r="D158" s="9" t="s">
        <v>442</v>
      </c>
      <c r="E158" s="9" t="s">
        <v>37</v>
      </c>
      <c r="F158" s="38" t="s">
        <v>421</v>
      </c>
      <c r="G158" s="9">
        <v>890912221</v>
      </c>
      <c r="H158" s="9">
        <v>8</v>
      </c>
      <c r="I158" s="9">
        <v>1</v>
      </c>
      <c r="J158" s="9">
        <v>6632</v>
      </c>
      <c r="K158" s="11"/>
      <c r="L158" s="7" t="s">
        <v>38</v>
      </c>
      <c r="M158" s="12" t="s">
        <v>24</v>
      </c>
      <c r="N158" s="9" t="e">
        <v>#N/A</v>
      </c>
      <c r="O158" s="9"/>
      <c r="P158" s="9"/>
      <c r="Q158" s="9" t="e">
        <v>#N/A</v>
      </c>
      <c r="R158" s="9" t="e">
        <v>#N/A</v>
      </c>
      <c r="S158" s="9" t="e">
        <v>#N/A</v>
      </c>
      <c r="T158" s="9" t="e">
        <v>#N/A</v>
      </c>
      <c r="U158" s="28">
        <v>18764076209172</v>
      </c>
      <c r="V158" s="9" t="s">
        <v>1014</v>
      </c>
      <c r="W158" s="9" t="s">
        <v>1015</v>
      </c>
      <c r="X158" s="9" t="e">
        <v>#N/A</v>
      </c>
      <c r="Y158" s="9" t="e">
        <v>#N/A</v>
      </c>
      <c r="Z158" s="14">
        <v>45504</v>
      </c>
      <c r="AA158" s="14">
        <v>46234</v>
      </c>
      <c r="AB158" s="9" t="s">
        <v>1016</v>
      </c>
      <c r="AC158" s="16" t="str">
        <f t="shared" si="5"/>
        <v>Éxito BelloSecundari_P.C.AS.A.S</v>
      </c>
      <c r="AD158" s="16" t="e">
        <f>VLOOKUP(H158,Ciudad!A153:F352,2,FALSE)</f>
        <v>#N/A</v>
      </c>
      <c r="AE158" s="16" t="e">
        <f>VLOOKUP(H158,Ciudad!A153:F352,4,FALSE)</f>
        <v>#N/A</v>
      </c>
      <c r="AF158" s="16" t="e">
        <f>VLOOKUP(H158,Ciudad!A153:F352,5,FALSE)</f>
        <v>#N/A</v>
      </c>
    </row>
    <row r="159" spans="1:32" ht="15" thickBot="1" x14ac:dyDescent="0.4">
      <c r="A159" s="38" t="s">
        <v>1272</v>
      </c>
      <c r="B159" s="9">
        <v>18000114111</v>
      </c>
      <c r="C159" s="9" t="s">
        <v>611</v>
      </c>
      <c r="D159" s="9" t="s">
        <v>457</v>
      </c>
      <c r="E159" s="9" t="s">
        <v>37</v>
      </c>
      <c r="F159" s="38" t="s">
        <v>421</v>
      </c>
      <c r="G159" s="9">
        <v>890912221</v>
      </c>
      <c r="H159" s="9">
        <v>6</v>
      </c>
      <c r="I159" s="9">
        <v>1</v>
      </c>
      <c r="J159" s="9">
        <v>6672</v>
      </c>
      <c r="K159" s="11"/>
      <c r="L159" s="7" t="s">
        <v>38</v>
      </c>
      <c r="M159" s="12" t="s">
        <v>24</v>
      </c>
      <c r="N159" s="9" t="e">
        <v>#N/A</v>
      </c>
      <c r="O159" s="9"/>
      <c r="P159" s="9"/>
      <c r="Q159" s="9" t="e">
        <v>#N/A</v>
      </c>
      <c r="R159" s="9" t="e">
        <v>#N/A</v>
      </c>
      <c r="S159" s="9" t="e">
        <v>#N/A</v>
      </c>
      <c r="T159" s="9" t="e">
        <v>#N/A</v>
      </c>
      <c r="U159" s="28">
        <v>18764076210071</v>
      </c>
      <c r="V159" s="9" t="s">
        <v>1017</v>
      </c>
      <c r="W159" s="9" t="s">
        <v>1018</v>
      </c>
      <c r="X159" s="9" t="e">
        <v>#N/A</v>
      </c>
      <c r="Y159" s="9" t="e">
        <v>#N/A</v>
      </c>
      <c r="Z159" s="14">
        <v>45504</v>
      </c>
      <c r="AA159" s="14">
        <v>46234</v>
      </c>
      <c r="AB159" s="9" t="s">
        <v>1019</v>
      </c>
      <c r="AC159" s="16" t="str">
        <f t="shared" si="5"/>
        <v>CentroComercial LosM_P.C.AS.A.S</v>
      </c>
      <c r="AD159" s="16" t="e">
        <f>VLOOKUP(H159,Ciudad!A154:F353,2,FALSE)</f>
        <v>#N/A</v>
      </c>
      <c r="AE159" s="16" t="e">
        <f>VLOOKUP(H159,Ciudad!A154:F353,4,FALSE)</f>
        <v>#N/A</v>
      </c>
      <c r="AF159" s="16" t="e">
        <f>VLOOKUP(H159,Ciudad!A154:F353,5,FALSE)</f>
        <v>#N/A</v>
      </c>
    </row>
    <row r="160" spans="1:32" ht="15" thickBot="1" x14ac:dyDescent="0.4">
      <c r="A160" s="38" t="s">
        <v>1273</v>
      </c>
      <c r="B160" s="9">
        <v>18000114111</v>
      </c>
      <c r="C160" s="9" t="s">
        <v>694</v>
      </c>
      <c r="D160" s="9" t="s">
        <v>442</v>
      </c>
      <c r="E160" s="9" t="s">
        <v>37</v>
      </c>
      <c r="F160" s="38" t="s">
        <v>421</v>
      </c>
      <c r="G160" s="9">
        <v>890912221</v>
      </c>
      <c r="H160" s="9">
        <v>42</v>
      </c>
      <c r="I160" s="9">
        <v>1</v>
      </c>
      <c r="J160" s="9">
        <v>6752</v>
      </c>
      <c r="K160" s="11"/>
      <c r="L160" s="7" t="s">
        <v>38</v>
      </c>
      <c r="M160" s="12" t="s">
        <v>24</v>
      </c>
      <c r="N160" s="9" t="e">
        <v>#N/A</v>
      </c>
      <c r="O160" s="9"/>
      <c r="P160" s="9"/>
      <c r="Q160" s="9" t="e">
        <v>#N/A</v>
      </c>
      <c r="R160" s="9" t="e">
        <v>#N/A</v>
      </c>
      <c r="S160" s="9" t="e">
        <v>#N/A</v>
      </c>
      <c r="T160" s="9" t="e">
        <v>#N/A</v>
      </c>
      <c r="U160" s="28">
        <v>18764076210808</v>
      </c>
      <c r="V160" s="9" t="s">
        <v>1020</v>
      </c>
      <c r="W160" s="9" t="s">
        <v>1021</v>
      </c>
      <c r="X160" s="9" t="e">
        <v>#N/A</v>
      </c>
      <c r="Y160" s="9" t="e">
        <v>#N/A</v>
      </c>
      <c r="Z160" s="14">
        <v>45504</v>
      </c>
      <c r="AA160" s="14">
        <v>46234</v>
      </c>
      <c r="AB160" s="9" t="s">
        <v>1022</v>
      </c>
      <c r="AC160" s="16" t="str">
        <f t="shared" si="5"/>
        <v>CentroComercial Mayo_P.C.AS.A.S</v>
      </c>
      <c r="AD160" s="16" t="e">
        <f>VLOOKUP(H160,Ciudad!A155:F354,2,FALSE)</f>
        <v>#N/A</v>
      </c>
      <c r="AE160" s="16" t="e">
        <f>VLOOKUP(H160,Ciudad!A155:F354,4,FALSE)</f>
        <v>#N/A</v>
      </c>
      <c r="AF160" s="16" t="e">
        <f>VLOOKUP(H160,Ciudad!A155:F354,5,FALSE)</f>
        <v>#N/A</v>
      </c>
    </row>
    <row r="161" spans="1:32" ht="15" thickBot="1" x14ac:dyDescent="0.4">
      <c r="A161" s="38" t="s">
        <v>1274</v>
      </c>
      <c r="B161" s="9">
        <v>18000114111</v>
      </c>
      <c r="C161" s="9" t="s">
        <v>1023</v>
      </c>
      <c r="D161" s="9" t="s">
        <v>1024</v>
      </c>
      <c r="E161" s="9" t="s">
        <v>37</v>
      </c>
      <c r="F161" s="38" t="s">
        <v>421</v>
      </c>
      <c r="G161" s="9">
        <v>890912221</v>
      </c>
      <c r="H161" s="9">
        <v>4</v>
      </c>
      <c r="I161" s="9">
        <v>1</v>
      </c>
      <c r="J161" s="9">
        <v>794</v>
      </c>
      <c r="K161" s="11"/>
      <c r="L161" s="7" t="s">
        <v>38</v>
      </c>
      <c r="M161" s="12" t="s">
        <v>24</v>
      </c>
      <c r="N161" s="9" t="e">
        <v>#N/A</v>
      </c>
      <c r="O161" s="9"/>
      <c r="P161" s="9"/>
      <c r="Q161" s="9" t="e">
        <v>#N/A</v>
      </c>
      <c r="R161" s="9" t="e">
        <v>#N/A</v>
      </c>
      <c r="S161" s="9" t="e">
        <v>#N/A</v>
      </c>
      <c r="T161" s="9" t="e">
        <v>#N/A</v>
      </c>
      <c r="U161" s="28">
        <v>18764077230648</v>
      </c>
      <c r="V161" s="9" t="s">
        <v>1025</v>
      </c>
      <c r="W161" s="9" t="s">
        <v>1026</v>
      </c>
      <c r="X161" s="9" t="e">
        <v>#N/A</v>
      </c>
      <c r="Y161" s="9" t="e">
        <v>#N/A</v>
      </c>
      <c r="Z161" s="14">
        <v>45519</v>
      </c>
      <c r="AA161" s="14">
        <v>46249</v>
      </c>
      <c r="AB161" s="9" t="s">
        <v>1027</v>
      </c>
      <c r="AC161" s="16" t="str">
        <f t="shared" si="5"/>
        <v>CalimaLa14_P.C.AS.A.S</v>
      </c>
      <c r="AD161" s="16" t="e">
        <f>VLOOKUP(H161,Ciudad!A156:F355,2,FALSE)</f>
        <v>#N/A</v>
      </c>
      <c r="AE161" s="16" t="e">
        <f>VLOOKUP(H161,Ciudad!A156:F355,4,FALSE)</f>
        <v>#N/A</v>
      </c>
      <c r="AF161" s="16" t="e">
        <f>VLOOKUP(H161,Ciudad!A156:F355,5,FALSE)</f>
        <v>#N/A</v>
      </c>
    </row>
    <row r="162" spans="1:32" ht="15" thickBot="1" x14ac:dyDescent="0.4">
      <c r="A162" s="38" t="s">
        <v>1275</v>
      </c>
      <c r="B162" s="9">
        <v>18000114111</v>
      </c>
      <c r="C162" s="9" t="s">
        <v>1028</v>
      </c>
      <c r="D162" s="9" t="s">
        <v>1029</v>
      </c>
      <c r="E162" s="9" t="s">
        <v>37</v>
      </c>
      <c r="F162" s="38" t="s">
        <v>421</v>
      </c>
      <c r="G162" s="9">
        <v>890912221</v>
      </c>
      <c r="H162" s="9">
        <v>2</v>
      </c>
      <c r="I162" s="9">
        <v>1</v>
      </c>
      <c r="J162" s="9">
        <v>722</v>
      </c>
      <c r="K162" s="11"/>
      <c r="L162" s="7" t="s">
        <v>38</v>
      </c>
      <c r="M162" s="12" t="s">
        <v>24</v>
      </c>
      <c r="N162" s="9" t="e">
        <v>#N/A</v>
      </c>
      <c r="O162" s="9"/>
      <c r="P162" s="9"/>
      <c r="Q162" s="9" t="e">
        <v>#N/A</v>
      </c>
      <c r="R162" s="9" t="e">
        <v>#N/A</v>
      </c>
      <c r="S162" s="9" t="e">
        <v>#N/A</v>
      </c>
      <c r="T162" s="9" t="e">
        <v>#N/A</v>
      </c>
      <c r="U162" s="28">
        <v>18764081678175</v>
      </c>
      <c r="V162" s="9" t="s">
        <v>1030</v>
      </c>
      <c r="W162" s="9" t="s">
        <v>1031</v>
      </c>
      <c r="X162" s="9" t="e">
        <v>#N/A</v>
      </c>
      <c r="Y162" s="9" t="e">
        <v>#N/A</v>
      </c>
      <c r="Z162" s="14">
        <v>45582</v>
      </c>
      <c r="AA162" s="14">
        <v>46312</v>
      </c>
      <c r="AB162" s="9" t="s">
        <v>1032</v>
      </c>
      <c r="AC162" s="16" t="str">
        <f t="shared" si="5"/>
        <v>Mimo'sMultiplaza_P.C.AS.A.S</v>
      </c>
      <c r="AD162" s="16" t="e">
        <f>VLOOKUP(H162,Ciudad!A157:F356,2,FALSE)</f>
        <v>#N/A</v>
      </c>
      <c r="AE162" s="16" t="e">
        <f>VLOOKUP(H162,Ciudad!A157:F356,4,FALSE)</f>
        <v>#N/A</v>
      </c>
      <c r="AF162" s="16" t="e">
        <f>VLOOKUP(H162,Ciudad!A157:F356,5,FALSE)</f>
        <v>#N/A</v>
      </c>
    </row>
    <row r="163" spans="1:32" ht="15" thickBot="1" x14ac:dyDescent="0.4">
      <c r="A163" s="38" t="s">
        <v>1276</v>
      </c>
      <c r="B163" s="9">
        <v>18000114111</v>
      </c>
      <c r="C163" s="9" t="s">
        <v>1033</v>
      </c>
      <c r="D163" s="9" t="s">
        <v>1034</v>
      </c>
      <c r="E163" s="9" t="s">
        <v>37</v>
      </c>
      <c r="F163" s="38" t="s">
        <v>421</v>
      </c>
      <c r="G163" s="9">
        <v>890912221</v>
      </c>
      <c r="H163" s="9">
        <v>2</v>
      </c>
      <c r="I163" s="9">
        <v>1</v>
      </c>
      <c r="J163" s="9">
        <v>721</v>
      </c>
      <c r="K163" s="11"/>
      <c r="L163" s="7" t="s">
        <v>38</v>
      </c>
      <c r="M163" s="12" t="s">
        <v>24</v>
      </c>
      <c r="N163" s="9" t="e">
        <v>#N/A</v>
      </c>
      <c r="O163" s="9"/>
      <c r="P163" s="9"/>
      <c r="Q163" s="9" t="e">
        <v>#N/A</v>
      </c>
      <c r="R163" s="9" t="e">
        <v>#N/A</v>
      </c>
      <c r="S163" s="9" t="e">
        <v>#N/A</v>
      </c>
      <c r="T163" s="9" t="e">
        <v>#N/A</v>
      </c>
      <c r="U163" s="28">
        <v>18764081673816</v>
      </c>
      <c r="V163" s="9" t="s">
        <v>1035</v>
      </c>
      <c r="W163" s="9" t="s">
        <v>1036</v>
      </c>
      <c r="X163" s="9" t="e">
        <v>#N/A</v>
      </c>
      <c r="Y163" s="9" t="e">
        <v>#N/A</v>
      </c>
      <c r="Z163" s="14">
        <v>45582</v>
      </c>
      <c r="AA163" s="14">
        <v>46312</v>
      </c>
      <c r="AB163" s="9" t="s">
        <v>1037</v>
      </c>
      <c r="AC163" s="16" t="str">
        <f t="shared" si="5"/>
        <v>MimosDiverplaza_P.C.AS.A.S</v>
      </c>
      <c r="AD163" s="16" t="e">
        <f>VLOOKUP(H163,Ciudad!A158:F357,2,FALSE)</f>
        <v>#N/A</v>
      </c>
      <c r="AE163" s="16" t="e">
        <f>VLOOKUP(H163,Ciudad!A158:F357,4,FALSE)</f>
        <v>#N/A</v>
      </c>
      <c r="AF163" s="16" t="e">
        <f>VLOOKUP(H163,Ciudad!A158:F357,5,FALSE)</f>
        <v>#N/A</v>
      </c>
    </row>
    <row r="164" spans="1:32" ht="15" thickBot="1" x14ac:dyDescent="0.4">
      <c r="A164" s="38" t="s">
        <v>1277</v>
      </c>
      <c r="B164" s="9">
        <v>18000114111</v>
      </c>
      <c r="C164" s="9" t="s">
        <v>1038</v>
      </c>
      <c r="D164" s="9" t="s">
        <v>1039</v>
      </c>
      <c r="E164" s="9" t="s">
        <v>37</v>
      </c>
      <c r="F164" s="38" t="s">
        <v>421</v>
      </c>
      <c r="G164" s="9">
        <v>890912221</v>
      </c>
      <c r="H164" s="9">
        <v>4</v>
      </c>
      <c r="I164" s="9">
        <v>1</v>
      </c>
      <c r="J164" s="9">
        <v>719</v>
      </c>
      <c r="K164" s="11"/>
      <c r="L164" s="7" t="s">
        <v>38</v>
      </c>
      <c r="M164" s="12" t="s">
        <v>24</v>
      </c>
      <c r="N164" s="9" t="e">
        <v>#N/A</v>
      </c>
      <c r="O164" s="9"/>
      <c r="P164" s="9"/>
      <c r="Q164" s="9" t="e">
        <v>#N/A</v>
      </c>
      <c r="R164" s="9" t="e">
        <v>#N/A</v>
      </c>
      <c r="S164" s="9" t="e">
        <v>#N/A</v>
      </c>
      <c r="T164" s="9" t="e">
        <v>#N/A</v>
      </c>
      <c r="U164" s="28">
        <v>18764081730848</v>
      </c>
      <c r="V164" s="9" t="s">
        <v>1040</v>
      </c>
      <c r="W164" s="9" t="s">
        <v>1041</v>
      </c>
      <c r="X164" s="9" t="e">
        <v>#N/A</v>
      </c>
      <c r="Y164" s="9" t="e">
        <v>#N/A</v>
      </c>
      <c r="Z164" s="14">
        <v>45583</v>
      </c>
      <c r="AA164" s="14">
        <v>46313</v>
      </c>
      <c r="AB164" s="9" t="s">
        <v>1042</v>
      </c>
      <c r="AC164" s="16" t="str">
        <f t="shared" si="5"/>
        <v>MimosLaEstacion_P.C.AS.A.S</v>
      </c>
      <c r="AD164" s="16" t="e">
        <f>VLOOKUP(H164,Ciudad!A159:F358,2,FALSE)</f>
        <v>#N/A</v>
      </c>
      <c r="AE164" s="16" t="e">
        <f>VLOOKUP(H164,Ciudad!A159:F358,4,FALSE)</f>
        <v>#N/A</v>
      </c>
      <c r="AF164" s="16" t="e">
        <f>VLOOKUP(H164,Ciudad!A159:F358,5,FALSE)</f>
        <v>#N/A</v>
      </c>
    </row>
    <row r="165" spans="1:32" ht="15" thickBot="1" x14ac:dyDescent="0.4">
      <c r="A165" s="38" t="s">
        <v>1278</v>
      </c>
      <c r="B165" s="9">
        <v>18000114111</v>
      </c>
      <c r="C165" s="9" t="s">
        <v>1043</v>
      </c>
      <c r="D165" s="30" t="s">
        <v>1044</v>
      </c>
      <c r="E165" s="9" t="s">
        <v>37</v>
      </c>
      <c r="F165" s="38" t="s">
        <v>421</v>
      </c>
      <c r="G165" s="9">
        <v>890912221</v>
      </c>
      <c r="H165" s="9">
        <v>4</v>
      </c>
      <c r="I165" s="9">
        <v>1</v>
      </c>
      <c r="J165" s="9">
        <v>723</v>
      </c>
      <c r="K165" s="11"/>
      <c r="L165" s="7" t="s">
        <v>38</v>
      </c>
      <c r="M165" s="12" t="s">
        <v>24</v>
      </c>
      <c r="N165" s="31">
        <v>18764084846637</v>
      </c>
      <c r="O165" s="9" t="s">
        <v>1045</v>
      </c>
      <c r="P165" s="9" t="s">
        <v>1046</v>
      </c>
      <c r="Q165" s="9" t="e">
        <v>#N/A</v>
      </c>
      <c r="R165" s="9" t="e">
        <v>#N/A</v>
      </c>
      <c r="S165" s="9" t="e">
        <v>#N/A</v>
      </c>
      <c r="T165" s="9" t="e">
        <v>#N/A</v>
      </c>
      <c r="U165" s="32">
        <v>18764084845621</v>
      </c>
      <c r="V165" s="9" t="s">
        <v>1047</v>
      </c>
      <c r="W165" s="9" t="s">
        <v>1048</v>
      </c>
      <c r="X165" s="9" t="e">
        <v>#N/A</v>
      </c>
      <c r="Y165" s="9" t="e">
        <v>#N/A</v>
      </c>
      <c r="Z165" s="33">
        <v>45632</v>
      </c>
      <c r="AA165" s="14">
        <v>46362</v>
      </c>
      <c r="AB165" s="9" t="s">
        <v>1049</v>
      </c>
      <c r="AC165" s="16" t="str">
        <f t="shared" si="5"/>
        <v>MimosPlazoletaJardin_P.C.AS.A.S</v>
      </c>
      <c r="AD165" s="16" t="e">
        <f>VLOOKUP(H165,Ciudad!A160:F359,2,FALSE)</f>
        <v>#N/A</v>
      </c>
      <c r="AE165" s="16" t="e">
        <f>VLOOKUP(H165,Ciudad!A160:F359,4,FALSE)</f>
        <v>#N/A</v>
      </c>
      <c r="AF165" s="16" t="e">
        <f>VLOOKUP(H165,Ciudad!A160:F359,5,FALSE)</f>
        <v>#N/A</v>
      </c>
    </row>
    <row r="166" spans="1:32" ht="15" thickBot="1" x14ac:dyDescent="0.4">
      <c r="A166" s="38" t="s">
        <v>1279</v>
      </c>
      <c r="B166" s="10">
        <v>18000114111</v>
      </c>
      <c r="C166" s="9" t="s">
        <v>1050</v>
      </c>
      <c r="D166" s="9" t="s">
        <v>1051</v>
      </c>
      <c r="E166" s="10" t="s">
        <v>37</v>
      </c>
      <c r="F166" s="38" t="s">
        <v>1325</v>
      </c>
      <c r="G166" s="9">
        <v>811044046</v>
      </c>
      <c r="H166" s="9">
        <v>3</v>
      </c>
      <c r="I166" s="9">
        <v>20</v>
      </c>
      <c r="J166" s="9">
        <v>113</v>
      </c>
      <c r="K166" s="11" t="s">
        <v>1052</v>
      </c>
      <c r="L166" s="7" t="s">
        <v>38</v>
      </c>
      <c r="M166" s="12" t="s">
        <v>24</v>
      </c>
      <c r="N166" s="13">
        <v>18764071522754</v>
      </c>
      <c r="O166" s="9" t="s">
        <v>1053</v>
      </c>
      <c r="P166" s="9" t="s">
        <v>1054</v>
      </c>
      <c r="Q166" s="9"/>
      <c r="R166" s="9"/>
      <c r="S166" s="9"/>
      <c r="T166" s="14">
        <v>46170</v>
      </c>
      <c r="U166" s="15">
        <v>18764071522754</v>
      </c>
      <c r="V166" s="9" t="s">
        <v>316</v>
      </c>
      <c r="W166" s="9" t="s">
        <v>1055</v>
      </c>
      <c r="X166" s="9"/>
      <c r="Y166" s="9">
        <v>2000000</v>
      </c>
      <c r="Z166" s="14">
        <v>45440</v>
      </c>
      <c r="AA166" s="14">
        <v>46170</v>
      </c>
      <c r="AB166" s="9" t="s">
        <v>1056</v>
      </c>
      <c r="AC166" s="16" t="str">
        <f t="shared" si="5"/>
        <v>PuntoClave_PerseoS.A.S.</v>
      </c>
      <c r="AD166" s="16" t="e">
        <f>VLOOKUP(H166,Ciudad!A161:F360,2,FALSE)</f>
        <v>#N/A</v>
      </c>
      <c r="AE166" s="16" t="e">
        <f>VLOOKUP(H166,Ciudad!A161:F360,4,FALSE)</f>
        <v>#N/A</v>
      </c>
      <c r="AF166" s="16" t="e">
        <f>VLOOKUP(H166,Ciudad!A161:F360,5,FALSE)</f>
        <v>#N/A</v>
      </c>
    </row>
    <row r="167" spans="1:32" ht="15" thickBot="1" x14ac:dyDescent="0.4">
      <c r="A167" s="38" t="s">
        <v>1280</v>
      </c>
      <c r="B167" s="10">
        <v>18000114111</v>
      </c>
      <c r="C167" s="9" t="s">
        <v>1057</v>
      </c>
      <c r="D167" s="9" t="s">
        <v>1058</v>
      </c>
      <c r="E167" s="10" t="s">
        <v>37</v>
      </c>
      <c r="F167" s="38" t="s">
        <v>1325</v>
      </c>
      <c r="G167" s="9">
        <v>811044046</v>
      </c>
      <c r="H167" s="9">
        <v>25</v>
      </c>
      <c r="I167" s="9">
        <v>20</v>
      </c>
      <c r="J167" s="9">
        <v>541</v>
      </c>
      <c r="K167" s="11">
        <v>1006691078</v>
      </c>
      <c r="L167" s="7" t="s">
        <v>38</v>
      </c>
      <c r="M167" s="12" t="s">
        <v>24</v>
      </c>
      <c r="N167" s="13">
        <v>18764076772307</v>
      </c>
      <c r="O167" s="9" t="s">
        <v>1059</v>
      </c>
      <c r="P167" s="9" t="s">
        <v>1060</v>
      </c>
      <c r="Q167" s="9"/>
      <c r="R167" s="9"/>
      <c r="S167" s="9"/>
      <c r="T167" s="14">
        <v>46242</v>
      </c>
      <c r="U167" s="15">
        <v>18764071522224</v>
      </c>
      <c r="V167" s="9" t="s">
        <v>318</v>
      </c>
      <c r="W167" s="9" t="s">
        <v>319</v>
      </c>
      <c r="X167" s="9"/>
      <c r="Y167" s="9">
        <v>3000000</v>
      </c>
      <c r="Z167" s="14">
        <v>45440</v>
      </c>
      <c r="AA167" s="14">
        <v>46170</v>
      </c>
      <c r="AB167" s="9" t="s">
        <v>1061</v>
      </c>
      <c r="AC167" s="16" t="str">
        <f t="shared" si="5"/>
        <v>MayorcaTerceraEtapa_PerseoS.A.S.</v>
      </c>
      <c r="AD167" s="16" t="e">
        <f>VLOOKUP(H167,Ciudad!A162:F361,2,FALSE)</f>
        <v>#N/A</v>
      </c>
      <c r="AE167" s="16" t="e">
        <f>VLOOKUP(H167,Ciudad!A162:F361,4,FALSE)</f>
        <v>#N/A</v>
      </c>
      <c r="AF167" s="16" t="e">
        <f>VLOOKUP(H167,Ciudad!A162:F361,5,FALSE)</f>
        <v>#N/A</v>
      </c>
    </row>
    <row r="168" spans="1:32" ht="15" thickBot="1" x14ac:dyDescent="0.4">
      <c r="A168" s="38" t="s">
        <v>1281</v>
      </c>
      <c r="B168" s="10">
        <v>18000114111</v>
      </c>
      <c r="C168" s="9" t="s">
        <v>1062</v>
      </c>
      <c r="D168" s="9" t="s">
        <v>1063</v>
      </c>
      <c r="E168" s="10" t="s">
        <v>37</v>
      </c>
      <c r="F168" s="38" t="s">
        <v>1326</v>
      </c>
      <c r="G168" s="9">
        <v>900041150</v>
      </c>
      <c r="H168" s="9">
        <v>109</v>
      </c>
      <c r="I168" s="9">
        <v>21</v>
      </c>
      <c r="J168" s="9">
        <v>164</v>
      </c>
      <c r="K168" s="11">
        <v>1320006376</v>
      </c>
      <c r="L168" s="7" t="s">
        <v>38</v>
      </c>
      <c r="M168" s="12" t="s">
        <v>24</v>
      </c>
      <c r="N168" s="13">
        <v>18764076871942</v>
      </c>
      <c r="O168" s="9" t="s">
        <v>1064</v>
      </c>
      <c r="P168" s="9" t="s">
        <v>1065</v>
      </c>
      <c r="Q168" s="9"/>
      <c r="R168" s="9"/>
      <c r="S168" s="9"/>
      <c r="T168" s="14">
        <v>46172</v>
      </c>
      <c r="U168" s="15">
        <v>18764076779241</v>
      </c>
      <c r="V168" s="9" t="s">
        <v>1066</v>
      </c>
      <c r="W168" s="9" t="s">
        <v>1067</v>
      </c>
      <c r="X168" s="9"/>
      <c r="Y168" s="9">
        <v>300000</v>
      </c>
      <c r="Z168" s="14">
        <v>45512</v>
      </c>
      <c r="AA168" s="14">
        <v>46242</v>
      </c>
      <c r="AB168" s="9" t="s">
        <v>1068</v>
      </c>
      <c r="AC168" s="16" t="str">
        <f>LEFT(SUBSTITUTE(A168," ",""),20)&amp;"_"&amp;LEFT(SUBSTITUTE(F168," ",""),10)</f>
        <v>MallSabaneta_RodeoPlaza</v>
      </c>
      <c r="AD168" s="16" t="e">
        <f>VLOOKUP(H168,Ciudad!A163:F362,2,FALSE)</f>
        <v>#N/A</v>
      </c>
      <c r="AE168" s="16" t="e">
        <f>VLOOKUP(H168,Ciudad!A163:F362,4,FALSE)</f>
        <v>#N/A</v>
      </c>
      <c r="AF168" s="16" t="e">
        <f>VLOOKUP(H168,Ciudad!A163:F362,5,FALSE)</f>
        <v>#N/A</v>
      </c>
    </row>
    <row r="169" spans="1:32" ht="15" thickBot="1" x14ac:dyDescent="0.4">
      <c r="A169" s="38" t="s">
        <v>1282</v>
      </c>
      <c r="B169" s="10">
        <v>18000114111</v>
      </c>
      <c r="C169" s="9" t="s">
        <v>1069</v>
      </c>
      <c r="D169" s="9" t="s">
        <v>1070</v>
      </c>
      <c r="E169" s="10" t="s">
        <v>37</v>
      </c>
      <c r="F169" s="38" t="s">
        <v>1326</v>
      </c>
      <c r="G169" s="9">
        <v>900041150</v>
      </c>
      <c r="H169" s="9">
        <v>3</v>
      </c>
      <c r="I169" s="9">
        <v>21</v>
      </c>
      <c r="J169" s="9">
        <v>395</v>
      </c>
      <c r="K169" s="11" t="s">
        <v>1071</v>
      </c>
      <c r="L169" s="7" t="s">
        <v>38</v>
      </c>
      <c r="M169" s="12" t="s">
        <v>24</v>
      </c>
      <c r="N169" s="13">
        <v>18764074989685</v>
      </c>
      <c r="O169" s="9" t="s">
        <v>1072</v>
      </c>
      <c r="P169" s="9" t="s">
        <v>1073</v>
      </c>
      <c r="Q169" s="9"/>
      <c r="R169" s="9"/>
      <c r="S169" s="9"/>
      <c r="T169" s="14">
        <v>46215</v>
      </c>
      <c r="U169" s="15">
        <v>18764076779422</v>
      </c>
      <c r="V169" s="9" t="s">
        <v>1074</v>
      </c>
      <c r="W169" s="9" t="s">
        <v>1075</v>
      </c>
      <c r="X169" s="9"/>
      <c r="Y169" s="9">
        <v>300000</v>
      </c>
      <c r="Z169" s="14">
        <v>45512</v>
      </c>
      <c r="AA169" s="14">
        <v>46242</v>
      </c>
      <c r="AB169" s="9" t="s">
        <v>1076</v>
      </c>
      <c r="AC169" s="16" t="str">
        <f>LEFT(SUBSTITUTE(A169," ",""),20)&amp;"_"&amp;LEFT(SUBSTITUTE(F169," ",""),10)</f>
        <v>CcAvesMaria_RodeoPlaza</v>
      </c>
      <c r="AD169" s="16" t="e">
        <f>VLOOKUP(H169,Ciudad!A164:F363,2,FALSE)</f>
        <v>#N/A</v>
      </c>
      <c r="AE169" s="16" t="e">
        <f>VLOOKUP(H169,Ciudad!A164:F363,4,FALSE)</f>
        <v>#N/A</v>
      </c>
      <c r="AF169" s="16" t="e">
        <f>VLOOKUP(H169,Ciudad!A164:F363,5,FALSE)</f>
        <v>#N/A</v>
      </c>
    </row>
    <row r="170" spans="1:32" ht="15" thickBot="1" x14ac:dyDescent="0.4">
      <c r="A170" s="38" t="s">
        <v>1283</v>
      </c>
      <c r="B170" s="10">
        <v>18000114111</v>
      </c>
      <c r="C170" s="9" t="s">
        <v>1077</v>
      </c>
      <c r="D170" s="9" t="s">
        <v>1078</v>
      </c>
      <c r="E170" s="10" t="s">
        <v>37</v>
      </c>
      <c r="F170" s="38" t="s">
        <v>1327</v>
      </c>
      <c r="G170" s="9">
        <v>900504796</v>
      </c>
      <c r="H170" s="9">
        <v>485</v>
      </c>
      <c r="I170" s="9">
        <v>42</v>
      </c>
      <c r="J170" s="9">
        <v>356</v>
      </c>
      <c r="K170" s="11"/>
      <c r="L170" s="7" t="s">
        <v>38</v>
      </c>
      <c r="M170" s="12" t="s">
        <v>24</v>
      </c>
      <c r="N170" s="13">
        <v>0</v>
      </c>
      <c r="O170" s="9">
        <v>0</v>
      </c>
      <c r="P170" s="9">
        <v>0</v>
      </c>
      <c r="Q170" s="9"/>
      <c r="R170" s="9"/>
      <c r="S170" s="9"/>
      <c r="T170" s="14">
        <v>0</v>
      </c>
      <c r="U170" s="15">
        <v>18764073640987</v>
      </c>
      <c r="V170" s="9" t="s">
        <v>1079</v>
      </c>
      <c r="W170" s="9" t="s">
        <v>1080</v>
      </c>
      <c r="X170" s="9"/>
      <c r="Y170" s="9">
        <v>100000</v>
      </c>
      <c r="Z170" s="14">
        <v>45467</v>
      </c>
      <c r="AA170" s="14">
        <v>46197</v>
      </c>
      <c r="AB170" s="9" t="s">
        <v>1081</v>
      </c>
      <c r="AC170" s="16" t="str">
        <f t="shared" si="5"/>
        <v>CatsPlazoletaGourmet_S&amp;TSolutionsSas</v>
      </c>
      <c r="AD170" s="16" t="e">
        <f>VLOOKUP(H170,Ciudad!A165:F364,2,FALSE)</f>
        <v>#N/A</v>
      </c>
      <c r="AE170" s="16" t="e">
        <f>VLOOKUP(H170,Ciudad!A165:F364,4,FALSE)</f>
        <v>#N/A</v>
      </c>
      <c r="AF170" s="16" t="e">
        <f>VLOOKUP(H170,Ciudad!A165:F364,5,FALSE)</f>
        <v>#N/A</v>
      </c>
    </row>
    <row r="171" spans="1:32" ht="15" thickBot="1" x14ac:dyDescent="0.4">
      <c r="A171" s="38" t="s">
        <v>1284</v>
      </c>
      <c r="B171" s="10">
        <v>18000114111</v>
      </c>
      <c r="C171" s="9" t="s">
        <v>1083</v>
      </c>
      <c r="D171" s="9" t="s">
        <v>1084</v>
      </c>
      <c r="E171" s="10" t="s">
        <v>37</v>
      </c>
      <c r="F171" s="38" t="s">
        <v>1327</v>
      </c>
      <c r="G171" s="9">
        <v>900504796</v>
      </c>
      <c r="H171" s="9">
        <v>2</v>
      </c>
      <c r="I171" s="9">
        <v>42</v>
      </c>
      <c r="J171" s="9">
        <v>456</v>
      </c>
      <c r="K171" s="11"/>
      <c r="L171" s="7" t="s">
        <v>38</v>
      </c>
      <c r="M171" s="12" t="s">
        <v>24</v>
      </c>
      <c r="N171" s="13" t="e">
        <v>#N/A</v>
      </c>
      <c r="O171" s="9" t="e">
        <v>#N/A</v>
      </c>
      <c r="P171" s="9" t="e">
        <v>#N/A</v>
      </c>
      <c r="Q171" s="9"/>
      <c r="R171" s="9"/>
      <c r="S171" s="9"/>
      <c r="T171" s="14" t="e">
        <v>#N/A</v>
      </c>
      <c r="U171" s="15">
        <v>18764077539395</v>
      </c>
      <c r="V171" s="9" t="s">
        <v>1085</v>
      </c>
      <c r="W171" s="9" t="s">
        <v>1086</v>
      </c>
      <c r="X171" s="9"/>
      <c r="Y171" s="9">
        <v>200000</v>
      </c>
      <c r="Z171" s="14">
        <v>45525</v>
      </c>
      <c r="AA171" s="14">
        <v>46255</v>
      </c>
      <c r="AB171" s="9" t="s">
        <v>1087</v>
      </c>
      <c r="AC171" s="16" t="str">
        <f t="shared" si="5"/>
        <v>LaCalera_S&amp;TSolutionsSas</v>
      </c>
      <c r="AD171" s="16" t="e">
        <f>VLOOKUP(H171,Ciudad!A166:F365,2,FALSE)</f>
        <v>#N/A</v>
      </c>
      <c r="AE171" s="16" t="e">
        <f>VLOOKUP(H171,Ciudad!A166:F365,4,FALSE)</f>
        <v>#N/A</v>
      </c>
      <c r="AF171" s="16" t="e">
        <f>VLOOKUP(H171,Ciudad!A166:F365,5,FALSE)</f>
        <v>#N/A</v>
      </c>
    </row>
    <row r="172" spans="1:32" ht="15" thickBot="1" x14ac:dyDescent="0.4">
      <c r="A172" s="38" t="s">
        <v>1285</v>
      </c>
      <c r="B172" s="10">
        <v>18000114111</v>
      </c>
      <c r="C172" s="9" t="s">
        <v>1088</v>
      </c>
      <c r="D172" s="9" t="s">
        <v>1089</v>
      </c>
      <c r="E172" s="10" t="s">
        <v>37</v>
      </c>
      <c r="F172" s="38" t="s">
        <v>1328</v>
      </c>
      <c r="G172" s="9">
        <v>34551936</v>
      </c>
      <c r="H172" s="9">
        <v>24</v>
      </c>
      <c r="I172" s="9">
        <v>22</v>
      </c>
      <c r="J172" s="9">
        <v>173</v>
      </c>
      <c r="K172" s="11" t="s">
        <v>1090</v>
      </c>
      <c r="L172" s="7" t="s">
        <v>38</v>
      </c>
      <c r="M172" s="12" t="s">
        <v>24</v>
      </c>
      <c r="N172" s="13">
        <v>18764071688825</v>
      </c>
      <c r="O172" s="9" t="s">
        <v>1091</v>
      </c>
      <c r="P172" s="9" t="s">
        <v>1092</v>
      </c>
      <c r="Q172" s="9"/>
      <c r="R172" s="9"/>
      <c r="S172" s="9"/>
      <c r="T172" s="14">
        <v>46171</v>
      </c>
      <c r="U172" s="15">
        <v>18764071688825</v>
      </c>
      <c r="V172" s="9" t="s">
        <v>1091</v>
      </c>
      <c r="W172" s="9" t="s">
        <v>1092</v>
      </c>
      <c r="X172" s="9"/>
      <c r="Y172" s="9">
        <v>200000</v>
      </c>
      <c r="Z172" s="14">
        <v>45441</v>
      </c>
      <c r="AA172" s="14">
        <v>46171</v>
      </c>
      <c r="AB172" s="9" t="s">
        <v>1093</v>
      </c>
      <c r="AC172" s="16" t="str">
        <f>LEFT(SUBSTITUTE(A172," ",""),20)&amp;"_"&amp;LEFT(SUBSTITUTE(F172," ",""),19)</f>
        <v>Campanario_SalamancaRiosGloria</v>
      </c>
      <c r="AD172" s="16" t="e">
        <f>VLOOKUP(H172,Ciudad!A167:F366,2,FALSE)</f>
        <v>#N/A</v>
      </c>
      <c r="AE172" s="16" t="e">
        <f>VLOOKUP(H172,Ciudad!A167:F366,4,FALSE)</f>
        <v>#N/A</v>
      </c>
      <c r="AF172" s="16" t="e">
        <f>VLOOKUP(H172,Ciudad!A167:F366,5,FALSE)</f>
        <v>#N/A</v>
      </c>
    </row>
    <row r="173" spans="1:32" ht="15" thickBot="1" x14ac:dyDescent="0.4">
      <c r="A173" s="38" t="s">
        <v>1286</v>
      </c>
      <c r="B173" s="10">
        <v>18000114111</v>
      </c>
      <c r="C173" s="9" t="s">
        <v>1094</v>
      </c>
      <c r="D173" s="9" t="s">
        <v>1095</v>
      </c>
      <c r="E173" s="10" t="s">
        <v>37</v>
      </c>
      <c r="F173" s="38" t="s">
        <v>1329</v>
      </c>
      <c r="G173" s="9">
        <v>901094268</v>
      </c>
      <c r="H173" s="9">
        <v>3</v>
      </c>
      <c r="I173" s="9">
        <v>33</v>
      </c>
      <c r="J173" s="9">
        <v>582</v>
      </c>
      <c r="K173" s="11"/>
      <c r="L173" s="7" t="s">
        <v>38</v>
      </c>
      <c r="M173" s="12" t="s">
        <v>24</v>
      </c>
      <c r="N173" s="13">
        <v>18764071452336</v>
      </c>
      <c r="O173" s="9" t="s">
        <v>535</v>
      </c>
      <c r="P173" s="9" t="s">
        <v>536</v>
      </c>
      <c r="Q173" s="9"/>
      <c r="R173" s="9"/>
      <c r="S173" s="9"/>
      <c r="T173" s="14">
        <v>46169</v>
      </c>
      <c r="U173" s="15">
        <v>18764072592461</v>
      </c>
      <c r="V173" s="9" t="s">
        <v>373</v>
      </c>
      <c r="W173" s="9" t="s">
        <v>374</v>
      </c>
      <c r="X173" s="9"/>
      <c r="Y173" s="9">
        <v>500000</v>
      </c>
      <c r="Z173" s="14">
        <v>45450</v>
      </c>
      <c r="AA173" s="14">
        <v>46180</v>
      </c>
      <c r="AB173" s="9" t="s">
        <v>1096</v>
      </c>
      <c r="AC173" s="16" t="str">
        <f t="shared" si="5"/>
        <v>CcLosMolinos_Salda2S.A.S.</v>
      </c>
      <c r="AD173" s="16" t="e">
        <f>VLOOKUP(H173,Ciudad!A168:F367,2,FALSE)</f>
        <v>#N/A</v>
      </c>
      <c r="AE173" s="16" t="e">
        <f>VLOOKUP(H173,Ciudad!A168:F367,4,FALSE)</f>
        <v>#N/A</v>
      </c>
      <c r="AF173" s="16" t="e">
        <f>VLOOKUP(H173,Ciudad!A168:F367,5,FALSE)</f>
        <v>#N/A</v>
      </c>
    </row>
    <row r="174" spans="1:32" ht="15" thickBot="1" x14ac:dyDescent="0.4">
      <c r="A174" s="38" t="s">
        <v>1177</v>
      </c>
      <c r="B174" s="10">
        <v>18000114111</v>
      </c>
      <c r="C174" s="9" t="s">
        <v>1097</v>
      </c>
      <c r="D174" s="9" t="s">
        <v>1098</v>
      </c>
      <c r="E174" s="10" t="s">
        <v>37</v>
      </c>
      <c r="F174" s="38" t="s">
        <v>1330</v>
      </c>
      <c r="G174" s="9">
        <v>901367103</v>
      </c>
      <c r="H174" s="9">
        <v>15</v>
      </c>
      <c r="I174" s="9">
        <v>34</v>
      </c>
      <c r="J174" s="9">
        <v>447</v>
      </c>
      <c r="K174" s="11"/>
      <c r="L174" s="7" t="s">
        <v>38</v>
      </c>
      <c r="M174" s="12" t="s">
        <v>24</v>
      </c>
      <c r="N174" s="13">
        <v>18764076383031</v>
      </c>
      <c r="O174" s="9" t="s">
        <v>1099</v>
      </c>
      <c r="P174" s="9" t="s">
        <v>1100</v>
      </c>
      <c r="Q174" s="9"/>
      <c r="R174" s="9"/>
      <c r="S174" s="9"/>
      <c r="T174" s="14">
        <v>46236</v>
      </c>
      <c r="U174" s="15">
        <v>18764076383710</v>
      </c>
      <c r="V174" s="9" t="s">
        <v>1101</v>
      </c>
      <c r="W174" s="9" t="s">
        <v>1102</v>
      </c>
      <c r="X174" s="9"/>
      <c r="Y174" s="9">
        <v>100000</v>
      </c>
      <c r="Z174" s="14">
        <v>45506</v>
      </c>
      <c r="AA174" s="14">
        <v>46236</v>
      </c>
      <c r="AB174" s="9" t="s">
        <v>1103</v>
      </c>
      <c r="AC174" s="16" t="str">
        <f>LEFT(SUBSTITUTE(A174," ",""),20)&amp;"_"&amp;LEFT(SUBSTITUTE(F174," ",""),23)</f>
        <v>CcUnicentro_SolucionesEmpresariales</v>
      </c>
      <c r="AD174" s="16" t="e">
        <f>VLOOKUP(H174,Ciudad!A169:F368,2,FALSE)</f>
        <v>#N/A</v>
      </c>
      <c r="AE174" s="16" t="e">
        <f>VLOOKUP(H174,Ciudad!A169:F368,4,FALSE)</f>
        <v>#N/A</v>
      </c>
      <c r="AF174" s="16" t="e">
        <f>VLOOKUP(H174,Ciudad!A169:F368,5,FALSE)</f>
        <v>#N/A</v>
      </c>
    </row>
    <row r="175" spans="1:32" ht="15" thickBot="1" x14ac:dyDescent="0.4">
      <c r="A175" s="38" t="s">
        <v>1287</v>
      </c>
      <c r="B175" s="10">
        <v>3006380286</v>
      </c>
      <c r="C175" s="9" t="s">
        <v>1104</v>
      </c>
      <c r="D175" s="9" t="s">
        <v>1105</v>
      </c>
      <c r="E175" s="10" t="s">
        <v>37</v>
      </c>
      <c r="F175" s="38" t="s">
        <v>1331</v>
      </c>
      <c r="G175" s="9">
        <v>41923162</v>
      </c>
      <c r="H175" s="9">
        <v>4</v>
      </c>
      <c r="I175" s="9">
        <v>43</v>
      </c>
      <c r="J175" s="9">
        <v>449</v>
      </c>
      <c r="K175" s="11"/>
      <c r="L175" s="7" t="s">
        <v>38</v>
      </c>
      <c r="M175" s="12" t="s">
        <v>24</v>
      </c>
      <c r="N175" s="13" t="e">
        <v>#N/A</v>
      </c>
      <c r="O175" s="9" t="e">
        <v>#N/A</v>
      </c>
      <c r="P175" s="9" t="e">
        <v>#N/A</v>
      </c>
      <c r="Q175" s="9"/>
      <c r="R175" s="9"/>
      <c r="S175" s="9"/>
      <c r="T175" s="14" t="e">
        <v>#N/A</v>
      </c>
      <c r="U175" s="15">
        <v>18764075496849</v>
      </c>
      <c r="V175" s="9">
        <v>449</v>
      </c>
      <c r="W175" s="9" t="s">
        <v>1106</v>
      </c>
      <c r="X175" s="9"/>
      <c r="Y175" s="9">
        <v>5000000</v>
      </c>
      <c r="Z175" s="14">
        <v>45495</v>
      </c>
      <c r="AA175" s="14">
        <v>46225</v>
      </c>
      <c r="AB175" s="9" t="s">
        <v>1107</v>
      </c>
      <c r="AC175" s="16" t="str">
        <f>LEFT(SUBSTITUTE(A175," ",""),20)&amp;"_"&amp;LEFT(SUBSTITUTE(F175," ",""),13)</f>
        <v>LaLeyenda_ValenciaAyala</v>
      </c>
      <c r="AD175" s="16" t="e">
        <f>VLOOKUP(H175,Ciudad!A170:F369,2,FALSE)</f>
        <v>#N/A</v>
      </c>
      <c r="AE175" s="16" t="e">
        <f>VLOOKUP(H175,Ciudad!A170:F369,4,FALSE)</f>
        <v>#N/A</v>
      </c>
      <c r="AF175" s="16" t="e">
        <f>VLOOKUP(H175,Ciudad!A170:F369,5,FALSE)</f>
        <v>#N/A</v>
      </c>
    </row>
    <row r="176" spans="1:32" ht="15" thickBot="1" x14ac:dyDescent="0.4">
      <c r="A176" s="38" t="s">
        <v>1288</v>
      </c>
      <c r="B176" s="10">
        <v>18000114111</v>
      </c>
      <c r="C176" s="9" t="s">
        <v>1108</v>
      </c>
      <c r="D176" s="9" t="s">
        <v>1109</v>
      </c>
      <c r="E176" s="10" t="s">
        <v>37</v>
      </c>
      <c r="F176" s="38" t="s">
        <v>1332</v>
      </c>
      <c r="G176" s="9">
        <v>30292405</v>
      </c>
      <c r="H176" s="9">
        <v>14</v>
      </c>
      <c r="I176" s="9">
        <v>23</v>
      </c>
      <c r="J176" s="9">
        <v>127</v>
      </c>
      <c r="K176" s="11" t="s">
        <v>1110</v>
      </c>
      <c r="L176" s="7" t="s">
        <v>38</v>
      </c>
      <c r="M176" s="12" t="s">
        <v>24</v>
      </c>
      <c r="N176" s="13">
        <v>18764071568531</v>
      </c>
      <c r="O176" s="9" t="s">
        <v>1111</v>
      </c>
      <c r="P176" s="9" t="s">
        <v>1112</v>
      </c>
      <c r="Q176" s="9"/>
      <c r="R176" s="9"/>
      <c r="S176" s="9"/>
      <c r="T176" s="14">
        <v>46170</v>
      </c>
      <c r="U176" s="15">
        <v>18764071566676</v>
      </c>
      <c r="V176" s="9" t="s">
        <v>1113</v>
      </c>
      <c r="W176" s="9" t="s">
        <v>854</v>
      </c>
      <c r="X176" s="9"/>
      <c r="Y176" s="9">
        <v>50000</v>
      </c>
      <c r="Z176" s="14">
        <v>45440</v>
      </c>
      <c r="AA176" s="14">
        <v>46170</v>
      </c>
      <c r="AB176" s="9" t="s">
        <v>1114</v>
      </c>
      <c r="AC176" s="16" t="str">
        <f>LEFT(SUBSTITUTE(A176," ",""),20)&amp;"_"&amp;LEFT(SUBSTITUTE(F176," ",""),15)</f>
        <v>Sancancio_VargasAriasLina</v>
      </c>
      <c r="AD176" s="16" t="e">
        <f>VLOOKUP(H176,Ciudad!A171:F370,2,FALSE)</f>
        <v>#N/A</v>
      </c>
      <c r="AE176" s="16" t="e">
        <f>VLOOKUP(H176,Ciudad!A171:F370,4,FALSE)</f>
        <v>#N/A</v>
      </c>
      <c r="AF176" s="16" t="e">
        <f>VLOOKUP(H176,Ciudad!A171:F370,5,FALSE)</f>
        <v>#N/A</v>
      </c>
    </row>
    <row r="177" spans="1:32" ht="15" thickBot="1" x14ac:dyDescent="0.4">
      <c r="A177" s="38" t="s">
        <v>1289</v>
      </c>
      <c r="B177" s="10">
        <v>18000114111</v>
      </c>
      <c r="C177" s="9" t="s">
        <v>1115</v>
      </c>
      <c r="D177" s="9" t="s">
        <v>1116</v>
      </c>
      <c r="E177" s="10" t="s">
        <v>37</v>
      </c>
      <c r="F177" s="38" t="s">
        <v>1332</v>
      </c>
      <c r="G177" s="9">
        <v>30292405</v>
      </c>
      <c r="H177" s="9">
        <v>14</v>
      </c>
      <c r="I177" s="9">
        <v>23</v>
      </c>
      <c r="J177" s="9">
        <v>126</v>
      </c>
      <c r="K177" s="11">
        <v>1271595555</v>
      </c>
      <c r="L177" s="7" t="s">
        <v>38</v>
      </c>
      <c r="M177" s="12" t="s">
        <v>24</v>
      </c>
      <c r="N177" s="13">
        <v>18764071568221</v>
      </c>
      <c r="O177" s="9" t="s">
        <v>1117</v>
      </c>
      <c r="P177" s="9" t="s">
        <v>1118</v>
      </c>
      <c r="Q177" s="9"/>
      <c r="R177" s="9"/>
      <c r="S177" s="9"/>
      <c r="T177" s="14">
        <v>46170</v>
      </c>
      <c r="U177" s="15">
        <v>18764071567302</v>
      </c>
      <c r="V177" s="9" t="s">
        <v>1119</v>
      </c>
      <c r="W177" s="9" t="s">
        <v>1120</v>
      </c>
      <c r="X177" s="9"/>
      <c r="Y177" s="9">
        <v>50000</v>
      </c>
      <c r="Z177" s="14">
        <v>45440</v>
      </c>
      <c r="AA177" s="14">
        <v>46170</v>
      </c>
      <c r="AB177" s="9" t="s">
        <v>1121</v>
      </c>
      <c r="AC177" s="16" t="str">
        <f>LEFT(SUBSTITUTE(A177," ",""),20)&amp;"_"&amp;LEFT(SUBSTITUTE(F177," ",""),15)</f>
        <v>CablePlaza_VargasAriasLina</v>
      </c>
      <c r="AD177" s="16" t="e">
        <f>VLOOKUP(H177,Ciudad!A172:F371,2,FALSE)</f>
        <v>#N/A</v>
      </c>
      <c r="AE177" s="16" t="e">
        <f>VLOOKUP(H177,Ciudad!A172:F371,4,FALSE)</f>
        <v>#N/A</v>
      </c>
      <c r="AF177" s="16" t="e">
        <f>VLOOKUP(H177,Ciudad!A172:F371,5,FALSE)</f>
        <v>#N/A</v>
      </c>
    </row>
  </sheetData>
  <autoFilter ref="A6:AB6" xr:uid="{ACA9CCB6-6AAD-46B6-B453-037D4A68783E}">
    <sortState xmlns:xlrd2="http://schemas.microsoft.com/office/spreadsheetml/2017/richdata2" ref="A7:AB177">
      <sortCondition ref="F6"/>
    </sortState>
  </autoFilter>
  <sortState xmlns:xlrd2="http://schemas.microsoft.com/office/spreadsheetml/2017/richdata2" ref="A7:AB177">
    <sortCondition ref="F6:F177"/>
  </sortState>
  <mergeCells count="4">
    <mergeCell ref="M5:T5"/>
    <mergeCell ref="U5:AA5"/>
    <mergeCell ref="A1:AB4"/>
    <mergeCell ref="AC1:AF4"/>
  </mergeCells>
  <conditionalFormatting sqref="O5">
    <cfRule type="duplicateValues" dxfId="8" priority="4"/>
  </conditionalFormatting>
  <conditionalFormatting sqref="O6">
    <cfRule type="duplicateValues" dxfId="7" priority="8"/>
  </conditionalFormatting>
  <conditionalFormatting sqref="P5">
    <cfRule type="duplicateValues" dxfId="6" priority="2"/>
    <cfRule type="duplicateValues" dxfId="5" priority="5"/>
  </conditionalFormatting>
  <conditionalFormatting sqref="P6">
    <cfRule type="duplicateValues" dxfId="4" priority="6"/>
    <cfRule type="duplicateValues" dxfId="3" priority="9"/>
  </conditionalFormatting>
  <conditionalFormatting sqref="V5:W5">
    <cfRule type="duplicateValues" dxfId="2" priority="3"/>
  </conditionalFormatting>
  <conditionalFormatting sqref="V6:W6">
    <cfRule type="duplicateValues" dxfId="1" priority="7"/>
  </conditionalFormatting>
  <conditionalFormatting sqref="W5:W1048576">
    <cfRule type="duplicateValues" dxfId="0" priority="1"/>
  </conditionalFormatting>
  <hyperlinks>
    <hyperlink ref="D165" r:id="rId1" xr:uid="{959DC66B-3838-48E0-AE53-CB39E375BCB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DA6B6-8BC4-490F-B51B-30BA26A6CB9C}">
  <dimension ref="A1:F202"/>
  <sheetViews>
    <sheetView workbookViewId="0">
      <selection activeCell="E2" sqref="E2"/>
    </sheetView>
  </sheetViews>
  <sheetFormatPr baseColWidth="10" defaultRowHeight="14.5" x14ac:dyDescent="0.35"/>
  <cols>
    <col min="3" max="3" width="35.90625" customWidth="1"/>
    <col min="6" max="6" width="21.1796875" customWidth="1"/>
  </cols>
  <sheetData>
    <row r="1" spans="1:6" x14ac:dyDescent="0.35">
      <c r="A1" t="s">
        <v>1785</v>
      </c>
      <c r="B1" t="s">
        <v>1429</v>
      </c>
      <c r="C1" t="s">
        <v>1788</v>
      </c>
      <c r="D1" t="s">
        <v>1786</v>
      </c>
      <c r="E1" t="s">
        <v>1787</v>
      </c>
      <c r="F1" t="s">
        <v>1784</v>
      </c>
    </row>
    <row r="2" spans="1:6" x14ac:dyDescent="0.35">
      <c r="A2" s="41">
        <v>1</v>
      </c>
      <c r="B2" s="41" t="s">
        <v>1333</v>
      </c>
      <c r="C2" s="41">
        <v>5</v>
      </c>
      <c r="D2" s="41" t="s">
        <v>1334</v>
      </c>
      <c r="E2" s="41">
        <v>5002</v>
      </c>
      <c r="F2" s="41" t="s">
        <v>1335</v>
      </c>
    </row>
    <row r="3" spans="1:6" x14ac:dyDescent="0.35">
      <c r="A3" s="41">
        <v>2</v>
      </c>
      <c r="B3" s="41" t="s">
        <v>23</v>
      </c>
      <c r="C3" s="41">
        <v>11</v>
      </c>
      <c r="D3" s="41" t="s">
        <v>1336</v>
      </c>
      <c r="E3" s="41">
        <v>11001</v>
      </c>
      <c r="F3" s="41" t="s">
        <v>1337</v>
      </c>
    </row>
    <row r="4" spans="1:6" x14ac:dyDescent="0.35">
      <c r="A4" s="41">
        <v>3</v>
      </c>
      <c r="B4" s="41" t="s">
        <v>1338</v>
      </c>
      <c r="C4" s="41">
        <v>5</v>
      </c>
      <c r="D4" s="41" t="s">
        <v>1334</v>
      </c>
      <c r="E4" s="41">
        <v>5001</v>
      </c>
      <c r="F4" s="41" t="s">
        <v>1339</v>
      </c>
    </row>
    <row r="5" spans="1:6" ht="29" x14ac:dyDescent="0.35">
      <c r="A5" s="41">
        <v>4</v>
      </c>
      <c r="B5" s="41" t="s">
        <v>33</v>
      </c>
      <c r="C5" s="41">
        <v>76</v>
      </c>
      <c r="D5" s="41" t="s">
        <v>1340</v>
      </c>
      <c r="E5" s="41">
        <v>76001</v>
      </c>
      <c r="F5" s="41" t="s">
        <v>1341</v>
      </c>
    </row>
    <row r="6" spans="1:6" x14ac:dyDescent="0.35">
      <c r="A6" s="41">
        <v>5</v>
      </c>
      <c r="B6" s="41" t="s">
        <v>32</v>
      </c>
      <c r="C6" s="41">
        <v>66</v>
      </c>
      <c r="D6" s="41" t="s">
        <v>1342</v>
      </c>
      <c r="E6" s="41">
        <v>66001</v>
      </c>
      <c r="F6" s="41" t="s">
        <v>1343</v>
      </c>
    </row>
    <row r="7" spans="1:6" ht="29" x14ac:dyDescent="0.35">
      <c r="A7" s="41">
        <v>6</v>
      </c>
      <c r="B7" s="41" t="s">
        <v>1344</v>
      </c>
      <c r="C7" s="41">
        <v>8</v>
      </c>
      <c r="D7" s="41" t="s">
        <v>1345</v>
      </c>
      <c r="E7" s="41">
        <v>8001</v>
      </c>
      <c r="F7" s="41" t="s">
        <v>1346</v>
      </c>
    </row>
    <row r="8" spans="1:6" ht="29" x14ac:dyDescent="0.35">
      <c r="A8" s="41">
        <v>7</v>
      </c>
      <c r="B8" s="41" t="s">
        <v>1347</v>
      </c>
      <c r="C8" s="41">
        <v>20</v>
      </c>
      <c r="D8" s="41" t="s">
        <v>1348</v>
      </c>
      <c r="E8" s="41">
        <v>20001</v>
      </c>
      <c r="F8" s="41" t="s">
        <v>1349</v>
      </c>
    </row>
    <row r="9" spans="1:6" ht="29" x14ac:dyDescent="0.35">
      <c r="A9" s="41">
        <v>8</v>
      </c>
      <c r="B9" s="41" t="s">
        <v>25</v>
      </c>
      <c r="C9" s="41">
        <v>68</v>
      </c>
      <c r="D9" s="41" t="s">
        <v>1350</v>
      </c>
      <c r="E9" s="41">
        <v>68001</v>
      </c>
      <c r="F9" s="41" t="s">
        <v>1351</v>
      </c>
    </row>
    <row r="10" spans="1:6" x14ac:dyDescent="0.35">
      <c r="A10" s="41">
        <v>9</v>
      </c>
      <c r="B10" s="41" t="s">
        <v>30</v>
      </c>
      <c r="C10" s="41">
        <v>13</v>
      </c>
      <c r="D10" s="41" t="s">
        <v>1352</v>
      </c>
      <c r="E10" s="41">
        <v>13001</v>
      </c>
      <c r="F10" s="41" t="s">
        <v>1353</v>
      </c>
    </row>
    <row r="11" spans="1:6" x14ac:dyDescent="0.35">
      <c r="A11" s="41">
        <v>10</v>
      </c>
      <c r="B11" s="41" t="s">
        <v>31</v>
      </c>
      <c r="C11" s="41">
        <v>47</v>
      </c>
      <c r="D11" s="41" t="s">
        <v>1354</v>
      </c>
      <c r="E11" s="41">
        <v>47001</v>
      </c>
      <c r="F11" s="41" t="s">
        <v>1355</v>
      </c>
    </row>
    <row r="12" spans="1:6" x14ac:dyDescent="0.35">
      <c r="A12" s="41">
        <v>11</v>
      </c>
      <c r="B12" s="41" t="s">
        <v>1356</v>
      </c>
      <c r="C12" s="41">
        <v>73</v>
      </c>
      <c r="D12" s="41" t="s">
        <v>1357</v>
      </c>
      <c r="E12" s="41">
        <v>73001</v>
      </c>
      <c r="F12" s="41" t="s">
        <v>1358</v>
      </c>
    </row>
    <row r="13" spans="1:6" x14ac:dyDescent="0.35">
      <c r="A13" s="41">
        <v>12</v>
      </c>
      <c r="B13" s="41" t="s">
        <v>1359</v>
      </c>
      <c r="C13" s="41">
        <v>23</v>
      </c>
      <c r="D13" s="41" t="s">
        <v>1360</v>
      </c>
      <c r="E13" s="41">
        <v>23001</v>
      </c>
      <c r="F13" s="41" t="s">
        <v>1361</v>
      </c>
    </row>
    <row r="14" spans="1:6" ht="29" x14ac:dyDescent="0.35">
      <c r="A14" s="41">
        <v>13</v>
      </c>
      <c r="B14" s="41" t="s">
        <v>1362</v>
      </c>
      <c r="C14" s="41">
        <v>68</v>
      </c>
      <c r="D14" s="41" t="s">
        <v>1350</v>
      </c>
      <c r="E14" s="41">
        <v>68081</v>
      </c>
      <c r="F14" s="41" t="s">
        <v>1363</v>
      </c>
    </row>
    <row r="15" spans="1:6" x14ac:dyDescent="0.35">
      <c r="A15" s="41">
        <v>14</v>
      </c>
      <c r="B15" s="41" t="s">
        <v>34</v>
      </c>
      <c r="C15" s="41">
        <v>17</v>
      </c>
      <c r="D15" s="41" t="s">
        <v>1364</v>
      </c>
      <c r="E15" s="41">
        <v>17001</v>
      </c>
      <c r="F15" s="41" t="s">
        <v>1365</v>
      </c>
    </row>
    <row r="16" spans="1:6" ht="29" x14ac:dyDescent="0.35">
      <c r="A16" s="41">
        <v>15</v>
      </c>
      <c r="B16" s="41" t="s">
        <v>26</v>
      </c>
      <c r="C16" s="41">
        <v>50</v>
      </c>
      <c r="D16" s="41" t="s">
        <v>1366</v>
      </c>
      <c r="E16" s="41">
        <v>50001</v>
      </c>
      <c r="F16" s="41" t="s">
        <v>1367</v>
      </c>
    </row>
    <row r="17" spans="1:6" x14ac:dyDescent="0.35">
      <c r="A17" s="41">
        <v>16</v>
      </c>
      <c r="B17" s="41" t="s">
        <v>1368</v>
      </c>
      <c r="C17" s="41">
        <v>5</v>
      </c>
      <c r="D17" s="41" t="s">
        <v>1334</v>
      </c>
      <c r="E17" s="41">
        <v>5059</v>
      </c>
      <c r="F17" s="41" t="s">
        <v>1369</v>
      </c>
    </row>
    <row r="18" spans="1:6" ht="29" x14ac:dyDescent="0.35">
      <c r="A18" s="41">
        <v>17</v>
      </c>
      <c r="B18" s="41" t="s">
        <v>1370</v>
      </c>
      <c r="C18" s="41">
        <v>54</v>
      </c>
      <c r="D18" s="41" t="s">
        <v>1371</v>
      </c>
      <c r="E18" s="41">
        <v>54001</v>
      </c>
      <c r="F18" s="41" t="s">
        <v>1372</v>
      </c>
    </row>
    <row r="19" spans="1:6" ht="29" x14ac:dyDescent="0.35">
      <c r="A19" s="41">
        <v>18</v>
      </c>
      <c r="B19" s="41" t="s">
        <v>1373</v>
      </c>
      <c r="C19" s="41">
        <v>68</v>
      </c>
      <c r="D19" s="41" t="s">
        <v>1350</v>
      </c>
      <c r="E19" s="41">
        <v>68276</v>
      </c>
      <c r="F19" s="41" t="s">
        <v>1374</v>
      </c>
    </row>
    <row r="20" spans="1:6" ht="29" x14ac:dyDescent="0.35">
      <c r="A20" s="41">
        <v>19</v>
      </c>
      <c r="B20" s="41" t="s">
        <v>1375</v>
      </c>
      <c r="C20" s="41">
        <v>25</v>
      </c>
      <c r="D20" s="41" t="s">
        <v>1376</v>
      </c>
      <c r="E20" s="41">
        <v>25377</v>
      </c>
      <c r="F20" s="41" t="s">
        <v>1082</v>
      </c>
    </row>
    <row r="21" spans="1:6" x14ac:dyDescent="0.35">
      <c r="A21" s="41">
        <v>20</v>
      </c>
      <c r="B21" s="41" t="s">
        <v>1377</v>
      </c>
      <c r="C21" s="41">
        <v>70</v>
      </c>
      <c r="D21" s="41" t="s">
        <v>1378</v>
      </c>
      <c r="E21" s="41">
        <v>70001</v>
      </c>
      <c r="F21" s="41" t="s">
        <v>1379</v>
      </c>
    </row>
    <row r="22" spans="1:6" x14ac:dyDescent="0.35">
      <c r="A22" s="41">
        <v>21</v>
      </c>
      <c r="B22" s="41" t="s">
        <v>1380</v>
      </c>
      <c r="C22" s="41">
        <v>41</v>
      </c>
      <c r="D22" s="41" t="s">
        <v>1381</v>
      </c>
      <c r="E22" s="41">
        <v>41001</v>
      </c>
      <c r="F22" s="41" t="s">
        <v>1382</v>
      </c>
    </row>
    <row r="23" spans="1:6" ht="29" x14ac:dyDescent="0.35">
      <c r="A23" s="41">
        <v>22</v>
      </c>
      <c r="B23" s="41" t="s">
        <v>1383</v>
      </c>
      <c r="C23" s="41">
        <v>76</v>
      </c>
      <c r="D23" s="41" t="s">
        <v>1340</v>
      </c>
      <c r="E23" s="41">
        <v>76364</v>
      </c>
      <c r="F23" s="41" t="s">
        <v>1384</v>
      </c>
    </row>
    <row r="24" spans="1:6" ht="29" x14ac:dyDescent="0.35">
      <c r="A24" s="41">
        <v>23</v>
      </c>
      <c r="B24" s="41" t="s">
        <v>1376</v>
      </c>
      <c r="C24" s="41">
        <v>25</v>
      </c>
      <c r="D24" s="41" t="s">
        <v>1376</v>
      </c>
      <c r="E24" s="41">
        <v>11001</v>
      </c>
      <c r="F24" s="41" t="s">
        <v>1337</v>
      </c>
    </row>
    <row r="25" spans="1:6" x14ac:dyDescent="0.35">
      <c r="A25" s="41">
        <v>24</v>
      </c>
      <c r="B25" s="41" t="s">
        <v>1385</v>
      </c>
      <c r="C25" s="41">
        <v>19</v>
      </c>
      <c r="D25" s="41" t="s">
        <v>1386</v>
      </c>
      <c r="E25" s="41">
        <v>19001</v>
      </c>
      <c r="F25" s="41" t="s">
        <v>1387</v>
      </c>
    </row>
    <row r="26" spans="1:6" x14ac:dyDescent="0.35">
      <c r="A26" s="41">
        <v>25</v>
      </c>
      <c r="B26" s="41" t="s">
        <v>1388</v>
      </c>
      <c r="C26" s="41">
        <v>5</v>
      </c>
      <c r="D26" s="41" t="s">
        <v>1334</v>
      </c>
      <c r="E26" s="41">
        <v>5360</v>
      </c>
      <c r="F26" s="41" t="s">
        <v>1389</v>
      </c>
    </row>
    <row r="27" spans="1:6" x14ac:dyDescent="0.35">
      <c r="A27" s="41">
        <v>26</v>
      </c>
      <c r="B27" s="41" t="s">
        <v>1390</v>
      </c>
      <c r="C27" s="41">
        <v>5</v>
      </c>
      <c r="D27" s="41" t="s">
        <v>1334</v>
      </c>
      <c r="E27" s="41">
        <v>5004</v>
      </c>
      <c r="F27" s="41" t="s">
        <v>1391</v>
      </c>
    </row>
    <row r="28" spans="1:6" x14ac:dyDescent="0.35">
      <c r="A28" s="41">
        <v>27</v>
      </c>
      <c r="B28" s="41" t="s">
        <v>1392</v>
      </c>
      <c r="C28" s="41">
        <v>5</v>
      </c>
      <c r="D28" s="41" t="s">
        <v>1334</v>
      </c>
      <c r="E28" s="41">
        <v>5021</v>
      </c>
      <c r="F28" s="41" t="s">
        <v>1393</v>
      </c>
    </row>
    <row r="29" spans="1:6" x14ac:dyDescent="0.35">
      <c r="A29" s="41">
        <v>28</v>
      </c>
      <c r="B29" s="41" t="s">
        <v>1394</v>
      </c>
      <c r="C29" s="41">
        <v>5</v>
      </c>
      <c r="D29" s="41" t="s">
        <v>1334</v>
      </c>
      <c r="E29" s="41">
        <v>5030</v>
      </c>
      <c r="F29" s="41" t="s">
        <v>1395</v>
      </c>
    </row>
    <row r="30" spans="1:6" x14ac:dyDescent="0.35">
      <c r="A30" s="41">
        <v>29</v>
      </c>
      <c r="B30" s="41" t="s">
        <v>1396</v>
      </c>
      <c r="C30" s="41">
        <v>5</v>
      </c>
      <c r="D30" s="41" t="s">
        <v>1334</v>
      </c>
      <c r="E30" s="41">
        <v>5031</v>
      </c>
      <c r="F30" s="41" t="s">
        <v>1397</v>
      </c>
    </row>
    <row r="31" spans="1:6" x14ac:dyDescent="0.35">
      <c r="A31" s="41">
        <v>30</v>
      </c>
      <c r="B31" s="41" t="s">
        <v>1398</v>
      </c>
      <c r="C31" s="41">
        <v>5</v>
      </c>
      <c r="D31" s="41" t="s">
        <v>1334</v>
      </c>
      <c r="E31" s="41">
        <v>5034</v>
      </c>
      <c r="F31" s="41" t="s">
        <v>1399</v>
      </c>
    </row>
    <row r="32" spans="1:6" x14ac:dyDescent="0.35">
      <c r="A32" s="41">
        <v>31</v>
      </c>
      <c r="B32" s="41" t="s">
        <v>1400</v>
      </c>
      <c r="C32" s="41">
        <v>5</v>
      </c>
      <c r="D32" s="41" t="s">
        <v>1334</v>
      </c>
      <c r="E32" s="41">
        <v>5036</v>
      </c>
      <c r="F32" s="41" t="s">
        <v>1401</v>
      </c>
    </row>
    <row r="33" spans="1:6" x14ac:dyDescent="0.35">
      <c r="A33" s="41">
        <v>32</v>
      </c>
      <c r="B33" s="41" t="s">
        <v>1402</v>
      </c>
      <c r="C33" s="41">
        <v>5</v>
      </c>
      <c r="D33" s="41" t="s">
        <v>1334</v>
      </c>
      <c r="E33" s="41">
        <v>5038</v>
      </c>
      <c r="F33" s="41" t="s">
        <v>1403</v>
      </c>
    </row>
    <row r="34" spans="1:6" x14ac:dyDescent="0.35">
      <c r="A34" s="41">
        <v>33</v>
      </c>
      <c r="B34" s="41" t="s">
        <v>1404</v>
      </c>
      <c r="C34" s="41">
        <v>52</v>
      </c>
      <c r="D34" s="41" t="s">
        <v>1405</v>
      </c>
      <c r="E34" s="41">
        <v>52001</v>
      </c>
      <c r="F34" s="41" t="s">
        <v>1406</v>
      </c>
    </row>
    <row r="35" spans="1:6" x14ac:dyDescent="0.35">
      <c r="A35" s="41">
        <v>34</v>
      </c>
      <c r="B35" s="41" t="s">
        <v>1407</v>
      </c>
      <c r="C35" s="41">
        <v>5</v>
      </c>
      <c r="D35" s="41" t="s">
        <v>1334</v>
      </c>
      <c r="E35" s="41">
        <v>5040</v>
      </c>
      <c r="F35" s="41" t="s">
        <v>1408</v>
      </c>
    </row>
    <row r="36" spans="1:6" ht="29" x14ac:dyDescent="0.35">
      <c r="A36" s="41">
        <v>35</v>
      </c>
      <c r="B36" s="41" t="s">
        <v>1409</v>
      </c>
      <c r="C36" s="41">
        <v>5</v>
      </c>
      <c r="D36" s="41" t="s">
        <v>1334</v>
      </c>
      <c r="E36" s="41">
        <v>5042</v>
      </c>
      <c r="F36" s="41" t="s">
        <v>1410</v>
      </c>
    </row>
    <row r="37" spans="1:6" x14ac:dyDescent="0.35">
      <c r="A37" s="41">
        <v>36</v>
      </c>
      <c r="B37" s="41" t="s">
        <v>1411</v>
      </c>
      <c r="C37" s="41">
        <v>5</v>
      </c>
      <c r="D37" s="41" t="s">
        <v>1334</v>
      </c>
      <c r="E37" s="41">
        <v>5044</v>
      </c>
      <c r="F37" s="41" t="s">
        <v>1412</v>
      </c>
    </row>
    <row r="38" spans="1:6" x14ac:dyDescent="0.35">
      <c r="A38" s="41">
        <v>37</v>
      </c>
      <c r="B38" s="41" t="s">
        <v>1413</v>
      </c>
      <c r="C38" s="41">
        <v>5</v>
      </c>
      <c r="D38" s="41" t="s">
        <v>1334</v>
      </c>
      <c r="E38" s="41">
        <v>5045</v>
      </c>
      <c r="F38" s="41" t="s">
        <v>1414</v>
      </c>
    </row>
    <row r="39" spans="1:6" x14ac:dyDescent="0.35">
      <c r="A39" s="41">
        <v>38</v>
      </c>
      <c r="B39" s="41" t="s">
        <v>1415</v>
      </c>
      <c r="C39" s="41">
        <v>5</v>
      </c>
      <c r="D39" s="41" t="s">
        <v>1334</v>
      </c>
      <c r="E39" s="41">
        <v>5051</v>
      </c>
      <c r="F39" s="41" t="s">
        <v>1416</v>
      </c>
    </row>
    <row r="40" spans="1:6" x14ac:dyDescent="0.35">
      <c r="A40" s="41">
        <v>39</v>
      </c>
      <c r="B40" s="41" t="s">
        <v>1417</v>
      </c>
      <c r="C40" s="41">
        <v>5</v>
      </c>
      <c r="D40" s="41" t="s">
        <v>1334</v>
      </c>
      <c r="E40" s="41">
        <v>5055</v>
      </c>
      <c r="F40" s="41" t="s">
        <v>1418</v>
      </c>
    </row>
    <row r="41" spans="1:6" x14ac:dyDescent="0.35">
      <c r="A41" s="41">
        <v>40</v>
      </c>
      <c r="B41" s="41" t="s">
        <v>1419</v>
      </c>
      <c r="C41" s="41">
        <v>5</v>
      </c>
      <c r="D41" s="41" t="s">
        <v>1334</v>
      </c>
      <c r="E41" s="41">
        <v>5079</v>
      </c>
      <c r="F41" s="41" t="s">
        <v>1420</v>
      </c>
    </row>
    <row r="42" spans="1:6" x14ac:dyDescent="0.35">
      <c r="A42" s="41">
        <v>41</v>
      </c>
      <c r="B42" s="41" t="s">
        <v>1421</v>
      </c>
      <c r="C42" s="41">
        <v>5</v>
      </c>
      <c r="D42" s="41" t="s">
        <v>1334</v>
      </c>
      <c r="E42" s="41">
        <v>5086</v>
      </c>
      <c r="F42" s="41" t="s">
        <v>1422</v>
      </c>
    </row>
    <row r="43" spans="1:6" x14ac:dyDescent="0.35">
      <c r="A43" s="41">
        <v>42</v>
      </c>
      <c r="B43" s="41" t="s">
        <v>1423</v>
      </c>
      <c r="C43" s="41">
        <v>5</v>
      </c>
      <c r="D43" s="41" t="s">
        <v>1334</v>
      </c>
      <c r="E43" s="41">
        <v>5088</v>
      </c>
      <c r="F43" s="41" t="s">
        <v>1424</v>
      </c>
    </row>
    <row r="44" spans="1:6" x14ac:dyDescent="0.35">
      <c r="A44" s="41">
        <v>43</v>
      </c>
      <c r="B44" s="41" t="s">
        <v>1425</v>
      </c>
      <c r="C44" s="41">
        <v>5</v>
      </c>
      <c r="D44" s="41" t="s">
        <v>1334</v>
      </c>
      <c r="E44" s="41">
        <v>5091</v>
      </c>
      <c r="F44" s="41" t="s">
        <v>1426</v>
      </c>
    </row>
    <row r="45" spans="1:6" x14ac:dyDescent="0.35">
      <c r="A45" s="41">
        <v>44</v>
      </c>
      <c r="B45" s="41" t="s">
        <v>1427</v>
      </c>
      <c r="C45" s="41">
        <v>5</v>
      </c>
      <c r="D45" s="41" t="s">
        <v>1334</v>
      </c>
      <c r="E45" s="41">
        <v>5093</v>
      </c>
      <c r="F45" s="41" t="s">
        <v>1428</v>
      </c>
    </row>
    <row r="46" spans="1:6" ht="29" x14ac:dyDescent="0.35">
      <c r="A46" s="41">
        <v>45</v>
      </c>
      <c r="B46" s="41" t="s">
        <v>1429</v>
      </c>
      <c r="C46" s="41">
        <v>5</v>
      </c>
      <c r="D46" s="41" t="s">
        <v>1334</v>
      </c>
      <c r="E46" s="41">
        <v>5101</v>
      </c>
      <c r="F46" s="41" t="s">
        <v>1430</v>
      </c>
    </row>
    <row r="47" spans="1:6" x14ac:dyDescent="0.35">
      <c r="A47" s="41">
        <v>46</v>
      </c>
      <c r="B47" s="41" t="s">
        <v>1431</v>
      </c>
      <c r="C47" s="41">
        <v>5</v>
      </c>
      <c r="D47" s="41" t="s">
        <v>1334</v>
      </c>
      <c r="E47" s="41">
        <v>5107</v>
      </c>
      <c r="F47" s="41" t="s">
        <v>1432</v>
      </c>
    </row>
    <row r="48" spans="1:6" x14ac:dyDescent="0.35">
      <c r="A48" s="41">
        <v>47</v>
      </c>
      <c r="B48" s="41" t="s">
        <v>1433</v>
      </c>
      <c r="C48" s="41">
        <v>5</v>
      </c>
      <c r="D48" s="41" t="s">
        <v>1334</v>
      </c>
      <c r="E48" s="41">
        <v>5113</v>
      </c>
      <c r="F48" s="41" t="s">
        <v>1434</v>
      </c>
    </row>
    <row r="49" spans="1:6" x14ac:dyDescent="0.35">
      <c r="A49" s="41">
        <v>48</v>
      </c>
      <c r="B49" s="41" t="s">
        <v>1435</v>
      </c>
      <c r="C49" s="41">
        <v>5</v>
      </c>
      <c r="D49" s="41" t="s">
        <v>1334</v>
      </c>
      <c r="E49" s="41">
        <v>5120</v>
      </c>
      <c r="F49" s="41" t="s">
        <v>1436</v>
      </c>
    </row>
    <row r="50" spans="1:6" x14ac:dyDescent="0.35">
      <c r="A50" s="41">
        <v>49</v>
      </c>
      <c r="B50" s="41" t="s">
        <v>1437</v>
      </c>
      <c r="C50" s="41">
        <v>5</v>
      </c>
      <c r="D50" s="41" t="s">
        <v>1334</v>
      </c>
      <c r="E50" s="41">
        <v>5125</v>
      </c>
      <c r="F50" s="41" t="s">
        <v>1438</v>
      </c>
    </row>
    <row r="51" spans="1:6" x14ac:dyDescent="0.35">
      <c r="A51" s="41">
        <v>50</v>
      </c>
      <c r="B51" s="41" t="s">
        <v>1364</v>
      </c>
      <c r="C51" s="41">
        <v>5</v>
      </c>
      <c r="D51" s="41" t="s">
        <v>1334</v>
      </c>
      <c r="E51" s="41">
        <v>5129</v>
      </c>
      <c r="F51" s="41" t="s">
        <v>1439</v>
      </c>
    </row>
    <row r="52" spans="1:6" ht="29" x14ac:dyDescent="0.35">
      <c r="A52" s="41">
        <v>51</v>
      </c>
      <c r="B52" s="41" t="s">
        <v>1440</v>
      </c>
      <c r="C52" s="41">
        <v>5</v>
      </c>
      <c r="D52" s="41" t="s">
        <v>1334</v>
      </c>
      <c r="E52" s="41">
        <v>5134</v>
      </c>
      <c r="F52" s="41" t="s">
        <v>1441</v>
      </c>
    </row>
    <row r="53" spans="1:6" ht="29" x14ac:dyDescent="0.35">
      <c r="A53" s="41">
        <v>52</v>
      </c>
      <c r="B53" s="41" t="s">
        <v>1442</v>
      </c>
      <c r="C53" s="41">
        <v>5</v>
      </c>
      <c r="D53" s="41" t="s">
        <v>1334</v>
      </c>
      <c r="E53" s="41">
        <v>5138</v>
      </c>
      <c r="F53" s="41" t="s">
        <v>1443</v>
      </c>
    </row>
    <row r="54" spans="1:6" x14ac:dyDescent="0.35">
      <c r="A54" s="41">
        <v>53</v>
      </c>
      <c r="B54" s="41" t="s">
        <v>1444</v>
      </c>
      <c r="C54" s="41">
        <v>5</v>
      </c>
      <c r="D54" s="41" t="s">
        <v>1334</v>
      </c>
      <c r="E54" s="41">
        <v>5142</v>
      </c>
      <c r="F54" s="41" t="s">
        <v>1445</v>
      </c>
    </row>
    <row r="55" spans="1:6" x14ac:dyDescent="0.35">
      <c r="A55" s="41">
        <v>54</v>
      </c>
      <c r="B55" s="41" t="s">
        <v>1446</v>
      </c>
      <c r="C55" s="41">
        <v>5</v>
      </c>
      <c r="D55" s="41" t="s">
        <v>1334</v>
      </c>
      <c r="E55" s="41">
        <v>5145</v>
      </c>
      <c r="F55" s="41" t="s">
        <v>1447</v>
      </c>
    </row>
    <row r="56" spans="1:6" x14ac:dyDescent="0.35">
      <c r="A56" s="41">
        <v>55</v>
      </c>
      <c r="B56" s="41" t="s">
        <v>1448</v>
      </c>
      <c r="C56" s="41">
        <v>5</v>
      </c>
      <c r="D56" s="41" t="s">
        <v>1334</v>
      </c>
      <c r="E56" s="41">
        <v>5147</v>
      </c>
      <c r="F56" s="41" t="s">
        <v>1449</v>
      </c>
    </row>
    <row r="57" spans="1:6" ht="29" x14ac:dyDescent="0.35">
      <c r="A57" s="41">
        <v>56</v>
      </c>
      <c r="B57" s="41" t="s">
        <v>1450</v>
      </c>
      <c r="C57" s="41">
        <v>5</v>
      </c>
      <c r="D57" s="41" t="s">
        <v>1334</v>
      </c>
      <c r="E57" s="41">
        <v>5148</v>
      </c>
      <c r="F57" s="41" t="s">
        <v>1451</v>
      </c>
    </row>
    <row r="58" spans="1:6" x14ac:dyDescent="0.35">
      <c r="A58" s="41">
        <v>57</v>
      </c>
      <c r="B58" s="41" t="s">
        <v>1452</v>
      </c>
      <c r="C58" s="41">
        <v>5</v>
      </c>
      <c r="D58" s="41" t="s">
        <v>1334</v>
      </c>
      <c r="E58" s="41">
        <v>5150</v>
      </c>
      <c r="F58" s="41" t="s">
        <v>1453</v>
      </c>
    </row>
    <row r="59" spans="1:6" x14ac:dyDescent="0.35">
      <c r="A59" s="41">
        <v>58</v>
      </c>
      <c r="B59" s="41" t="s">
        <v>1454</v>
      </c>
      <c r="C59" s="41">
        <v>5</v>
      </c>
      <c r="D59" s="41" t="s">
        <v>1334</v>
      </c>
      <c r="E59" s="41">
        <v>5154</v>
      </c>
      <c r="F59" s="41" t="s">
        <v>1455</v>
      </c>
    </row>
    <row r="60" spans="1:6" x14ac:dyDescent="0.35">
      <c r="A60" s="41">
        <v>59</v>
      </c>
      <c r="B60" s="41" t="s">
        <v>1456</v>
      </c>
      <c r="C60" s="41">
        <v>5</v>
      </c>
      <c r="D60" s="41" t="s">
        <v>1334</v>
      </c>
      <c r="E60" s="41">
        <v>5172</v>
      </c>
      <c r="F60" s="41" t="s">
        <v>1457</v>
      </c>
    </row>
    <row r="61" spans="1:6" x14ac:dyDescent="0.35">
      <c r="A61" s="41">
        <v>60</v>
      </c>
      <c r="B61" s="41" t="s">
        <v>1458</v>
      </c>
      <c r="C61" s="41">
        <v>5</v>
      </c>
      <c r="D61" s="41" t="s">
        <v>1334</v>
      </c>
      <c r="E61" s="41">
        <v>5190</v>
      </c>
      <c r="F61" s="41" t="s">
        <v>1459</v>
      </c>
    </row>
    <row r="62" spans="1:6" x14ac:dyDescent="0.35">
      <c r="A62" s="41">
        <v>61</v>
      </c>
      <c r="B62" s="41" t="s">
        <v>1460</v>
      </c>
      <c r="C62" s="41">
        <v>5</v>
      </c>
      <c r="D62" s="41" t="s">
        <v>1334</v>
      </c>
      <c r="E62" s="41">
        <v>5197</v>
      </c>
      <c r="F62" s="41" t="s">
        <v>1461</v>
      </c>
    </row>
    <row r="63" spans="1:6" x14ac:dyDescent="0.35">
      <c r="A63" s="41">
        <v>62</v>
      </c>
      <c r="B63" s="41" t="s">
        <v>1462</v>
      </c>
      <c r="C63" s="41">
        <v>5</v>
      </c>
      <c r="D63" s="41" t="s">
        <v>1334</v>
      </c>
      <c r="E63" s="41">
        <v>5206</v>
      </c>
      <c r="F63" s="41" t="s">
        <v>1463</v>
      </c>
    </row>
    <row r="64" spans="1:6" x14ac:dyDescent="0.35">
      <c r="A64" s="41">
        <v>63</v>
      </c>
      <c r="B64" s="41" t="s">
        <v>1464</v>
      </c>
      <c r="C64" s="41">
        <v>5</v>
      </c>
      <c r="D64" s="41" t="s">
        <v>1334</v>
      </c>
      <c r="E64" s="41">
        <v>5209</v>
      </c>
      <c r="F64" s="41" t="s">
        <v>1465</v>
      </c>
    </row>
    <row r="65" spans="1:6" ht="29" x14ac:dyDescent="0.35">
      <c r="A65" s="41">
        <v>64</v>
      </c>
      <c r="B65" s="41" t="s">
        <v>1466</v>
      </c>
      <c r="C65" s="41">
        <v>5</v>
      </c>
      <c r="D65" s="41" t="s">
        <v>1334</v>
      </c>
      <c r="E65" s="41">
        <v>5212</v>
      </c>
      <c r="F65" s="41" t="s">
        <v>1467</v>
      </c>
    </row>
    <row r="66" spans="1:6" x14ac:dyDescent="0.35">
      <c r="A66" s="41">
        <v>65</v>
      </c>
      <c r="B66" s="41" t="s">
        <v>1468</v>
      </c>
      <c r="C66" s="41">
        <v>5</v>
      </c>
      <c r="D66" s="41" t="s">
        <v>1334</v>
      </c>
      <c r="E66" s="41">
        <v>5234</v>
      </c>
      <c r="F66" s="41" t="s">
        <v>1469</v>
      </c>
    </row>
    <row r="67" spans="1:6" x14ac:dyDescent="0.35">
      <c r="A67" s="41">
        <v>66</v>
      </c>
      <c r="B67" s="41" t="s">
        <v>1470</v>
      </c>
      <c r="C67" s="41">
        <v>5</v>
      </c>
      <c r="D67" s="41" t="s">
        <v>1334</v>
      </c>
      <c r="E67" s="41">
        <v>5237</v>
      </c>
      <c r="F67" s="41" t="s">
        <v>1471</v>
      </c>
    </row>
    <row r="68" spans="1:6" x14ac:dyDescent="0.35">
      <c r="A68" s="41">
        <v>67</v>
      </c>
      <c r="B68" s="41" t="s">
        <v>1472</v>
      </c>
      <c r="C68" s="41">
        <v>5</v>
      </c>
      <c r="D68" s="41" t="s">
        <v>1334</v>
      </c>
      <c r="E68" s="41">
        <v>5240</v>
      </c>
      <c r="F68" s="41" t="s">
        <v>1473</v>
      </c>
    </row>
    <row r="69" spans="1:6" x14ac:dyDescent="0.35">
      <c r="A69" s="41">
        <v>68</v>
      </c>
      <c r="B69" s="41" t="s">
        <v>1474</v>
      </c>
      <c r="C69" s="41">
        <v>5</v>
      </c>
      <c r="D69" s="41" t="s">
        <v>1334</v>
      </c>
      <c r="E69" s="41">
        <v>5250</v>
      </c>
      <c r="F69" s="41" t="s">
        <v>1475</v>
      </c>
    </row>
    <row r="70" spans="1:6" x14ac:dyDescent="0.35">
      <c r="A70" s="41">
        <v>69</v>
      </c>
      <c r="B70" s="41" t="s">
        <v>1476</v>
      </c>
      <c r="C70" s="41">
        <v>5</v>
      </c>
      <c r="D70" s="41" t="s">
        <v>1334</v>
      </c>
      <c r="E70" s="41">
        <v>5264</v>
      </c>
      <c r="F70" s="41" t="s">
        <v>1477</v>
      </c>
    </row>
    <row r="71" spans="1:6" x14ac:dyDescent="0.35">
      <c r="A71" s="41">
        <v>70</v>
      </c>
      <c r="B71" s="41" t="s">
        <v>1478</v>
      </c>
      <c r="C71" s="41">
        <v>5</v>
      </c>
      <c r="D71" s="41" t="s">
        <v>1334</v>
      </c>
      <c r="E71" s="41">
        <v>5266</v>
      </c>
      <c r="F71" s="41" t="s">
        <v>1479</v>
      </c>
    </row>
    <row r="72" spans="1:6" x14ac:dyDescent="0.35">
      <c r="A72" s="41">
        <v>71</v>
      </c>
      <c r="B72" s="41" t="s">
        <v>1480</v>
      </c>
      <c r="C72" s="41">
        <v>5</v>
      </c>
      <c r="D72" s="41" t="s">
        <v>1334</v>
      </c>
      <c r="E72" s="41">
        <v>5282</v>
      </c>
      <c r="F72" s="41" t="s">
        <v>1481</v>
      </c>
    </row>
    <row r="73" spans="1:6" x14ac:dyDescent="0.35">
      <c r="A73" s="41">
        <v>72</v>
      </c>
      <c r="B73" s="41" t="s">
        <v>1482</v>
      </c>
      <c r="C73" s="41">
        <v>5</v>
      </c>
      <c r="D73" s="41" t="s">
        <v>1334</v>
      </c>
      <c r="E73" s="41">
        <v>5284</v>
      </c>
      <c r="F73" s="41" t="s">
        <v>1483</v>
      </c>
    </row>
    <row r="74" spans="1:6" x14ac:dyDescent="0.35">
      <c r="A74" s="41">
        <v>73</v>
      </c>
      <c r="B74" s="41" t="s">
        <v>1484</v>
      </c>
      <c r="C74" s="41">
        <v>5</v>
      </c>
      <c r="D74" s="41" t="s">
        <v>1334</v>
      </c>
      <c r="E74" s="41">
        <v>5306</v>
      </c>
      <c r="F74" s="41" t="s">
        <v>1485</v>
      </c>
    </row>
    <row r="75" spans="1:6" x14ac:dyDescent="0.35">
      <c r="A75" s="41">
        <v>74</v>
      </c>
      <c r="B75" s="41" t="s">
        <v>1486</v>
      </c>
      <c r="C75" s="41">
        <v>5</v>
      </c>
      <c r="D75" s="41" t="s">
        <v>1334</v>
      </c>
      <c r="E75" s="41">
        <v>5308</v>
      </c>
      <c r="F75" s="41" t="s">
        <v>1487</v>
      </c>
    </row>
    <row r="76" spans="1:6" ht="29" x14ac:dyDescent="0.35">
      <c r="A76" s="41">
        <v>75</v>
      </c>
      <c r="B76" s="41" t="s">
        <v>1488</v>
      </c>
      <c r="C76" s="41">
        <v>5</v>
      </c>
      <c r="D76" s="41" t="s">
        <v>1334</v>
      </c>
      <c r="E76" s="41">
        <v>5310</v>
      </c>
      <c r="F76" s="41" t="s">
        <v>1489</v>
      </c>
    </row>
    <row r="77" spans="1:6" x14ac:dyDescent="0.35">
      <c r="A77" s="41">
        <v>76</v>
      </c>
      <c r="B77" s="41" t="s">
        <v>1490</v>
      </c>
      <c r="C77" s="41">
        <v>5</v>
      </c>
      <c r="D77" s="41" t="s">
        <v>1334</v>
      </c>
      <c r="E77" s="41">
        <v>5313</v>
      </c>
      <c r="F77" s="41" t="s">
        <v>1491</v>
      </c>
    </row>
    <row r="78" spans="1:6" x14ac:dyDescent="0.35">
      <c r="A78" s="41">
        <v>77</v>
      </c>
      <c r="B78" s="41" t="s">
        <v>1492</v>
      </c>
      <c r="C78" s="41">
        <v>5</v>
      </c>
      <c r="D78" s="41" t="s">
        <v>1334</v>
      </c>
      <c r="E78" s="41">
        <v>5315</v>
      </c>
      <c r="F78" s="41" t="s">
        <v>1493</v>
      </c>
    </row>
    <row r="79" spans="1:6" x14ac:dyDescent="0.35">
      <c r="A79" s="41">
        <v>78</v>
      </c>
      <c r="B79" s="41" t="s">
        <v>1494</v>
      </c>
      <c r="C79" s="41">
        <v>5</v>
      </c>
      <c r="D79" s="41" t="s">
        <v>1334</v>
      </c>
      <c r="E79" s="41">
        <v>5318</v>
      </c>
      <c r="F79" s="41" t="s">
        <v>1495</v>
      </c>
    </row>
    <row r="80" spans="1:6" x14ac:dyDescent="0.35">
      <c r="A80" s="41">
        <v>79</v>
      </c>
      <c r="B80" s="41" t="s">
        <v>1496</v>
      </c>
      <c r="C80" s="41">
        <v>5</v>
      </c>
      <c r="D80" s="41" t="s">
        <v>1334</v>
      </c>
      <c r="E80" s="41">
        <v>5321</v>
      </c>
      <c r="F80" s="41" t="s">
        <v>1497</v>
      </c>
    </row>
    <row r="81" spans="1:6" x14ac:dyDescent="0.35">
      <c r="A81" s="41">
        <v>80</v>
      </c>
      <c r="B81" s="41" t="s">
        <v>1498</v>
      </c>
      <c r="C81" s="41">
        <v>5</v>
      </c>
      <c r="D81" s="41" t="s">
        <v>1334</v>
      </c>
      <c r="E81" s="41">
        <v>5347</v>
      </c>
      <c r="F81" s="41" t="s">
        <v>1499</v>
      </c>
    </row>
    <row r="82" spans="1:6" x14ac:dyDescent="0.35">
      <c r="A82" s="41">
        <v>81</v>
      </c>
      <c r="B82" s="41" t="s">
        <v>1500</v>
      </c>
      <c r="C82" s="41">
        <v>5</v>
      </c>
      <c r="D82" s="41" t="s">
        <v>1334</v>
      </c>
      <c r="E82" s="41">
        <v>5353</v>
      </c>
      <c r="F82" s="41" t="s">
        <v>1501</v>
      </c>
    </row>
    <row r="83" spans="1:6" x14ac:dyDescent="0.35">
      <c r="A83" s="41">
        <v>82</v>
      </c>
      <c r="B83" s="41" t="s">
        <v>1502</v>
      </c>
      <c r="C83" s="41">
        <v>5</v>
      </c>
      <c r="D83" s="41" t="s">
        <v>1334</v>
      </c>
      <c r="E83" s="41">
        <v>5361</v>
      </c>
      <c r="F83" s="41" t="s">
        <v>1503</v>
      </c>
    </row>
    <row r="84" spans="1:6" x14ac:dyDescent="0.35">
      <c r="A84" s="41">
        <v>83</v>
      </c>
      <c r="B84" s="41" t="s">
        <v>1504</v>
      </c>
      <c r="C84" s="41">
        <v>5</v>
      </c>
      <c r="D84" s="41" t="s">
        <v>1334</v>
      </c>
      <c r="E84" s="41">
        <v>5364</v>
      </c>
      <c r="F84" s="41" t="s">
        <v>1505</v>
      </c>
    </row>
    <row r="85" spans="1:6" x14ac:dyDescent="0.35">
      <c r="A85" s="41">
        <v>84</v>
      </c>
      <c r="B85" s="41" t="s">
        <v>1506</v>
      </c>
      <c r="C85" s="41">
        <v>5</v>
      </c>
      <c r="D85" s="41" t="s">
        <v>1334</v>
      </c>
      <c r="E85" s="41">
        <v>5368</v>
      </c>
      <c r="F85" s="41" t="s">
        <v>1507</v>
      </c>
    </row>
    <row r="86" spans="1:6" x14ac:dyDescent="0.35">
      <c r="A86" s="41">
        <v>85</v>
      </c>
      <c r="B86" s="41" t="s">
        <v>1508</v>
      </c>
      <c r="C86" s="41">
        <v>5</v>
      </c>
      <c r="D86" s="41" t="s">
        <v>1334</v>
      </c>
      <c r="E86" s="41">
        <v>5376</v>
      </c>
      <c r="F86" s="41" t="s">
        <v>1509</v>
      </c>
    </row>
    <row r="87" spans="1:6" x14ac:dyDescent="0.35">
      <c r="A87" s="41">
        <v>86</v>
      </c>
      <c r="B87" s="41" t="s">
        <v>1510</v>
      </c>
      <c r="C87" s="41">
        <v>5</v>
      </c>
      <c r="D87" s="41" t="s">
        <v>1334</v>
      </c>
      <c r="E87" s="41">
        <v>5380</v>
      </c>
      <c r="F87" s="41" t="s">
        <v>1511</v>
      </c>
    </row>
    <row r="88" spans="1:6" x14ac:dyDescent="0.35">
      <c r="A88" s="41">
        <v>87</v>
      </c>
      <c r="B88" s="41" t="s">
        <v>1512</v>
      </c>
      <c r="C88" s="41">
        <v>5</v>
      </c>
      <c r="D88" s="41" t="s">
        <v>1334</v>
      </c>
      <c r="E88" s="41">
        <v>5390</v>
      </c>
      <c r="F88" s="41" t="s">
        <v>1513</v>
      </c>
    </row>
    <row r="89" spans="1:6" x14ac:dyDescent="0.35">
      <c r="A89" s="41">
        <v>88</v>
      </c>
      <c r="B89" s="41" t="s">
        <v>1514</v>
      </c>
      <c r="C89" s="41">
        <v>5</v>
      </c>
      <c r="D89" s="41" t="s">
        <v>1334</v>
      </c>
      <c r="E89" s="41">
        <v>5400</v>
      </c>
      <c r="F89" s="41" t="s">
        <v>1515</v>
      </c>
    </row>
    <row r="90" spans="1:6" x14ac:dyDescent="0.35">
      <c r="A90" s="41">
        <v>89</v>
      </c>
      <c r="B90" s="41" t="s">
        <v>1516</v>
      </c>
      <c r="C90" s="41">
        <v>5</v>
      </c>
      <c r="D90" s="41" t="s">
        <v>1334</v>
      </c>
      <c r="E90" s="41">
        <v>5411</v>
      </c>
      <c r="F90" s="41" t="s">
        <v>1517</v>
      </c>
    </row>
    <row r="91" spans="1:6" x14ac:dyDescent="0.35">
      <c r="A91" s="41">
        <v>90</v>
      </c>
      <c r="B91" s="41" t="s">
        <v>1518</v>
      </c>
      <c r="C91" s="41">
        <v>5</v>
      </c>
      <c r="D91" s="41" t="s">
        <v>1334</v>
      </c>
      <c r="E91" s="41">
        <v>5425</v>
      </c>
      <c r="F91" s="41" t="s">
        <v>1519</v>
      </c>
    </row>
    <row r="92" spans="1:6" x14ac:dyDescent="0.35">
      <c r="A92" s="41">
        <v>91</v>
      </c>
      <c r="B92" s="41" t="s">
        <v>1149</v>
      </c>
      <c r="C92" s="41">
        <v>5</v>
      </c>
      <c r="D92" s="41" t="s">
        <v>1334</v>
      </c>
      <c r="E92" s="41">
        <v>5440</v>
      </c>
      <c r="F92" s="41" t="s">
        <v>216</v>
      </c>
    </row>
    <row r="93" spans="1:6" x14ac:dyDescent="0.35">
      <c r="A93" s="41">
        <v>92</v>
      </c>
      <c r="B93" s="41" t="s">
        <v>1520</v>
      </c>
      <c r="C93" s="41">
        <v>5</v>
      </c>
      <c r="D93" s="41" t="s">
        <v>1334</v>
      </c>
      <c r="E93" s="41">
        <v>5467</v>
      </c>
      <c r="F93" s="41" t="s">
        <v>1521</v>
      </c>
    </row>
    <row r="94" spans="1:6" x14ac:dyDescent="0.35">
      <c r="A94" s="41">
        <v>93</v>
      </c>
      <c r="B94" s="41" t="s">
        <v>1522</v>
      </c>
      <c r="C94" s="41">
        <v>5</v>
      </c>
      <c r="D94" s="41" t="s">
        <v>1334</v>
      </c>
      <c r="E94" s="41">
        <v>5475</v>
      </c>
      <c r="F94" s="41" t="s">
        <v>1523</v>
      </c>
    </row>
    <row r="95" spans="1:6" x14ac:dyDescent="0.35">
      <c r="A95" s="41">
        <v>94</v>
      </c>
      <c r="B95" s="41" t="s">
        <v>1524</v>
      </c>
      <c r="C95" s="41">
        <v>5</v>
      </c>
      <c r="D95" s="41" t="s">
        <v>1334</v>
      </c>
      <c r="E95" s="41">
        <v>5480</v>
      </c>
      <c r="F95" s="41" t="s">
        <v>1525</v>
      </c>
    </row>
    <row r="96" spans="1:6" x14ac:dyDescent="0.35">
      <c r="A96" s="41">
        <v>95</v>
      </c>
      <c r="B96" s="41" t="s">
        <v>1405</v>
      </c>
      <c r="C96" s="41">
        <v>5</v>
      </c>
      <c r="D96" s="41" t="s">
        <v>1334</v>
      </c>
      <c r="E96" s="41">
        <v>5483</v>
      </c>
      <c r="F96" s="41" t="s">
        <v>1526</v>
      </c>
    </row>
    <row r="97" spans="1:6" x14ac:dyDescent="0.35">
      <c r="A97" s="41">
        <v>96</v>
      </c>
      <c r="B97" s="41" t="s">
        <v>1527</v>
      </c>
      <c r="C97" s="41">
        <v>5</v>
      </c>
      <c r="D97" s="41" t="s">
        <v>1334</v>
      </c>
      <c r="E97" s="41">
        <v>5490</v>
      </c>
      <c r="F97" s="41" t="s">
        <v>1528</v>
      </c>
    </row>
    <row r="98" spans="1:6" x14ac:dyDescent="0.35">
      <c r="A98" s="41">
        <v>97</v>
      </c>
      <c r="B98" s="41" t="s">
        <v>1529</v>
      </c>
      <c r="C98" s="41">
        <v>5</v>
      </c>
      <c r="D98" s="41" t="s">
        <v>1334</v>
      </c>
      <c r="E98" s="41">
        <v>5495</v>
      </c>
      <c r="F98" s="41" t="s">
        <v>1530</v>
      </c>
    </row>
    <row r="99" spans="1:6" x14ac:dyDescent="0.35">
      <c r="A99" s="41">
        <v>98</v>
      </c>
      <c r="B99" s="41" t="s">
        <v>1531</v>
      </c>
      <c r="C99" s="41">
        <v>5</v>
      </c>
      <c r="D99" s="41" t="s">
        <v>1334</v>
      </c>
      <c r="E99" s="41">
        <v>5501</v>
      </c>
      <c r="F99" s="41" t="s">
        <v>1532</v>
      </c>
    </row>
    <row r="100" spans="1:6" x14ac:dyDescent="0.35">
      <c r="A100" s="41">
        <v>99</v>
      </c>
      <c r="B100" s="41" t="s">
        <v>1533</v>
      </c>
      <c r="C100" s="41">
        <v>5</v>
      </c>
      <c r="D100" s="41" t="s">
        <v>1334</v>
      </c>
      <c r="E100" s="41">
        <v>5541</v>
      </c>
      <c r="F100" s="41" t="s">
        <v>1534</v>
      </c>
    </row>
    <row r="101" spans="1:6" x14ac:dyDescent="0.35">
      <c r="A101" s="41">
        <v>100</v>
      </c>
      <c r="B101" s="41" t="s">
        <v>1535</v>
      </c>
      <c r="C101" s="41">
        <v>5</v>
      </c>
      <c r="D101" s="41" t="s">
        <v>1334</v>
      </c>
      <c r="E101" s="41">
        <v>5543</v>
      </c>
      <c r="F101" s="41" t="s">
        <v>1536</v>
      </c>
    </row>
    <row r="102" spans="1:6" x14ac:dyDescent="0.35">
      <c r="A102" s="41">
        <v>101</v>
      </c>
      <c r="B102" s="41" t="s">
        <v>1537</v>
      </c>
      <c r="C102" s="41">
        <v>5</v>
      </c>
      <c r="D102" s="41" t="s">
        <v>1334</v>
      </c>
      <c r="E102" s="41">
        <v>5576</v>
      </c>
      <c r="F102" s="41" t="s">
        <v>1538</v>
      </c>
    </row>
    <row r="103" spans="1:6" ht="29" x14ac:dyDescent="0.35">
      <c r="A103" s="41">
        <v>102</v>
      </c>
      <c r="B103" s="41" t="s">
        <v>1539</v>
      </c>
      <c r="C103" s="41">
        <v>5</v>
      </c>
      <c r="D103" s="41" t="s">
        <v>1334</v>
      </c>
      <c r="E103" s="41">
        <v>5579</v>
      </c>
      <c r="F103" s="41" t="s">
        <v>1540</v>
      </c>
    </row>
    <row r="104" spans="1:6" x14ac:dyDescent="0.35">
      <c r="A104" s="41">
        <v>103</v>
      </c>
      <c r="B104" s="41" t="s">
        <v>1541</v>
      </c>
      <c r="C104" s="41">
        <v>5</v>
      </c>
      <c r="D104" s="41" t="s">
        <v>1334</v>
      </c>
      <c r="E104" s="41">
        <v>5585</v>
      </c>
      <c r="F104" s="41" t="s">
        <v>1542</v>
      </c>
    </row>
    <row r="105" spans="1:6" ht="29" x14ac:dyDescent="0.35">
      <c r="A105" s="41">
        <v>104</v>
      </c>
      <c r="B105" s="41" t="s">
        <v>1543</v>
      </c>
      <c r="C105" s="41">
        <v>5</v>
      </c>
      <c r="D105" s="41" t="s">
        <v>1334</v>
      </c>
      <c r="E105" s="41">
        <v>5591</v>
      </c>
      <c r="F105" s="41" t="s">
        <v>1544</v>
      </c>
    </row>
    <row r="106" spans="1:6" x14ac:dyDescent="0.35">
      <c r="A106" s="41">
        <v>105</v>
      </c>
      <c r="B106" s="41" t="s">
        <v>1545</v>
      </c>
      <c r="C106" s="41">
        <v>5</v>
      </c>
      <c r="D106" s="41" t="s">
        <v>1334</v>
      </c>
      <c r="E106" s="41">
        <v>5604</v>
      </c>
      <c r="F106" s="41" t="s">
        <v>1546</v>
      </c>
    </row>
    <row r="107" spans="1:6" x14ac:dyDescent="0.35">
      <c r="A107" s="41">
        <v>106</v>
      </c>
      <c r="B107" s="41" t="s">
        <v>1547</v>
      </c>
      <c r="C107" s="41">
        <v>5</v>
      </c>
      <c r="D107" s="41" t="s">
        <v>1334</v>
      </c>
      <c r="E107" s="41">
        <v>5607</v>
      </c>
      <c r="F107" s="41" t="s">
        <v>1548</v>
      </c>
    </row>
    <row r="108" spans="1:6" x14ac:dyDescent="0.35">
      <c r="A108" s="41">
        <v>107</v>
      </c>
      <c r="B108" s="41" t="s">
        <v>1549</v>
      </c>
      <c r="C108" s="41">
        <v>5</v>
      </c>
      <c r="D108" s="41" t="s">
        <v>1334</v>
      </c>
      <c r="E108" s="41">
        <v>5615</v>
      </c>
      <c r="F108" s="41" t="s">
        <v>1550</v>
      </c>
    </row>
    <row r="109" spans="1:6" x14ac:dyDescent="0.35">
      <c r="A109" s="41">
        <v>108</v>
      </c>
      <c r="B109" s="41" t="s">
        <v>1551</v>
      </c>
      <c r="C109" s="41">
        <v>5</v>
      </c>
      <c r="D109" s="41" t="s">
        <v>1334</v>
      </c>
      <c r="E109" s="41">
        <v>5628</v>
      </c>
      <c r="F109" s="41" t="s">
        <v>1552</v>
      </c>
    </row>
    <row r="110" spans="1:6" x14ac:dyDescent="0.35">
      <c r="A110" s="41">
        <v>109</v>
      </c>
      <c r="B110" s="41" t="s">
        <v>1553</v>
      </c>
      <c r="C110" s="41">
        <v>5</v>
      </c>
      <c r="D110" s="41" t="s">
        <v>1334</v>
      </c>
      <c r="E110" s="41">
        <v>5631</v>
      </c>
      <c r="F110" s="41" t="s">
        <v>1554</v>
      </c>
    </row>
    <row r="111" spans="1:6" x14ac:dyDescent="0.35">
      <c r="A111" s="41">
        <v>110</v>
      </c>
      <c r="B111" s="41" t="s">
        <v>1555</v>
      </c>
      <c r="C111" s="41">
        <v>5</v>
      </c>
      <c r="D111" s="41" t="s">
        <v>1334</v>
      </c>
      <c r="E111" s="41">
        <v>5642</v>
      </c>
      <c r="F111" s="41" t="s">
        <v>1556</v>
      </c>
    </row>
    <row r="112" spans="1:6" ht="29" x14ac:dyDescent="0.35">
      <c r="A112" s="41">
        <v>111</v>
      </c>
      <c r="B112" s="41" t="s">
        <v>1557</v>
      </c>
      <c r="C112" s="41">
        <v>5</v>
      </c>
      <c r="D112" s="41" t="s">
        <v>1334</v>
      </c>
      <c r="E112" s="41">
        <v>5647</v>
      </c>
      <c r="F112" s="41" t="s">
        <v>1558</v>
      </c>
    </row>
    <row r="113" spans="1:6" x14ac:dyDescent="0.35">
      <c r="A113" s="41">
        <v>112</v>
      </c>
      <c r="B113" s="41" t="s">
        <v>1559</v>
      </c>
      <c r="C113" s="41">
        <v>5</v>
      </c>
      <c r="D113" s="41" t="s">
        <v>1334</v>
      </c>
      <c r="E113" s="41">
        <v>5649</v>
      </c>
      <c r="F113" s="41" t="s">
        <v>1560</v>
      </c>
    </row>
    <row r="114" spans="1:6" ht="29" x14ac:dyDescent="0.35">
      <c r="A114" s="41">
        <v>113</v>
      </c>
      <c r="B114" s="41" t="s">
        <v>1561</v>
      </c>
      <c r="C114" s="41">
        <v>5</v>
      </c>
      <c r="D114" s="41" t="s">
        <v>1334</v>
      </c>
      <c r="E114" s="41">
        <v>5652</v>
      </c>
      <c r="F114" s="41" t="s">
        <v>1562</v>
      </c>
    </row>
    <row r="115" spans="1:6" ht="29" x14ac:dyDescent="0.35">
      <c r="A115" s="41">
        <v>114</v>
      </c>
      <c r="B115" s="41" t="s">
        <v>1563</v>
      </c>
      <c r="C115" s="41">
        <v>5</v>
      </c>
      <c r="D115" s="41" t="s">
        <v>1334</v>
      </c>
      <c r="E115" s="41">
        <v>5656</v>
      </c>
      <c r="F115" s="41" t="s">
        <v>1564</v>
      </c>
    </row>
    <row r="116" spans="1:6" ht="29" x14ac:dyDescent="0.35">
      <c r="A116" s="41">
        <v>115</v>
      </c>
      <c r="B116" s="41" t="s">
        <v>1565</v>
      </c>
      <c r="C116" s="41">
        <v>5</v>
      </c>
      <c r="D116" s="41" t="s">
        <v>1334</v>
      </c>
      <c r="E116" s="41">
        <v>5658</v>
      </c>
      <c r="F116" s="41" t="s">
        <v>1566</v>
      </c>
    </row>
    <row r="117" spans="1:6" ht="29" x14ac:dyDescent="0.35">
      <c r="A117" s="41">
        <v>116</v>
      </c>
      <c r="B117" s="41" t="s">
        <v>1567</v>
      </c>
      <c r="C117" s="41">
        <v>5</v>
      </c>
      <c r="D117" s="41" t="s">
        <v>1334</v>
      </c>
      <c r="E117" s="41">
        <v>5659</v>
      </c>
      <c r="F117" s="41" t="s">
        <v>1568</v>
      </c>
    </row>
    <row r="118" spans="1:6" x14ac:dyDescent="0.35">
      <c r="A118" s="41">
        <v>117</v>
      </c>
      <c r="B118" s="41" t="s">
        <v>1569</v>
      </c>
      <c r="C118" s="41">
        <v>5</v>
      </c>
      <c r="D118" s="41" t="s">
        <v>1334</v>
      </c>
      <c r="E118" s="41">
        <v>5660</v>
      </c>
      <c r="F118" s="41" t="s">
        <v>1570</v>
      </c>
    </row>
    <row r="119" spans="1:6" ht="43.5" x14ac:dyDescent="0.35">
      <c r="A119" s="41">
        <v>118</v>
      </c>
      <c r="B119" s="41" t="s">
        <v>1571</v>
      </c>
      <c r="C119" s="41">
        <v>5</v>
      </c>
      <c r="D119" s="41" t="s">
        <v>1334</v>
      </c>
      <c r="E119" s="41">
        <v>5664</v>
      </c>
      <c r="F119" s="41" t="s">
        <v>1572</v>
      </c>
    </row>
    <row r="120" spans="1:6" ht="29" x14ac:dyDescent="0.35">
      <c r="A120" s="41">
        <v>119</v>
      </c>
      <c r="B120" s="41" t="s">
        <v>1573</v>
      </c>
      <c r="C120" s="41">
        <v>5</v>
      </c>
      <c r="D120" s="41" t="s">
        <v>1334</v>
      </c>
      <c r="E120" s="41">
        <v>5665</v>
      </c>
      <c r="F120" s="41" t="s">
        <v>1574</v>
      </c>
    </row>
    <row r="121" spans="1:6" x14ac:dyDescent="0.35">
      <c r="A121" s="41">
        <v>120</v>
      </c>
      <c r="B121" s="41" t="s">
        <v>1575</v>
      </c>
      <c r="C121" s="41">
        <v>5</v>
      </c>
      <c r="D121" s="41" t="s">
        <v>1334</v>
      </c>
      <c r="E121" s="41">
        <v>5667</v>
      </c>
      <c r="F121" s="41" t="s">
        <v>1576</v>
      </c>
    </row>
    <row r="122" spans="1:6" x14ac:dyDescent="0.35">
      <c r="A122" s="41">
        <v>121</v>
      </c>
      <c r="B122" s="41" t="s">
        <v>1577</v>
      </c>
      <c r="C122" s="41">
        <v>5</v>
      </c>
      <c r="D122" s="41" t="s">
        <v>1334</v>
      </c>
      <c r="E122" s="41">
        <v>5670</v>
      </c>
      <c r="F122" s="41" t="s">
        <v>1578</v>
      </c>
    </row>
    <row r="123" spans="1:6" ht="29" x14ac:dyDescent="0.35">
      <c r="A123" s="41">
        <v>122</v>
      </c>
      <c r="B123" s="41" t="s">
        <v>1579</v>
      </c>
      <c r="C123" s="41">
        <v>5</v>
      </c>
      <c r="D123" s="41" t="s">
        <v>1334</v>
      </c>
      <c r="E123" s="41">
        <v>5674</v>
      </c>
      <c r="F123" s="41" t="s">
        <v>1580</v>
      </c>
    </row>
    <row r="124" spans="1:6" ht="29" x14ac:dyDescent="0.35">
      <c r="A124" s="41">
        <v>123</v>
      </c>
      <c r="B124" s="41" t="s">
        <v>1581</v>
      </c>
      <c r="C124" s="41">
        <v>5</v>
      </c>
      <c r="D124" s="41" t="s">
        <v>1334</v>
      </c>
      <c r="E124" s="41">
        <v>5679</v>
      </c>
      <c r="F124" s="41" t="s">
        <v>1582</v>
      </c>
    </row>
    <row r="125" spans="1:6" ht="29" x14ac:dyDescent="0.35">
      <c r="A125" s="41">
        <v>124</v>
      </c>
      <c r="B125" s="41" t="s">
        <v>1583</v>
      </c>
      <c r="C125" s="41">
        <v>5</v>
      </c>
      <c r="D125" s="41" t="s">
        <v>1334</v>
      </c>
      <c r="E125" s="41">
        <v>5686</v>
      </c>
      <c r="F125" s="41" t="s">
        <v>1584</v>
      </c>
    </row>
    <row r="126" spans="1:6" ht="29" x14ac:dyDescent="0.35">
      <c r="A126" s="41">
        <v>125</v>
      </c>
      <c r="B126" s="41" t="s">
        <v>1585</v>
      </c>
      <c r="C126" s="41">
        <v>5</v>
      </c>
      <c r="D126" s="41" t="s">
        <v>1334</v>
      </c>
      <c r="E126" s="41">
        <v>5690</v>
      </c>
      <c r="F126" s="41" t="s">
        <v>1586</v>
      </c>
    </row>
    <row r="127" spans="1:6" x14ac:dyDescent="0.35">
      <c r="A127" s="41">
        <v>126</v>
      </c>
      <c r="B127" s="41" t="s">
        <v>1587</v>
      </c>
      <c r="C127" s="41">
        <v>5</v>
      </c>
      <c r="D127" s="41" t="s">
        <v>1334</v>
      </c>
      <c r="E127" s="41">
        <v>5697</v>
      </c>
      <c r="F127" s="41" t="s">
        <v>1588</v>
      </c>
    </row>
    <row r="128" spans="1:6" x14ac:dyDescent="0.35">
      <c r="A128" s="41">
        <v>127</v>
      </c>
      <c r="B128" s="41" t="s">
        <v>1589</v>
      </c>
      <c r="C128" s="41">
        <v>5</v>
      </c>
      <c r="D128" s="41" t="s">
        <v>1334</v>
      </c>
      <c r="E128" s="41">
        <v>5736</v>
      </c>
      <c r="F128" s="41" t="s">
        <v>1590</v>
      </c>
    </row>
    <row r="129" spans="1:6" x14ac:dyDescent="0.35">
      <c r="A129" s="41">
        <v>128</v>
      </c>
      <c r="B129" s="41" t="s">
        <v>1591</v>
      </c>
      <c r="C129" s="41">
        <v>5</v>
      </c>
      <c r="D129" s="41" t="s">
        <v>1334</v>
      </c>
      <c r="E129" s="41">
        <v>5756</v>
      </c>
      <c r="F129" s="41" t="s">
        <v>1592</v>
      </c>
    </row>
    <row r="130" spans="1:6" x14ac:dyDescent="0.35">
      <c r="A130" s="41">
        <v>129</v>
      </c>
      <c r="B130" s="41" t="s">
        <v>1593</v>
      </c>
      <c r="C130" s="41">
        <v>5</v>
      </c>
      <c r="D130" s="41" t="s">
        <v>1334</v>
      </c>
      <c r="E130" s="41">
        <v>5761</v>
      </c>
      <c r="F130" s="41" t="s">
        <v>1594</v>
      </c>
    </row>
    <row r="131" spans="1:6" x14ac:dyDescent="0.35">
      <c r="A131" s="41">
        <v>130</v>
      </c>
      <c r="B131" s="41" t="s">
        <v>1595</v>
      </c>
      <c r="C131" s="41">
        <v>5</v>
      </c>
      <c r="D131" s="41" t="s">
        <v>1334</v>
      </c>
      <c r="E131" s="41">
        <v>5789</v>
      </c>
      <c r="F131" s="41" t="s">
        <v>1596</v>
      </c>
    </row>
    <row r="132" spans="1:6" x14ac:dyDescent="0.35">
      <c r="A132" s="41">
        <v>131</v>
      </c>
      <c r="B132" s="41" t="s">
        <v>1597</v>
      </c>
      <c r="C132" s="41">
        <v>5</v>
      </c>
      <c r="D132" s="41" t="s">
        <v>1334</v>
      </c>
      <c r="E132" s="41">
        <v>5790</v>
      </c>
      <c r="F132" s="41" t="s">
        <v>1598</v>
      </c>
    </row>
    <row r="133" spans="1:6" x14ac:dyDescent="0.35">
      <c r="A133" s="41">
        <v>132</v>
      </c>
      <c r="B133" s="41" t="s">
        <v>1599</v>
      </c>
      <c r="C133" s="41">
        <v>5</v>
      </c>
      <c r="D133" s="41" t="s">
        <v>1334</v>
      </c>
      <c r="E133" s="41">
        <v>5792</v>
      </c>
      <c r="F133" s="41" t="s">
        <v>1600</v>
      </c>
    </row>
    <row r="134" spans="1:6" x14ac:dyDescent="0.35">
      <c r="A134" s="41">
        <v>133</v>
      </c>
      <c r="B134" s="41" t="s">
        <v>1601</v>
      </c>
      <c r="C134" s="41">
        <v>5</v>
      </c>
      <c r="D134" s="41" t="s">
        <v>1334</v>
      </c>
      <c r="E134" s="41">
        <v>5809</v>
      </c>
      <c r="F134" s="41" t="s">
        <v>1602</v>
      </c>
    </row>
    <row r="135" spans="1:6" x14ac:dyDescent="0.35">
      <c r="A135" s="41">
        <v>134</v>
      </c>
      <c r="B135" s="41" t="s">
        <v>1603</v>
      </c>
      <c r="C135" s="41">
        <v>5</v>
      </c>
      <c r="D135" s="41" t="s">
        <v>1334</v>
      </c>
      <c r="E135" s="41">
        <v>5819</v>
      </c>
      <c r="F135" s="41" t="s">
        <v>1604</v>
      </c>
    </row>
    <row r="136" spans="1:6" x14ac:dyDescent="0.35">
      <c r="A136" s="41">
        <v>135</v>
      </c>
      <c r="B136" s="41" t="s">
        <v>1605</v>
      </c>
      <c r="C136" s="41">
        <v>5</v>
      </c>
      <c r="D136" s="41" t="s">
        <v>1334</v>
      </c>
      <c r="E136" s="41">
        <v>5837</v>
      </c>
      <c r="F136" s="41" t="s">
        <v>1606</v>
      </c>
    </row>
    <row r="137" spans="1:6" x14ac:dyDescent="0.35">
      <c r="A137" s="41">
        <v>136</v>
      </c>
      <c r="B137" s="41" t="s">
        <v>1607</v>
      </c>
      <c r="C137" s="41">
        <v>5</v>
      </c>
      <c r="D137" s="41" t="s">
        <v>1334</v>
      </c>
      <c r="E137" s="41">
        <v>5842</v>
      </c>
      <c r="F137" s="41" t="s">
        <v>1608</v>
      </c>
    </row>
    <row r="138" spans="1:6" x14ac:dyDescent="0.35">
      <c r="A138" s="41">
        <v>137</v>
      </c>
      <c r="B138" s="41" t="s">
        <v>1609</v>
      </c>
      <c r="C138" s="41">
        <v>5</v>
      </c>
      <c r="D138" s="41" t="s">
        <v>1334</v>
      </c>
      <c r="E138" s="41">
        <v>5847</v>
      </c>
      <c r="F138" s="41" t="s">
        <v>1610</v>
      </c>
    </row>
    <row r="139" spans="1:6" x14ac:dyDescent="0.35">
      <c r="A139" s="41">
        <v>138</v>
      </c>
      <c r="B139" s="41" t="s">
        <v>1611</v>
      </c>
      <c r="C139" s="41">
        <v>5</v>
      </c>
      <c r="D139" s="41" t="s">
        <v>1334</v>
      </c>
      <c r="E139" s="41">
        <v>5854</v>
      </c>
      <c r="F139" s="41" t="s">
        <v>1612</v>
      </c>
    </row>
    <row r="140" spans="1:6" x14ac:dyDescent="0.35">
      <c r="A140" s="41">
        <v>139</v>
      </c>
      <c r="B140" s="41" t="s">
        <v>1613</v>
      </c>
      <c r="C140" s="41">
        <v>5</v>
      </c>
      <c r="D140" s="41" t="s">
        <v>1334</v>
      </c>
      <c r="E140" s="41">
        <v>5856</v>
      </c>
      <c r="F140" s="41" t="s">
        <v>1614</v>
      </c>
    </row>
    <row r="141" spans="1:6" x14ac:dyDescent="0.35">
      <c r="A141" s="41">
        <v>140</v>
      </c>
      <c r="B141" s="41" t="s">
        <v>1615</v>
      </c>
      <c r="C141" s="41">
        <v>5</v>
      </c>
      <c r="D141" s="41" t="s">
        <v>1334</v>
      </c>
      <c r="E141" s="41">
        <v>5858</v>
      </c>
      <c r="F141" s="41" t="s">
        <v>1616</v>
      </c>
    </row>
    <row r="142" spans="1:6" x14ac:dyDescent="0.35">
      <c r="A142" s="41">
        <v>141</v>
      </c>
      <c r="B142" s="41" t="s">
        <v>1617</v>
      </c>
      <c r="C142" s="41">
        <v>5</v>
      </c>
      <c r="D142" s="41" t="s">
        <v>1334</v>
      </c>
      <c r="E142" s="41">
        <v>5861</v>
      </c>
      <c r="F142" s="41" t="s">
        <v>1618</v>
      </c>
    </row>
    <row r="143" spans="1:6" x14ac:dyDescent="0.35">
      <c r="A143" s="41">
        <v>142</v>
      </c>
      <c r="B143" s="41" t="s">
        <v>1617</v>
      </c>
      <c r="C143" s="41">
        <v>5</v>
      </c>
      <c r="D143" s="41" t="s">
        <v>1619</v>
      </c>
      <c r="E143" s="41">
        <v>5861</v>
      </c>
      <c r="F143" s="41" t="s">
        <v>1618</v>
      </c>
    </row>
    <row r="144" spans="1:6" ht="29" x14ac:dyDescent="0.35">
      <c r="A144" s="41">
        <v>143</v>
      </c>
      <c r="B144" s="41" t="s">
        <v>1620</v>
      </c>
      <c r="C144" s="41">
        <v>5</v>
      </c>
      <c r="D144" s="41" t="s">
        <v>1334</v>
      </c>
      <c r="E144" s="41">
        <v>5873</v>
      </c>
      <c r="F144" s="41" t="s">
        <v>1621</v>
      </c>
    </row>
    <row r="145" spans="1:6" x14ac:dyDescent="0.35">
      <c r="A145" s="41">
        <v>144</v>
      </c>
      <c r="B145" s="41" t="s">
        <v>1622</v>
      </c>
      <c r="C145" s="41">
        <v>5</v>
      </c>
      <c r="D145" s="41" t="s">
        <v>1334</v>
      </c>
      <c r="E145" s="41">
        <v>5885</v>
      </c>
      <c r="F145" s="41" t="s">
        <v>1623</v>
      </c>
    </row>
    <row r="146" spans="1:6" x14ac:dyDescent="0.35">
      <c r="A146" s="41">
        <v>145</v>
      </c>
      <c r="B146" s="41" t="s">
        <v>1624</v>
      </c>
      <c r="C146" s="41">
        <v>5</v>
      </c>
      <c r="D146" s="41" t="s">
        <v>1334</v>
      </c>
      <c r="E146" s="41">
        <v>5887</v>
      </c>
      <c r="F146" s="41" t="s">
        <v>1625</v>
      </c>
    </row>
    <row r="147" spans="1:6" x14ac:dyDescent="0.35">
      <c r="A147" s="41">
        <v>146</v>
      </c>
      <c r="B147" s="41" t="s">
        <v>1626</v>
      </c>
      <c r="C147" s="41">
        <v>5</v>
      </c>
      <c r="D147" s="41" t="s">
        <v>1334</v>
      </c>
      <c r="E147" s="41">
        <v>5890</v>
      </c>
      <c r="F147" s="41" t="s">
        <v>1627</v>
      </c>
    </row>
    <row r="148" spans="1:6" x14ac:dyDescent="0.35">
      <c r="A148" s="41">
        <v>147</v>
      </c>
      <c r="B148" s="41" t="s">
        <v>1628</v>
      </c>
      <c r="C148" s="41">
        <v>5</v>
      </c>
      <c r="D148" s="41" t="s">
        <v>1334</v>
      </c>
      <c r="E148" s="41">
        <v>5893</v>
      </c>
      <c r="F148" s="41" t="s">
        <v>1629</v>
      </c>
    </row>
    <row r="149" spans="1:6" x14ac:dyDescent="0.35">
      <c r="A149" s="41">
        <v>148</v>
      </c>
      <c r="B149" s="41" t="s">
        <v>1630</v>
      </c>
      <c r="C149" s="41">
        <v>5</v>
      </c>
      <c r="D149" s="41" t="s">
        <v>1334</v>
      </c>
      <c r="E149" s="41">
        <v>5895</v>
      </c>
      <c r="F149" s="41" t="s">
        <v>1631</v>
      </c>
    </row>
    <row r="150" spans="1:6" x14ac:dyDescent="0.35">
      <c r="A150" s="41">
        <v>149</v>
      </c>
      <c r="B150" s="41" t="s">
        <v>1632</v>
      </c>
      <c r="C150" s="41">
        <v>8</v>
      </c>
      <c r="D150" s="41" t="s">
        <v>1345</v>
      </c>
      <c r="E150" s="41">
        <v>8078</v>
      </c>
      <c r="F150" s="41" t="s">
        <v>1633</v>
      </c>
    </row>
    <row r="151" spans="1:6" ht="29" x14ac:dyDescent="0.35">
      <c r="A151" s="41">
        <v>150</v>
      </c>
      <c r="B151" s="41" t="s">
        <v>1634</v>
      </c>
      <c r="C151" s="41">
        <v>8</v>
      </c>
      <c r="D151" s="41" t="s">
        <v>1345</v>
      </c>
      <c r="E151" s="41">
        <v>8137</v>
      </c>
      <c r="F151" s="41" t="s">
        <v>1635</v>
      </c>
    </row>
    <row r="152" spans="1:6" x14ac:dyDescent="0.35">
      <c r="A152" s="41">
        <v>151</v>
      </c>
      <c r="B152" s="41" t="s">
        <v>1636</v>
      </c>
      <c r="C152" s="41">
        <v>8</v>
      </c>
      <c r="D152" s="41" t="s">
        <v>1345</v>
      </c>
      <c r="E152" s="41">
        <v>8141</v>
      </c>
      <c r="F152" s="41" t="s">
        <v>1637</v>
      </c>
    </row>
    <row r="153" spans="1:6" x14ac:dyDescent="0.35">
      <c r="A153" s="41">
        <v>152</v>
      </c>
      <c r="B153" s="41" t="s">
        <v>1638</v>
      </c>
      <c r="C153" s="41">
        <v>8</v>
      </c>
      <c r="D153" s="41" t="s">
        <v>1345</v>
      </c>
      <c r="E153" s="41">
        <v>8296</v>
      </c>
      <c r="F153" s="41" t="s">
        <v>1639</v>
      </c>
    </row>
    <row r="154" spans="1:6" ht="29" x14ac:dyDescent="0.35">
      <c r="A154" s="41">
        <v>153</v>
      </c>
      <c r="B154" s="41" t="s">
        <v>1640</v>
      </c>
      <c r="C154" s="41">
        <v>8</v>
      </c>
      <c r="D154" s="41" t="s">
        <v>1345</v>
      </c>
      <c r="E154" s="41">
        <v>8372</v>
      </c>
      <c r="F154" s="41" t="s">
        <v>1641</v>
      </c>
    </row>
    <row r="155" spans="1:6" x14ac:dyDescent="0.35">
      <c r="A155" s="41">
        <v>154</v>
      </c>
      <c r="B155" s="41" t="s">
        <v>1642</v>
      </c>
      <c r="C155" s="41">
        <v>8</v>
      </c>
      <c r="D155" s="41" t="s">
        <v>1345</v>
      </c>
      <c r="E155" s="41">
        <v>8421</v>
      </c>
      <c r="F155" s="41" t="s">
        <v>1643</v>
      </c>
    </row>
    <row r="156" spans="1:6" x14ac:dyDescent="0.35">
      <c r="A156" s="41">
        <v>155</v>
      </c>
      <c r="B156" s="41" t="s">
        <v>1644</v>
      </c>
      <c r="C156" s="41">
        <v>8</v>
      </c>
      <c r="D156" s="41" t="s">
        <v>1345</v>
      </c>
      <c r="E156" s="41">
        <v>8433</v>
      </c>
      <c r="F156" s="41" t="s">
        <v>1645</v>
      </c>
    </row>
    <row r="157" spans="1:6" x14ac:dyDescent="0.35">
      <c r="A157" s="41">
        <v>156</v>
      </c>
      <c r="B157" s="41" t="s">
        <v>1646</v>
      </c>
      <c r="C157" s="41">
        <v>8</v>
      </c>
      <c r="D157" s="41" t="s">
        <v>1345</v>
      </c>
      <c r="E157" s="41">
        <v>8436</v>
      </c>
      <c r="F157" s="41" t="s">
        <v>1647</v>
      </c>
    </row>
    <row r="158" spans="1:6" ht="29" x14ac:dyDescent="0.35">
      <c r="A158" s="41">
        <v>157</v>
      </c>
      <c r="B158" s="41" t="s">
        <v>1648</v>
      </c>
      <c r="C158" s="41">
        <v>8</v>
      </c>
      <c r="D158" s="41" t="s">
        <v>1345</v>
      </c>
      <c r="E158" s="41">
        <v>8520</v>
      </c>
      <c r="F158" s="41" t="s">
        <v>1649</v>
      </c>
    </row>
    <row r="159" spans="1:6" x14ac:dyDescent="0.35">
      <c r="A159" s="41">
        <v>158</v>
      </c>
      <c r="B159" s="41" t="s">
        <v>1650</v>
      </c>
      <c r="C159" s="41">
        <v>8</v>
      </c>
      <c r="D159" s="41" t="s">
        <v>1345</v>
      </c>
      <c r="E159" s="41">
        <v>8549</v>
      </c>
      <c r="F159" s="41" t="s">
        <v>1651</v>
      </c>
    </row>
    <row r="160" spans="1:6" x14ac:dyDescent="0.35">
      <c r="A160" s="41">
        <v>159</v>
      </c>
      <c r="B160" s="41" t="s">
        <v>1652</v>
      </c>
      <c r="C160" s="41">
        <v>8</v>
      </c>
      <c r="D160" s="41" t="s">
        <v>1345</v>
      </c>
      <c r="E160" s="41">
        <v>8558</v>
      </c>
      <c r="F160" s="41" t="s">
        <v>1653</v>
      </c>
    </row>
    <row r="161" spans="1:6" x14ac:dyDescent="0.35">
      <c r="A161" s="41">
        <v>160</v>
      </c>
      <c r="B161" s="41" t="s">
        <v>1654</v>
      </c>
      <c r="C161" s="41">
        <v>8</v>
      </c>
      <c r="D161" s="41" t="s">
        <v>1345</v>
      </c>
      <c r="E161" s="41">
        <v>8560</v>
      </c>
      <c r="F161" s="41" t="s">
        <v>1655</v>
      </c>
    </row>
    <row r="162" spans="1:6" ht="29" x14ac:dyDescent="0.35">
      <c r="A162" s="41">
        <v>161</v>
      </c>
      <c r="B162" s="41" t="s">
        <v>1656</v>
      </c>
      <c r="C162" s="41">
        <v>8</v>
      </c>
      <c r="D162" s="41" t="s">
        <v>1345</v>
      </c>
      <c r="E162" s="41">
        <v>8573</v>
      </c>
      <c r="F162" s="41" t="s">
        <v>1657</v>
      </c>
    </row>
    <row r="163" spans="1:6" x14ac:dyDescent="0.35">
      <c r="A163" s="41">
        <v>162</v>
      </c>
      <c r="B163" s="41" t="s">
        <v>1658</v>
      </c>
      <c r="C163" s="41">
        <v>8</v>
      </c>
      <c r="D163" s="41" t="s">
        <v>1345</v>
      </c>
      <c r="E163" s="41">
        <v>8606</v>
      </c>
      <c r="F163" s="41" t="s">
        <v>1659</v>
      </c>
    </row>
    <row r="164" spans="1:6" ht="29" x14ac:dyDescent="0.35">
      <c r="A164" s="41">
        <v>163</v>
      </c>
      <c r="B164" s="41" t="s">
        <v>1660</v>
      </c>
      <c r="C164" s="41">
        <v>8</v>
      </c>
      <c r="D164" s="41" t="s">
        <v>1345</v>
      </c>
      <c r="E164" s="41">
        <v>8634</v>
      </c>
      <c r="F164" s="41" t="s">
        <v>1661</v>
      </c>
    </row>
    <row r="165" spans="1:6" x14ac:dyDescent="0.35">
      <c r="A165" s="41">
        <v>164</v>
      </c>
      <c r="B165" s="41" t="s">
        <v>1551</v>
      </c>
      <c r="C165" s="41">
        <v>8</v>
      </c>
      <c r="D165" s="41" t="s">
        <v>1345</v>
      </c>
      <c r="E165" s="41">
        <v>8638</v>
      </c>
      <c r="F165" s="41" t="s">
        <v>1552</v>
      </c>
    </row>
    <row r="166" spans="1:6" x14ac:dyDescent="0.35">
      <c r="A166" s="41">
        <v>165</v>
      </c>
      <c r="B166" s="41" t="s">
        <v>1662</v>
      </c>
      <c r="C166" s="41">
        <v>8</v>
      </c>
      <c r="D166" s="41" t="s">
        <v>1345</v>
      </c>
      <c r="E166" s="41">
        <v>8675</v>
      </c>
      <c r="F166" s="41" t="s">
        <v>1663</v>
      </c>
    </row>
    <row r="167" spans="1:6" ht="29" x14ac:dyDescent="0.35">
      <c r="A167" s="41">
        <v>166</v>
      </c>
      <c r="B167" s="41" t="s">
        <v>1664</v>
      </c>
      <c r="C167" s="41">
        <v>8</v>
      </c>
      <c r="D167" s="41" t="s">
        <v>1345</v>
      </c>
      <c r="E167" s="41">
        <v>8685</v>
      </c>
      <c r="F167" s="41" t="s">
        <v>1665</v>
      </c>
    </row>
    <row r="168" spans="1:6" x14ac:dyDescent="0.35">
      <c r="A168" s="41">
        <v>167</v>
      </c>
      <c r="B168" s="41" t="s">
        <v>1666</v>
      </c>
      <c r="C168" s="41">
        <v>8</v>
      </c>
      <c r="D168" s="41" t="s">
        <v>1345</v>
      </c>
      <c r="E168" s="41">
        <v>8758</v>
      </c>
      <c r="F168" s="41" t="s">
        <v>1667</v>
      </c>
    </row>
    <row r="169" spans="1:6" x14ac:dyDescent="0.35">
      <c r="A169" s="41">
        <v>168</v>
      </c>
      <c r="B169" s="41" t="s">
        <v>1668</v>
      </c>
      <c r="C169" s="41">
        <v>8</v>
      </c>
      <c r="D169" s="41" t="s">
        <v>1345</v>
      </c>
      <c r="E169" s="41">
        <v>8770</v>
      </c>
      <c r="F169" s="41" t="s">
        <v>1669</v>
      </c>
    </row>
    <row r="170" spans="1:6" x14ac:dyDescent="0.35">
      <c r="A170" s="41">
        <v>169</v>
      </c>
      <c r="B170" s="41" t="s">
        <v>1670</v>
      </c>
      <c r="C170" s="41">
        <v>8</v>
      </c>
      <c r="D170" s="41" t="s">
        <v>1345</v>
      </c>
      <c r="E170" s="41">
        <v>8832</v>
      </c>
      <c r="F170" s="41" t="s">
        <v>1671</v>
      </c>
    </row>
    <row r="171" spans="1:6" x14ac:dyDescent="0.35">
      <c r="A171" s="41">
        <v>170</v>
      </c>
      <c r="B171" s="41" t="s">
        <v>1672</v>
      </c>
      <c r="C171" s="41">
        <v>8</v>
      </c>
      <c r="D171" s="41" t="s">
        <v>1345</v>
      </c>
      <c r="E171" s="41">
        <v>8849</v>
      </c>
      <c r="F171" s="41" t="s">
        <v>1673</v>
      </c>
    </row>
    <row r="172" spans="1:6" x14ac:dyDescent="0.35">
      <c r="A172" s="41">
        <v>171</v>
      </c>
      <c r="B172" s="41" t="s">
        <v>1674</v>
      </c>
      <c r="C172" s="41">
        <v>13</v>
      </c>
      <c r="D172" s="41" t="s">
        <v>1352</v>
      </c>
      <c r="E172" s="41">
        <v>13006</v>
      </c>
      <c r="F172" s="41" t="s">
        <v>1675</v>
      </c>
    </row>
    <row r="173" spans="1:6" ht="29" x14ac:dyDescent="0.35">
      <c r="A173" s="41">
        <v>172</v>
      </c>
      <c r="B173" s="41" t="s">
        <v>1676</v>
      </c>
      <c r="C173" s="41">
        <v>13</v>
      </c>
      <c r="D173" s="41" t="s">
        <v>1352</v>
      </c>
      <c r="E173" s="41">
        <v>13030</v>
      </c>
      <c r="F173" s="41" t="s">
        <v>1677</v>
      </c>
    </row>
    <row r="174" spans="1:6" x14ac:dyDescent="0.35">
      <c r="A174" s="41">
        <v>173</v>
      </c>
      <c r="B174" s="41" t="s">
        <v>1678</v>
      </c>
      <c r="C174" s="41">
        <v>13</v>
      </c>
      <c r="D174" s="41" t="s">
        <v>1352</v>
      </c>
      <c r="E174" s="41">
        <v>13042</v>
      </c>
      <c r="F174" s="41" t="s">
        <v>1679</v>
      </c>
    </row>
    <row r="175" spans="1:6" x14ac:dyDescent="0.35">
      <c r="A175" s="41">
        <v>174</v>
      </c>
      <c r="B175" s="41" t="s">
        <v>1680</v>
      </c>
      <c r="C175" s="41">
        <v>13</v>
      </c>
      <c r="D175" s="41" t="s">
        <v>1352</v>
      </c>
      <c r="E175" s="41">
        <v>13052</v>
      </c>
      <c r="F175" s="41" t="s">
        <v>1681</v>
      </c>
    </row>
    <row r="176" spans="1:6" ht="29" x14ac:dyDescent="0.35">
      <c r="A176" s="41">
        <v>175</v>
      </c>
      <c r="B176" s="41" t="s">
        <v>1682</v>
      </c>
      <c r="C176" s="41">
        <v>13</v>
      </c>
      <c r="D176" s="41" t="s">
        <v>1352</v>
      </c>
      <c r="E176" s="41">
        <v>13062</v>
      </c>
      <c r="F176" s="41" t="s">
        <v>1683</v>
      </c>
    </row>
    <row r="177" spans="1:6" ht="29" x14ac:dyDescent="0.35">
      <c r="A177" s="41">
        <v>176</v>
      </c>
      <c r="B177" s="41" t="s">
        <v>1684</v>
      </c>
      <c r="C177" s="41">
        <v>13</v>
      </c>
      <c r="D177" s="41" t="s">
        <v>1352</v>
      </c>
      <c r="E177" s="41">
        <v>13074</v>
      </c>
      <c r="F177" s="41" t="s">
        <v>1685</v>
      </c>
    </row>
    <row r="178" spans="1:6" x14ac:dyDescent="0.35">
      <c r="A178" s="41">
        <v>177</v>
      </c>
      <c r="B178" s="41" t="s">
        <v>1686</v>
      </c>
      <c r="C178" s="41">
        <v>13</v>
      </c>
      <c r="D178" s="41" t="s">
        <v>1352</v>
      </c>
      <c r="E178" s="41">
        <v>13140</v>
      </c>
      <c r="F178" s="41" t="s">
        <v>1687</v>
      </c>
    </row>
    <row r="179" spans="1:6" x14ac:dyDescent="0.35">
      <c r="A179" s="41">
        <v>178</v>
      </c>
      <c r="B179" s="41" t="s">
        <v>1688</v>
      </c>
      <c r="C179" s="41">
        <v>13</v>
      </c>
      <c r="D179" s="41" t="s">
        <v>1352</v>
      </c>
      <c r="E179" s="41">
        <v>13160</v>
      </c>
      <c r="F179" s="41" t="s">
        <v>1689</v>
      </c>
    </row>
    <row r="180" spans="1:6" x14ac:dyDescent="0.35">
      <c r="A180" s="41">
        <v>179</v>
      </c>
      <c r="B180" s="41" t="s">
        <v>1690</v>
      </c>
      <c r="C180" s="41">
        <v>13</v>
      </c>
      <c r="D180" s="41" t="s">
        <v>1352</v>
      </c>
      <c r="E180" s="41">
        <v>13188</v>
      </c>
      <c r="F180" s="41" t="s">
        <v>1691</v>
      </c>
    </row>
    <row r="181" spans="1:6" x14ac:dyDescent="0.35">
      <c r="A181" s="41">
        <v>180</v>
      </c>
      <c r="B181" s="41" t="s">
        <v>1360</v>
      </c>
      <c r="C181" s="41">
        <v>13</v>
      </c>
      <c r="D181" s="41" t="s">
        <v>1352</v>
      </c>
      <c r="E181" s="41">
        <v>13212</v>
      </c>
      <c r="F181" s="41" t="s">
        <v>1692</v>
      </c>
    </row>
    <row r="182" spans="1:6" x14ac:dyDescent="0.35">
      <c r="A182" s="41">
        <v>181</v>
      </c>
      <c r="B182" s="41" t="s">
        <v>1693</v>
      </c>
      <c r="C182" s="41">
        <v>13</v>
      </c>
      <c r="D182" s="41" t="s">
        <v>1352</v>
      </c>
      <c r="E182" s="41">
        <v>13222</v>
      </c>
      <c r="F182" s="41" t="s">
        <v>1694</v>
      </c>
    </row>
    <row r="183" spans="1:6" ht="29" x14ac:dyDescent="0.35">
      <c r="A183" s="41">
        <v>182</v>
      </c>
      <c r="B183" s="41" t="s">
        <v>1695</v>
      </c>
      <c r="C183" s="41">
        <v>13</v>
      </c>
      <c r="D183" s="41" t="s">
        <v>1352</v>
      </c>
      <c r="E183" s="41">
        <v>13244</v>
      </c>
      <c r="F183" s="41" t="s">
        <v>1696</v>
      </c>
    </row>
    <row r="184" spans="1:6" x14ac:dyDescent="0.35">
      <c r="A184" s="41">
        <v>183</v>
      </c>
      <c r="B184" s="41" t="s">
        <v>1697</v>
      </c>
      <c r="C184" s="41">
        <v>13</v>
      </c>
      <c r="D184" s="41" t="s">
        <v>1352</v>
      </c>
      <c r="E184" s="41">
        <v>13248</v>
      </c>
      <c r="F184" s="41" t="s">
        <v>1698</v>
      </c>
    </row>
    <row r="185" spans="1:6" x14ac:dyDescent="0.35">
      <c r="A185" s="41">
        <v>184</v>
      </c>
      <c r="B185" s="41" t="s">
        <v>1699</v>
      </c>
      <c r="C185" s="41">
        <v>13</v>
      </c>
      <c r="D185" s="41" t="s">
        <v>1352</v>
      </c>
      <c r="E185" s="41">
        <v>13268</v>
      </c>
      <c r="F185" s="41" t="s">
        <v>1700</v>
      </c>
    </row>
    <row r="186" spans="1:6" ht="29" x14ac:dyDescent="0.35">
      <c r="A186" s="41">
        <v>185</v>
      </c>
      <c r="B186" s="41" t="s">
        <v>1701</v>
      </c>
      <c r="C186" s="41">
        <v>13</v>
      </c>
      <c r="D186" s="41" t="s">
        <v>1352</v>
      </c>
      <c r="E186" s="41">
        <v>13300</v>
      </c>
      <c r="F186" s="41" t="s">
        <v>1702</v>
      </c>
    </row>
    <row r="187" spans="1:6" x14ac:dyDescent="0.35">
      <c r="A187" s="41">
        <v>186</v>
      </c>
      <c r="B187" s="41" t="s">
        <v>1703</v>
      </c>
      <c r="C187" s="41">
        <v>13</v>
      </c>
      <c r="D187" s="41" t="s">
        <v>1352</v>
      </c>
      <c r="E187" s="41">
        <v>13430</v>
      </c>
      <c r="F187" s="41" t="s">
        <v>1704</v>
      </c>
    </row>
    <row r="188" spans="1:6" x14ac:dyDescent="0.35">
      <c r="A188" s="41">
        <v>187</v>
      </c>
      <c r="B188" s="41" t="s">
        <v>1705</v>
      </c>
      <c r="C188" s="41">
        <v>13</v>
      </c>
      <c r="D188" s="41" t="s">
        <v>1352</v>
      </c>
      <c r="E188" s="41">
        <v>13433</v>
      </c>
      <c r="F188" s="41" t="s">
        <v>1706</v>
      </c>
    </row>
    <row r="189" spans="1:6" x14ac:dyDescent="0.35">
      <c r="A189" s="41">
        <v>188</v>
      </c>
      <c r="B189" s="41" t="s">
        <v>1707</v>
      </c>
      <c r="C189" s="41">
        <v>13</v>
      </c>
      <c r="D189" s="41" t="s">
        <v>1352</v>
      </c>
      <c r="E189" s="41">
        <v>13440</v>
      </c>
      <c r="F189" s="41" t="s">
        <v>1708</v>
      </c>
    </row>
    <row r="190" spans="1:6" ht="29" x14ac:dyDescent="0.35">
      <c r="A190" s="41">
        <v>189</v>
      </c>
      <c r="B190" s="41" t="s">
        <v>1709</v>
      </c>
      <c r="C190" s="41">
        <v>13</v>
      </c>
      <c r="D190" s="41" t="s">
        <v>1352</v>
      </c>
      <c r="E190" s="41">
        <v>13442</v>
      </c>
      <c r="F190" s="41" t="s">
        <v>1710</v>
      </c>
    </row>
    <row r="191" spans="1:6" x14ac:dyDescent="0.35">
      <c r="A191" s="41">
        <v>190</v>
      </c>
      <c r="B191" s="41" t="s">
        <v>1711</v>
      </c>
      <c r="C191" s="41">
        <v>13</v>
      </c>
      <c r="D191" s="41" t="s">
        <v>1352</v>
      </c>
      <c r="E191" s="41">
        <v>13458</v>
      </c>
      <c r="F191" s="41" t="s">
        <v>1712</v>
      </c>
    </row>
    <row r="192" spans="1:6" x14ac:dyDescent="0.35">
      <c r="A192" s="41">
        <v>191</v>
      </c>
      <c r="B192" s="41" t="s">
        <v>1713</v>
      </c>
      <c r="C192" s="41">
        <v>13</v>
      </c>
      <c r="D192" s="41" t="s">
        <v>1352</v>
      </c>
      <c r="E192" s="41">
        <v>13468</v>
      </c>
      <c r="F192" s="41" t="s">
        <v>1714</v>
      </c>
    </row>
    <row r="193" spans="1:6" x14ac:dyDescent="0.35">
      <c r="A193" s="41">
        <v>192</v>
      </c>
      <c r="B193" s="41" t="s">
        <v>1715</v>
      </c>
      <c r="C193" s="41">
        <v>13</v>
      </c>
      <c r="D193" s="41" t="s">
        <v>1352</v>
      </c>
      <c r="E193" s="41">
        <v>13473</v>
      </c>
      <c r="F193" s="41" t="s">
        <v>1716</v>
      </c>
    </row>
    <row r="194" spans="1:6" x14ac:dyDescent="0.35">
      <c r="A194" s="41">
        <v>193</v>
      </c>
      <c r="B194" s="41" t="s">
        <v>1717</v>
      </c>
      <c r="C194" s="41">
        <v>13</v>
      </c>
      <c r="D194" s="41" t="s">
        <v>1352</v>
      </c>
      <c r="E194" s="41">
        <v>13490</v>
      </c>
      <c r="F194" s="41" t="s">
        <v>1718</v>
      </c>
    </row>
    <row r="195" spans="1:6" x14ac:dyDescent="0.35">
      <c r="A195" s="41">
        <v>194</v>
      </c>
      <c r="B195" s="41" t="s">
        <v>1719</v>
      </c>
      <c r="C195" s="41">
        <v>13</v>
      </c>
      <c r="D195" s="41" t="s">
        <v>1352</v>
      </c>
      <c r="E195" s="41">
        <v>13549</v>
      </c>
      <c r="F195" s="41" t="s">
        <v>1720</v>
      </c>
    </row>
    <row r="196" spans="1:6" x14ac:dyDescent="0.35">
      <c r="A196" s="41">
        <v>195</v>
      </c>
      <c r="B196" s="41" t="s">
        <v>1721</v>
      </c>
      <c r="C196" s="41">
        <v>13</v>
      </c>
      <c r="D196" s="41" t="s">
        <v>1352</v>
      </c>
      <c r="E196" s="41">
        <v>13580</v>
      </c>
      <c r="F196" s="41" t="s">
        <v>1722</v>
      </c>
    </row>
    <row r="197" spans="1:6" x14ac:dyDescent="0.35">
      <c r="A197" s="41">
        <v>196</v>
      </c>
      <c r="B197" s="41" t="s">
        <v>1723</v>
      </c>
      <c r="C197" s="41">
        <v>13</v>
      </c>
      <c r="D197" s="41" t="s">
        <v>1352</v>
      </c>
      <c r="E197" s="41">
        <v>13600</v>
      </c>
      <c r="F197" s="41" t="s">
        <v>1724</v>
      </c>
    </row>
    <row r="198" spans="1:6" ht="29" x14ac:dyDescent="0.35">
      <c r="A198" s="41">
        <v>197</v>
      </c>
      <c r="B198" s="41" t="s">
        <v>1725</v>
      </c>
      <c r="C198" s="41">
        <v>13</v>
      </c>
      <c r="D198" s="41" t="s">
        <v>1352</v>
      </c>
      <c r="E198" s="41">
        <v>13620</v>
      </c>
      <c r="F198" s="41" t="s">
        <v>1726</v>
      </c>
    </row>
    <row r="199" spans="1:6" ht="29" x14ac:dyDescent="0.35">
      <c r="A199" s="41">
        <v>198</v>
      </c>
      <c r="B199" s="41" t="s">
        <v>1727</v>
      </c>
      <c r="C199" s="41">
        <v>13</v>
      </c>
      <c r="D199" s="41" t="s">
        <v>1352</v>
      </c>
      <c r="E199" s="41">
        <v>13647</v>
      </c>
      <c r="F199" s="41" t="s">
        <v>1728</v>
      </c>
    </row>
    <row r="200" spans="1:6" ht="29" x14ac:dyDescent="0.35">
      <c r="A200" s="41">
        <v>199</v>
      </c>
      <c r="B200" s="41" t="s">
        <v>1729</v>
      </c>
      <c r="C200" s="41">
        <v>13</v>
      </c>
      <c r="D200" s="41" t="s">
        <v>1352</v>
      </c>
      <c r="E200" s="41">
        <v>13650</v>
      </c>
      <c r="F200" s="41" t="s">
        <v>1730</v>
      </c>
    </row>
    <row r="201" spans="1:6" x14ac:dyDescent="0.35">
      <c r="A201" s="41">
        <v>200</v>
      </c>
      <c r="B201" s="41" t="s">
        <v>1731</v>
      </c>
      <c r="C201" s="41">
        <v>13</v>
      </c>
      <c r="D201" s="41" t="s">
        <v>1352</v>
      </c>
      <c r="E201" s="41">
        <v>13654</v>
      </c>
      <c r="F201" s="41" t="s">
        <v>1732</v>
      </c>
    </row>
    <row r="202" spans="1:6" x14ac:dyDescent="0.35">
      <c r="A202" s="41" t="s">
        <v>1733</v>
      </c>
      <c r="B202" s="41" t="s">
        <v>1733</v>
      </c>
      <c r="C202" s="41" t="s">
        <v>1733</v>
      </c>
      <c r="D202" s="41" t="s">
        <v>1733</v>
      </c>
      <c r="E202" s="41" t="s">
        <v>1733</v>
      </c>
      <c r="F202" s="41" t="s">
        <v>1733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4FAC3-0083-4BE2-BDFA-912E35CADC7C}">
  <dimension ref="A1:D35"/>
  <sheetViews>
    <sheetView workbookViewId="0">
      <selection activeCell="B2" sqref="B2"/>
    </sheetView>
  </sheetViews>
  <sheetFormatPr baseColWidth="10" defaultRowHeight="14.5" x14ac:dyDescent="0.35"/>
  <sheetData>
    <row r="1" spans="1:4" x14ac:dyDescent="0.35">
      <c r="A1" t="s">
        <v>1781</v>
      </c>
      <c r="B1" t="s">
        <v>1782</v>
      </c>
      <c r="C1" t="s">
        <v>1783</v>
      </c>
      <c r="D1" t="s">
        <v>1784</v>
      </c>
    </row>
    <row r="2" spans="1:4" x14ac:dyDescent="0.35">
      <c r="A2" s="41">
        <v>1</v>
      </c>
      <c r="B2" s="41">
        <v>91</v>
      </c>
      <c r="C2" s="41" t="s">
        <v>1734</v>
      </c>
      <c r="D2" s="41" t="s">
        <v>1735</v>
      </c>
    </row>
    <row r="3" spans="1:4" x14ac:dyDescent="0.35">
      <c r="A3" s="41">
        <v>2</v>
      </c>
      <c r="B3" s="41">
        <v>5</v>
      </c>
      <c r="C3" s="41" t="s">
        <v>1334</v>
      </c>
      <c r="D3" s="41" t="s">
        <v>1736</v>
      </c>
    </row>
    <row r="4" spans="1:4" x14ac:dyDescent="0.35">
      <c r="A4" s="41">
        <v>3</v>
      </c>
      <c r="B4" s="41">
        <v>81</v>
      </c>
      <c r="C4" s="41" t="s">
        <v>1737</v>
      </c>
      <c r="D4" s="41" t="s">
        <v>1738</v>
      </c>
    </row>
    <row r="5" spans="1:4" x14ac:dyDescent="0.35">
      <c r="A5" s="41">
        <v>4</v>
      </c>
      <c r="B5" s="41">
        <v>8</v>
      </c>
      <c r="C5" s="41" t="s">
        <v>1345</v>
      </c>
      <c r="D5" s="41" t="s">
        <v>1739</v>
      </c>
    </row>
    <row r="6" spans="1:4" x14ac:dyDescent="0.35">
      <c r="A6" s="41">
        <v>5</v>
      </c>
      <c r="B6" s="41">
        <v>11</v>
      </c>
      <c r="C6" s="41" t="s">
        <v>1336</v>
      </c>
      <c r="D6" s="41" t="s">
        <v>1740</v>
      </c>
    </row>
    <row r="7" spans="1:4" x14ac:dyDescent="0.35">
      <c r="A7" s="41">
        <v>6</v>
      </c>
      <c r="B7" s="41">
        <v>13</v>
      </c>
      <c r="C7" s="41" t="s">
        <v>1352</v>
      </c>
      <c r="D7" s="41" t="s">
        <v>1741</v>
      </c>
    </row>
    <row r="8" spans="1:4" x14ac:dyDescent="0.35">
      <c r="A8" s="41">
        <v>7</v>
      </c>
      <c r="B8" s="41">
        <v>15</v>
      </c>
      <c r="C8" s="41" t="s">
        <v>1742</v>
      </c>
      <c r="D8" s="41" t="s">
        <v>1743</v>
      </c>
    </row>
    <row r="9" spans="1:4" x14ac:dyDescent="0.35">
      <c r="A9" s="41">
        <v>8</v>
      </c>
      <c r="B9" s="41">
        <v>17</v>
      </c>
      <c r="C9" s="41" t="s">
        <v>1364</v>
      </c>
      <c r="D9" s="41" t="s">
        <v>1744</v>
      </c>
    </row>
    <row r="10" spans="1:4" x14ac:dyDescent="0.35">
      <c r="A10" s="41">
        <v>9</v>
      </c>
      <c r="B10" s="41">
        <v>18</v>
      </c>
      <c r="C10" s="41" t="s">
        <v>1745</v>
      </c>
      <c r="D10" s="41" t="s">
        <v>1746</v>
      </c>
    </row>
    <row r="11" spans="1:4" x14ac:dyDescent="0.35">
      <c r="A11" s="41">
        <v>10</v>
      </c>
      <c r="B11" s="41">
        <v>85</v>
      </c>
      <c r="C11" s="41" t="s">
        <v>1747</v>
      </c>
      <c r="D11" s="41" t="s">
        <v>1748</v>
      </c>
    </row>
    <row r="12" spans="1:4" x14ac:dyDescent="0.35">
      <c r="A12" s="41">
        <v>11</v>
      </c>
      <c r="B12" s="41">
        <v>19</v>
      </c>
      <c r="C12" s="41" t="s">
        <v>1386</v>
      </c>
      <c r="D12" s="41" t="s">
        <v>1749</v>
      </c>
    </row>
    <row r="13" spans="1:4" x14ac:dyDescent="0.35">
      <c r="A13" s="41">
        <v>12</v>
      </c>
      <c r="B13" s="41">
        <v>20</v>
      </c>
      <c r="C13" s="41" t="s">
        <v>1348</v>
      </c>
      <c r="D13" s="41" t="s">
        <v>1750</v>
      </c>
    </row>
    <row r="14" spans="1:4" x14ac:dyDescent="0.35">
      <c r="A14" s="41">
        <v>13</v>
      </c>
      <c r="B14" s="41">
        <v>27</v>
      </c>
      <c r="C14" s="41" t="s">
        <v>1751</v>
      </c>
      <c r="D14" s="41" t="s">
        <v>1752</v>
      </c>
    </row>
    <row r="15" spans="1:4" x14ac:dyDescent="0.35">
      <c r="A15" s="41">
        <v>14</v>
      </c>
      <c r="B15" s="41">
        <v>23</v>
      </c>
      <c r="C15" s="41" t="s">
        <v>1360</v>
      </c>
      <c r="D15" s="41" t="s">
        <v>1753</v>
      </c>
    </row>
    <row r="16" spans="1:4" ht="29" x14ac:dyDescent="0.35">
      <c r="A16" s="41">
        <v>15</v>
      </c>
      <c r="B16" s="41">
        <v>25</v>
      </c>
      <c r="C16" s="41" t="s">
        <v>1376</v>
      </c>
      <c r="D16" s="41" t="s">
        <v>1754</v>
      </c>
    </row>
    <row r="17" spans="1:4" x14ac:dyDescent="0.35">
      <c r="A17" s="41">
        <v>16</v>
      </c>
      <c r="B17" s="41">
        <v>94</v>
      </c>
      <c r="C17" s="41" t="s">
        <v>1755</v>
      </c>
      <c r="D17" s="41" t="s">
        <v>1756</v>
      </c>
    </row>
    <row r="18" spans="1:4" x14ac:dyDescent="0.35">
      <c r="A18" s="41">
        <v>17</v>
      </c>
      <c r="B18" s="41">
        <v>95</v>
      </c>
      <c r="C18" s="41" t="s">
        <v>1757</v>
      </c>
      <c r="D18" s="41" t="s">
        <v>1758</v>
      </c>
    </row>
    <row r="19" spans="1:4" x14ac:dyDescent="0.35">
      <c r="A19" s="41">
        <v>18</v>
      </c>
      <c r="B19" s="41">
        <v>41</v>
      </c>
      <c r="C19" s="41" t="s">
        <v>1381</v>
      </c>
      <c r="D19" s="41" t="s">
        <v>1759</v>
      </c>
    </row>
    <row r="20" spans="1:4" x14ac:dyDescent="0.35">
      <c r="A20" s="41">
        <v>19</v>
      </c>
      <c r="B20" s="41">
        <v>44</v>
      </c>
      <c r="C20" s="41" t="s">
        <v>1760</v>
      </c>
      <c r="D20" s="41" t="s">
        <v>1761</v>
      </c>
    </row>
    <row r="21" spans="1:4" x14ac:dyDescent="0.35">
      <c r="A21" s="41">
        <v>20</v>
      </c>
      <c r="B21" s="41">
        <v>47</v>
      </c>
      <c r="C21" s="41" t="s">
        <v>1354</v>
      </c>
      <c r="D21" s="41" t="s">
        <v>1762</v>
      </c>
    </row>
    <row r="22" spans="1:4" x14ac:dyDescent="0.35">
      <c r="A22" s="41">
        <v>21</v>
      </c>
      <c r="B22" s="41">
        <v>50</v>
      </c>
      <c r="C22" s="41" t="s">
        <v>1366</v>
      </c>
      <c r="D22" s="41" t="s">
        <v>1763</v>
      </c>
    </row>
    <row r="23" spans="1:4" x14ac:dyDescent="0.35">
      <c r="A23" s="41">
        <v>22</v>
      </c>
      <c r="B23" s="41">
        <v>52</v>
      </c>
      <c r="C23" s="41" t="s">
        <v>1405</v>
      </c>
      <c r="D23" s="41" t="s">
        <v>1764</v>
      </c>
    </row>
    <row r="24" spans="1:4" ht="29" x14ac:dyDescent="0.35">
      <c r="A24" s="41">
        <v>23</v>
      </c>
      <c r="B24" s="41">
        <v>54</v>
      </c>
      <c r="C24" s="41" t="s">
        <v>1371</v>
      </c>
      <c r="D24" s="41" t="s">
        <v>1765</v>
      </c>
    </row>
    <row r="25" spans="1:4" x14ac:dyDescent="0.35">
      <c r="A25" s="41">
        <v>24</v>
      </c>
      <c r="B25" s="41">
        <v>86</v>
      </c>
      <c r="C25" s="41" t="s">
        <v>1766</v>
      </c>
      <c r="D25" s="41" t="s">
        <v>1767</v>
      </c>
    </row>
    <row r="26" spans="1:4" x14ac:dyDescent="0.35">
      <c r="A26" s="41">
        <v>25</v>
      </c>
      <c r="B26" s="41">
        <v>63</v>
      </c>
      <c r="C26" s="41" t="s">
        <v>1768</v>
      </c>
      <c r="D26" s="41" t="s">
        <v>1769</v>
      </c>
    </row>
    <row r="27" spans="1:4" x14ac:dyDescent="0.35">
      <c r="A27" s="41">
        <v>26</v>
      </c>
      <c r="B27" s="41">
        <v>66</v>
      </c>
      <c r="C27" s="41" t="s">
        <v>1342</v>
      </c>
      <c r="D27" s="41" t="s">
        <v>1770</v>
      </c>
    </row>
    <row r="28" spans="1:4" ht="43.5" x14ac:dyDescent="0.35">
      <c r="A28" s="41">
        <v>27</v>
      </c>
      <c r="B28" s="41">
        <v>88</v>
      </c>
      <c r="C28" s="41" t="s">
        <v>1771</v>
      </c>
      <c r="D28" s="41" t="s">
        <v>1772</v>
      </c>
    </row>
    <row r="29" spans="1:4" x14ac:dyDescent="0.35">
      <c r="A29" s="41">
        <v>28</v>
      </c>
      <c r="B29" s="41">
        <v>68</v>
      </c>
      <c r="C29" s="41" t="s">
        <v>1350</v>
      </c>
      <c r="D29" s="41" t="s">
        <v>1773</v>
      </c>
    </row>
    <row r="30" spans="1:4" x14ac:dyDescent="0.35">
      <c r="A30" s="41">
        <v>29</v>
      </c>
      <c r="B30" s="41">
        <v>70</v>
      </c>
      <c r="C30" s="41" t="s">
        <v>1378</v>
      </c>
      <c r="D30" s="41" t="s">
        <v>1774</v>
      </c>
    </row>
    <row r="31" spans="1:4" x14ac:dyDescent="0.35">
      <c r="A31" s="41">
        <v>30</v>
      </c>
      <c r="B31" s="41">
        <v>73</v>
      </c>
      <c r="C31" s="41" t="s">
        <v>1357</v>
      </c>
      <c r="D31" s="41" t="s">
        <v>1775</v>
      </c>
    </row>
    <row r="32" spans="1:4" ht="29" x14ac:dyDescent="0.35">
      <c r="A32" s="41">
        <v>31</v>
      </c>
      <c r="B32" s="41">
        <v>76</v>
      </c>
      <c r="C32" s="41" t="s">
        <v>1340</v>
      </c>
      <c r="D32" s="41" t="s">
        <v>1776</v>
      </c>
    </row>
    <row r="33" spans="1:4" x14ac:dyDescent="0.35">
      <c r="A33" s="41">
        <v>32</v>
      </c>
      <c r="B33" s="41">
        <v>97</v>
      </c>
      <c r="C33" s="41" t="s">
        <v>1777</v>
      </c>
      <c r="D33" s="41" t="s">
        <v>1778</v>
      </c>
    </row>
    <row r="34" spans="1:4" x14ac:dyDescent="0.35">
      <c r="A34" s="41">
        <v>33</v>
      </c>
      <c r="B34" s="41">
        <v>99</v>
      </c>
      <c r="C34" s="41" t="s">
        <v>1779</v>
      </c>
      <c r="D34" s="41" t="s">
        <v>1780</v>
      </c>
    </row>
    <row r="35" spans="1:4" x14ac:dyDescent="0.35">
      <c r="A35" s="41" t="s">
        <v>1733</v>
      </c>
      <c r="B35" s="41" t="s">
        <v>1733</v>
      </c>
      <c r="C35" s="41" t="s">
        <v>1733</v>
      </c>
      <c r="D35" s="41" t="s">
        <v>1733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mimos</vt:lpstr>
      <vt:lpstr>Ciudad</vt:lpstr>
      <vt:lpstr>Departamento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 Moncada</dc:creator>
  <cp:lastModifiedBy>JEREMY PEDRAZA</cp:lastModifiedBy>
  <dcterms:created xsi:type="dcterms:W3CDTF">2024-12-18T16:16:55Z</dcterms:created>
  <dcterms:modified xsi:type="dcterms:W3CDTF">2024-12-19T16:03:54Z</dcterms:modified>
</cp:coreProperties>
</file>