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J91" i="1"/>
  <c r="AK89"/>
  <c r="AD89"/>
  <c r="AB89"/>
  <c r="Z89"/>
  <c r="N89"/>
  <c r="M89"/>
  <c r="L89"/>
  <c r="AJ80"/>
  <c r="AH79"/>
  <c r="AF79"/>
  <c r="AD79"/>
  <c r="AB79"/>
  <c r="Z79"/>
  <c r="X79"/>
  <c r="V79"/>
  <c r="T79"/>
  <c r="R79"/>
  <c r="P79"/>
  <c r="N79"/>
  <c r="L79"/>
  <c r="J79"/>
  <c r="H79"/>
  <c r="F79"/>
  <c r="D79"/>
  <c r="AJ79" s="1"/>
  <c r="B79"/>
  <c r="AD78"/>
  <c r="AB78"/>
  <c r="Z78"/>
  <c r="N78"/>
  <c r="L78"/>
  <c r="AK77"/>
  <c r="AD77"/>
  <c r="AB77"/>
  <c r="Z77"/>
  <c r="L77"/>
  <c r="AJ77" s="1"/>
  <c r="AF76"/>
  <c r="AF88" s="1"/>
  <c r="R76"/>
  <c r="R88" s="1"/>
  <c r="F76"/>
  <c r="F88" s="1"/>
  <c r="F89" s="1"/>
  <c r="D76"/>
  <c r="D88" s="1"/>
  <c r="B76"/>
  <c r="B88" s="1"/>
  <c r="J75"/>
  <c r="J87" s="1"/>
  <c r="B75"/>
  <c r="B87" s="1"/>
  <c r="J74"/>
  <c r="J86" s="1"/>
  <c r="B74"/>
  <c r="J73"/>
  <c r="J85" s="1"/>
  <c r="J89" s="1"/>
  <c r="AJ69"/>
  <c r="AH68"/>
  <c r="AF68"/>
  <c r="AF65" s="1"/>
  <c r="AF75" s="1"/>
  <c r="AF87" s="1"/>
  <c r="AD68"/>
  <c r="AB68"/>
  <c r="Z68"/>
  <c r="X68"/>
  <c r="X64" s="1"/>
  <c r="V68"/>
  <c r="V64" s="1"/>
  <c r="V74" s="1"/>
  <c r="T68"/>
  <c r="T63" s="1"/>
  <c r="T73" s="1"/>
  <c r="R68"/>
  <c r="P68"/>
  <c r="P65" s="1"/>
  <c r="P75" s="1"/>
  <c r="P87" s="1"/>
  <c r="N68"/>
  <c r="L68"/>
  <c r="J68"/>
  <c r="H68"/>
  <c r="H63" s="1"/>
  <c r="H73" s="1"/>
  <c r="F68"/>
  <c r="D68"/>
  <c r="AJ68" s="1"/>
  <c r="B68"/>
  <c r="AK67"/>
  <c r="AD67"/>
  <c r="AB67"/>
  <c r="Z67"/>
  <c r="L67"/>
  <c r="F67"/>
  <c r="AJ66"/>
  <c r="AH66"/>
  <c r="AH76" s="1"/>
  <c r="AH88" s="1"/>
  <c r="T66"/>
  <c r="T76" s="1"/>
  <c r="T88" s="1"/>
  <c r="R66"/>
  <c r="J66"/>
  <c r="J76" s="1"/>
  <c r="J88" s="1"/>
  <c r="H66"/>
  <c r="H76" s="1"/>
  <c r="H88" s="1"/>
  <c r="D66"/>
  <c r="B66"/>
  <c r="AJ65"/>
  <c r="AJ67" s="1"/>
  <c r="AH65"/>
  <c r="AH75" s="1"/>
  <c r="AH87" s="1"/>
  <c r="T65"/>
  <c r="T75" s="1"/>
  <c r="T87" s="1"/>
  <c r="R65"/>
  <c r="R75" s="1"/>
  <c r="R87" s="1"/>
  <c r="J65"/>
  <c r="H65"/>
  <c r="H75" s="1"/>
  <c r="H87" s="1"/>
  <c r="D65"/>
  <c r="D75" s="1"/>
  <c r="D87" s="1"/>
  <c r="B65"/>
  <c r="AJ64"/>
  <c r="AH64"/>
  <c r="AH74" s="1"/>
  <c r="AH86" s="1"/>
  <c r="AF64"/>
  <c r="AF74" s="1"/>
  <c r="AF86" s="1"/>
  <c r="T64"/>
  <c r="T74" s="1"/>
  <c r="T86" s="1"/>
  <c r="R64"/>
  <c r="R74" s="1"/>
  <c r="R86" s="1"/>
  <c r="J64"/>
  <c r="H64"/>
  <c r="H74" s="1"/>
  <c r="H86" s="1"/>
  <c r="D64"/>
  <c r="D74" s="1"/>
  <c r="D86" s="1"/>
  <c r="B64"/>
  <c r="AJ63"/>
  <c r="AH63"/>
  <c r="AH73" s="1"/>
  <c r="AF63"/>
  <c r="AF73" s="1"/>
  <c r="R63"/>
  <c r="R73" s="1"/>
  <c r="P63"/>
  <c r="P73" s="1"/>
  <c r="J63"/>
  <c r="D63"/>
  <c r="D73" s="1"/>
  <c r="B63"/>
  <c r="B73" s="1"/>
  <c r="AF57"/>
  <c r="AB57"/>
  <c r="Z57"/>
  <c r="X57"/>
  <c r="T57"/>
  <c r="R57"/>
  <c r="P57"/>
  <c r="L57"/>
  <c r="J57"/>
  <c r="H57"/>
  <c r="B57"/>
  <c r="AG56"/>
  <c r="AF56"/>
  <c r="AD56"/>
  <c r="AE54" s="1"/>
  <c r="AB56"/>
  <c r="AC54" s="1"/>
  <c r="Z56"/>
  <c r="X56"/>
  <c r="V56"/>
  <c r="W52" s="1"/>
  <c r="T56"/>
  <c r="U55" s="1"/>
  <c r="R56"/>
  <c r="P56"/>
  <c r="N56"/>
  <c r="N57" s="1"/>
  <c r="L56"/>
  <c r="J56"/>
  <c r="H56"/>
  <c r="F56"/>
  <c r="F57" s="1"/>
  <c r="D56"/>
  <c r="E53" s="1"/>
  <c r="B56"/>
  <c r="AG55"/>
  <c r="AE55"/>
  <c r="C55"/>
  <c r="AG54"/>
  <c r="W54"/>
  <c r="U54"/>
  <c r="S54"/>
  <c r="C54"/>
  <c r="AG53"/>
  <c r="W53"/>
  <c r="U53"/>
  <c r="S53"/>
  <c r="Q53"/>
  <c r="K53"/>
  <c r="I53"/>
  <c r="AG52"/>
  <c r="AE52"/>
  <c r="AC52"/>
  <c r="S52"/>
  <c r="Q52"/>
  <c r="K52"/>
  <c r="I52"/>
  <c r="E52"/>
  <c r="AJ44"/>
  <c r="AJ45" s="1"/>
  <c r="AH44"/>
  <c r="AH45" s="1"/>
  <c r="AF44"/>
  <c r="AD44"/>
  <c r="AB44"/>
  <c r="AB45" s="1"/>
  <c r="Z44"/>
  <c r="Z45" s="1"/>
  <c r="X44"/>
  <c r="V44"/>
  <c r="T44"/>
  <c r="T45" s="1"/>
  <c r="R44"/>
  <c r="R45" s="1"/>
  <c r="P44"/>
  <c r="N44"/>
  <c r="L44"/>
  <c r="L45" s="1"/>
  <c r="J44"/>
  <c r="J45" s="1"/>
  <c r="H44"/>
  <c r="F44"/>
  <c r="D44"/>
  <c r="D45" s="1"/>
  <c r="B44"/>
  <c r="B45" s="1"/>
  <c r="AK41"/>
  <c r="AH33"/>
  <c r="V33"/>
  <c r="L33"/>
  <c r="F33"/>
  <c r="AJ32"/>
  <c r="AJ34" s="1"/>
  <c r="AI32"/>
  <c r="AH32"/>
  <c r="AH34" s="1"/>
  <c r="AF32"/>
  <c r="AF33" s="1"/>
  <c r="AD32"/>
  <c r="AD34" s="1"/>
  <c r="AB32"/>
  <c r="AB34" s="1"/>
  <c r="Z32"/>
  <c r="Z34" s="1"/>
  <c r="X32"/>
  <c r="Y31" s="1"/>
  <c r="W32"/>
  <c r="V32"/>
  <c r="T32"/>
  <c r="T34" s="1"/>
  <c r="R32"/>
  <c r="R33" s="1"/>
  <c r="P32"/>
  <c r="P34" s="1"/>
  <c r="N32"/>
  <c r="N34" s="1"/>
  <c r="L32"/>
  <c r="L34" s="1"/>
  <c r="J32"/>
  <c r="J33" s="1"/>
  <c r="I32"/>
  <c r="H32"/>
  <c r="H33" s="1"/>
  <c r="F32"/>
  <c r="D32"/>
  <c r="D34" s="1"/>
  <c r="B32"/>
  <c r="B33" s="1"/>
  <c r="AG31"/>
  <c r="W31"/>
  <c r="S31"/>
  <c r="Q31"/>
  <c r="E31"/>
  <c r="C31"/>
  <c r="AG30"/>
  <c r="W30"/>
  <c r="S30"/>
  <c r="Q30"/>
  <c r="E30"/>
  <c r="C30"/>
  <c r="AG29"/>
  <c r="W29"/>
  <c r="S29"/>
  <c r="Q29"/>
  <c r="E29"/>
  <c r="C29"/>
  <c r="AG28"/>
  <c r="Y28"/>
  <c r="W28"/>
  <c r="S28"/>
  <c r="Q28"/>
  <c r="E28"/>
  <c r="C28"/>
  <c r="N22"/>
  <c r="M22"/>
  <c r="L21"/>
  <c r="K21"/>
  <c r="J21"/>
  <c r="I21"/>
  <c r="H21"/>
  <c r="G21"/>
  <c r="F21"/>
  <c r="E21"/>
  <c r="O21" s="1"/>
  <c r="D21"/>
  <c r="L20"/>
  <c r="K20"/>
  <c r="J20"/>
  <c r="I20"/>
  <c r="H20"/>
  <c r="G20"/>
  <c r="F20"/>
  <c r="E20"/>
  <c r="D20"/>
  <c r="O20" s="1"/>
  <c r="L19"/>
  <c r="K19"/>
  <c r="J19"/>
  <c r="I19"/>
  <c r="H19"/>
  <c r="G19"/>
  <c r="F19"/>
  <c r="E19"/>
  <c r="O19" s="1"/>
  <c r="D19"/>
  <c r="L18"/>
  <c r="L22" s="1"/>
  <c r="K18"/>
  <c r="K22" s="1"/>
  <c r="J18"/>
  <c r="J22" s="1"/>
  <c r="I18"/>
  <c r="I22" s="1"/>
  <c r="H18"/>
  <c r="H22" s="1"/>
  <c r="G18"/>
  <c r="G22" s="1"/>
  <c r="F18"/>
  <c r="E18"/>
  <c r="O18" s="1"/>
  <c r="D18"/>
  <c r="O14"/>
  <c r="L15" s="1"/>
  <c r="N14"/>
  <c r="M14"/>
  <c r="L14"/>
  <c r="K14"/>
  <c r="K15" s="1"/>
  <c r="J14"/>
  <c r="I14"/>
  <c r="H14"/>
  <c r="G14"/>
  <c r="G15" s="1"/>
  <c r="F14"/>
  <c r="E14"/>
  <c r="D14"/>
  <c r="P13"/>
  <c r="O13"/>
  <c r="O12"/>
  <c r="P11"/>
  <c r="O11"/>
  <c r="O10"/>
  <c r="K6"/>
  <c r="J6"/>
  <c r="I6"/>
  <c r="I7" s="1"/>
  <c r="H6"/>
  <c r="G6"/>
  <c r="F6"/>
  <c r="E6"/>
  <c r="E7" s="1"/>
  <c r="D6"/>
  <c r="D22" s="1"/>
  <c r="L5"/>
  <c r="L4"/>
  <c r="L3"/>
  <c r="M3" s="1"/>
  <c r="L2"/>
  <c r="L6" s="1"/>
  <c r="D78" l="1"/>
  <c r="D85"/>
  <c r="D89" s="1"/>
  <c r="AF78"/>
  <c r="AF85"/>
  <c r="AF89" s="1"/>
  <c r="V86"/>
  <c r="V89" s="1"/>
  <c r="V78"/>
  <c r="G7"/>
  <c r="M2"/>
  <c r="H7"/>
  <c r="D7"/>
  <c r="L7" s="1"/>
  <c r="K7"/>
  <c r="M6"/>
  <c r="M4"/>
  <c r="B78"/>
  <c r="B85"/>
  <c r="R78"/>
  <c r="R85"/>
  <c r="R89" s="1"/>
  <c r="T85"/>
  <c r="T89" s="1"/>
  <c r="T78"/>
  <c r="O22"/>
  <c r="P85"/>
  <c r="AH78"/>
  <c r="AH85"/>
  <c r="AH89" s="1"/>
  <c r="H85"/>
  <c r="H89" s="1"/>
  <c r="H78"/>
  <c r="K23"/>
  <c r="P20"/>
  <c r="M5"/>
  <c r="N23"/>
  <c r="F7"/>
  <c r="J7"/>
  <c r="L23"/>
  <c r="AJ74"/>
  <c r="M15"/>
  <c r="E22"/>
  <c r="P14"/>
  <c r="I28"/>
  <c r="U28"/>
  <c r="AI28"/>
  <c r="I29"/>
  <c r="U29"/>
  <c r="AI29"/>
  <c r="I30"/>
  <c r="U30"/>
  <c r="AI30"/>
  <c r="I31"/>
  <c r="U31"/>
  <c r="AI31"/>
  <c r="K32"/>
  <c r="Q32"/>
  <c r="AG32"/>
  <c r="P33"/>
  <c r="X33"/>
  <c r="B34"/>
  <c r="J34"/>
  <c r="R34"/>
  <c r="AK42"/>
  <c r="AK46" s="1"/>
  <c r="U52"/>
  <c r="AC53"/>
  <c r="E54"/>
  <c r="E55"/>
  <c r="V57"/>
  <c r="AD57"/>
  <c r="X65"/>
  <c r="X75" s="1"/>
  <c r="X87" s="1"/>
  <c r="AJ87" s="1"/>
  <c r="P66"/>
  <c r="P76" s="1"/>
  <c r="P88" s="1"/>
  <c r="AJ88" s="1"/>
  <c r="F78"/>
  <c r="F15"/>
  <c r="J15"/>
  <c r="N15"/>
  <c r="F22"/>
  <c r="U32"/>
  <c r="Y32"/>
  <c r="N33"/>
  <c r="AJ33"/>
  <c r="H34"/>
  <c r="X34"/>
  <c r="AF34"/>
  <c r="H45"/>
  <c r="P45"/>
  <c r="X45"/>
  <c r="AF45"/>
  <c r="D57"/>
  <c r="AJ76"/>
  <c r="I15"/>
  <c r="Y29"/>
  <c r="Y30"/>
  <c r="D33"/>
  <c r="T33"/>
  <c r="F34"/>
  <c r="V34"/>
  <c r="AK40"/>
  <c r="F45"/>
  <c r="N45"/>
  <c r="V45"/>
  <c r="AD45"/>
  <c r="W55"/>
  <c r="X74"/>
  <c r="X86" s="1"/>
  <c r="J78"/>
  <c r="B86"/>
  <c r="AJ86" s="1"/>
  <c r="E15"/>
  <c r="P10"/>
  <c r="P12"/>
  <c r="D15"/>
  <c r="O15" s="1"/>
  <c r="H15"/>
  <c r="K28"/>
  <c r="AK28"/>
  <c r="K29"/>
  <c r="AK29"/>
  <c r="K30"/>
  <c r="AK30"/>
  <c r="K31"/>
  <c r="AK31"/>
  <c r="AK43"/>
  <c r="AE53"/>
  <c r="X63"/>
  <c r="X73" s="1"/>
  <c r="P64"/>
  <c r="P74" s="1"/>
  <c r="P86" s="1"/>
  <c r="X78" l="1"/>
  <c r="X85"/>
  <c r="X89" s="1"/>
  <c r="O23"/>
  <c r="P22"/>
  <c r="B89"/>
  <c r="AJ73"/>
  <c r="P21"/>
  <c r="D23"/>
  <c r="P78"/>
  <c r="AJ75"/>
  <c r="M23"/>
  <c r="J23"/>
  <c r="P89"/>
  <c r="AK32"/>
  <c r="F23"/>
  <c r="E23"/>
  <c r="H23"/>
  <c r="I23"/>
  <c r="P19"/>
  <c r="G23"/>
  <c r="P18"/>
  <c r="AJ78" l="1"/>
  <c r="AJ85"/>
  <c r="AJ89" s="1"/>
</calcChain>
</file>

<file path=xl/sharedStrings.xml><?xml version="1.0" encoding="utf-8"?>
<sst xmlns="http://schemas.openxmlformats.org/spreadsheetml/2006/main" count="230" uniqueCount="63">
  <si>
    <t>设计一部</t>
    <phoneticPr fontId="2" type="noConversion"/>
  </si>
  <si>
    <t>波次</t>
    <phoneticPr fontId="2" type="noConversion"/>
  </si>
  <si>
    <t>上柜时间</t>
    <phoneticPr fontId="2" type="noConversion"/>
  </si>
  <si>
    <t>风衣</t>
    <phoneticPr fontId="2" type="noConversion"/>
  </si>
  <si>
    <t>T+卫衣</t>
    <phoneticPr fontId="2" type="noConversion"/>
  </si>
  <si>
    <t>外套</t>
    <phoneticPr fontId="2" type="noConversion"/>
  </si>
  <si>
    <t>连衣裙</t>
    <phoneticPr fontId="2" type="noConversion"/>
  </si>
  <si>
    <t>衬衫</t>
    <phoneticPr fontId="2" type="noConversion"/>
  </si>
  <si>
    <t>梭织裤</t>
    <phoneticPr fontId="2" type="noConversion"/>
  </si>
  <si>
    <t>腰裙</t>
    <phoneticPr fontId="2" type="noConversion"/>
  </si>
  <si>
    <t>针织衫</t>
    <phoneticPr fontId="2" type="noConversion"/>
  </si>
  <si>
    <t>合计</t>
    <phoneticPr fontId="2" type="noConversion"/>
  </si>
  <si>
    <t>秋一</t>
    <phoneticPr fontId="2" type="noConversion"/>
  </si>
  <si>
    <t>7.10</t>
    <phoneticPr fontId="2" type="noConversion"/>
  </si>
  <si>
    <t>秋二</t>
    <phoneticPr fontId="2" type="noConversion"/>
  </si>
  <si>
    <t>7.25</t>
    <phoneticPr fontId="2" type="noConversion"/>
  </si>
  <si>
    <t>秋三</t>
    <phoneticPr fontId="2" type="noConversion"/>
  </si>
  <si>
    <t>8.10</t>
    <phoneticPr fontId="2" type="noConversion"/>
  </si>
  <si>
    <t>秋四</t>
    <phoneticPr fontId="2" type="noConversion"/>
  </si>
  <si>
    <t>8.25</t>
    <phoneticPr fontId="2" type="noConversion"/>
  </si>
  <si>
    <t>设计二部</t>
    <phoneticPr fontId="2" type="noConversion"/>
  </si>
  <si>
    <t>T+上衣</t>
    <phoneticPr fontId="2" type="noConversion"/>
  </si>
  <si>
    <t>牛仔裤</t>
    <phoneticPr fontId="2" type="noConversion"/>
  </si>
  <si>
    <t>马甲</t>
    <phoneticPr fontId="2" type="noConversion"/>
  </si>
  <si>
    <t>薄羽绒</t>
    <phoneticPr fontId="2" type="noConversion"/>
  </si>
  <si>
    <t>一部+二部</t>
    <phoneticPr fontId="2" type="noConversion"/>
  </si>
  <si>
    <t>2017年当季</t>
    <phoneticPr fontId="2" type="noConversion"/>
  </si>
  <si>
    <t>金额</t>
    <phoneticPr fontId="2" type="noConversion"/>
  </si>
  <si>
    <t>A针织衫</t>
  </si>
  <si>
    <t>C衬衣</t>
  </si>
  <si>
    <t>D大衣</t>
  </si>
  <si>
    <t>E上衣</t>
  </si>
  <si>
    <t>F风衣</t>
  </si>
  <si>
    <t>G皮草</t>
  </si>
  <si>
    <t>J马夹</t>
  </si>
  <si>
    <t>K梭织裤</t>
  </si>
  <si>
    <t>L连衣裙</t>
  </si>
  <si>
    <t>N牛仔裤</t>
  </si>
  <si>
    <t>P皮衣</t>
  </si>
  <si>
    <t>Q腰裙</t>
  </si>
  <si>
    <t>R陈列品</t>
  </si>
  <si>
    <t>S饰品</t>
  </si>
  <si>
    <t>TZ套装</t>
  </si>
  <si>
    <t>T恤</t>
  </si>
  <si>
    <t>W外套</t>
  </si>
  <si>
    <t>合计</t>
  </si>
  <si>
    <t>占比</t>
    <phoneticPr fontId="2" type="noConversion"/>
  </si>
  <si>
    <t>秋一波</t>
  </si>
  <si>
    <t>秋二波</t>
  </si>
  <si>
    <t>秋三波</t>
  </si>
  <si>
    <t>秋四波</t>
  </si>
  <si>
    <t>小计</t>
    <phoneticPr fontId="2" type="noConversion"/>
  </si>
  <si>
    <t>未定义</t>
  </si>
  <si>
    <t>总计</t>
  </si>
  <si>
    <t>件数</t>
    <phoneticPr fontId="2" type="noConversion"/>
  </si>
  <si>
    <t>2016当季</t>
    <phoneticPr fontId="2" type="noConversion"/>
  </si>
  <si>
    <t>行标签</t>
  </si>
  <si>
    <t>H打底裤</t>
  </si>
  <si>
    <t>2018年预估</t>
    <phoneticPr fontId="2" type="noConversion"/>
  </si>
  <si>
    <t>975万</t>
    <phoneticPr fontId="2" type="noConversion"/>
  </si>
  <si>
    <t>平均单价</t>
    <phoneticPr fontId="2" type="noConversion"/>
  </si>
  <si>
    <t>小计</t>
    <phoneticPr fontId="2" type="noConversion"/>
  </si>
  <si>
    <t>SKU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</si>
</sst>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);[Red]\(0.00\)"/>
  </numFmts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9" fontId="0" fillId="2" borderId="0" xfId="1" applyFont="1" applyFill="1">
      <alignment vertical="center"/>
    </xf>
    <xf numFmtId="9" fontId="0" fillId="2" borderId="1" xfId="1" applyFont="1" applyFill="1" applyBorder="1">
      <alignment vertical="center"/>
    </xf>
    <xf numFmtId="9" fontId="0" fillId="2" borderId="1" xfId="0" applyNumberFormat="1" applyFill="1" applyBorder="1">
      <alignment vertical="center"/>
    </xf>
    <xf numFmtId="0" fontId="0" fillId="2" borderId="0" xfId="0" applyFill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  <xf numFmtId="9" fontId="0" fillId="3" borderId="0" xfId="1" applyFont="1" applyFill="1">
      <alignment vertical="center"/>
    </xf>
    <xf numFmtId="0" fontId="0" fillId="0" borderId="0" xfId="0" applyNumberFormat="1">
      <alignment vertical="center"/>
    </xf>
    <xf numFmtId="0" fontId="0" fillId="3" borderId="0" xfId="0" applyFill="1">
      <alignment vertical="center"/>
    </xf>
    <xf numFmtId="9" fontId="0" fillId="4" borderId="0" xfId="1" applyFont="1" applyFill="1">
      <alignment vertical="center"/>
    </xf>
    <xf numFmtId="0" fontId="0" fillId="4" borderId="0" xfId="0" applyFill="1">
      <alignment vertical="center"/>
    </xf>
    <xf numFmtId="9" fontId="0" fillId="5" borderId="0" xfId="1" applyFont="1" applyFill="1">
      <alignment vertical="center"/>
    </xf>
    <xf numFmtId="177" fontId="0" fillId="5" borderId="0" xfId="1" applyNumberFormat="1" applyFon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>
      <selection activeCell="T7" sqref="T7"/>
    </sheetView>
  </sheetViews>
  <sheetFormatPr defaultRowHeight="13.5"/>
  <cols>
    <col min="1" max="1" width="11.5" customWidth="1"/>
    <col min="2" max="2" width="9.5" customWidth="1"/>
    <col min="3" max="3" width="6.125" customWidth="1"/>
    <col min="4" max="4" width="9.5" customWidth="1"/>
    <col min="5" max="5" width="6.125" customWidth="1"/>
    <col min="6" max="6" width="9.5" customWidth="1"/>
    <col min="7" max="7" width="6.125" customWidth="1"/>
    <col min="8" max="8" width="9.5" customWidth="1"/>
    <col min="9" max="9" width="7.375" customWidth="1"/>
    <col min="10" max="10" width="9.5" customWidth="1"/>
    <col min="11" max="11" width="6.75" customWidth="1"/>
    <col min="12" max="16" width="9.5" customWidth="1"/>
    <col min="17" max="17" width="5.625" customWidth="1"/>
    <col min="18" max="18" width="9.5" customWidth="1"/>
    <col min="19" max="19" width="6.625" customWidth="1"/>
    <col min="20" max="20" width="13.625" customWidth="1"/>
    <col min="21" max="21" width="6.625" customWidth="1"/>
    <col min="23" max="23" width="7.375" customWidth="1"/>
    <col min="24" max="24" width="14" customWidth="1"/>
    <col min="25" max="25" width="6.75" customWidth="1"/>
    <col min="36" max="37" width="12.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6">
      <c r="A2" s="1"/>
      <c r="B2" s="2" t="s">
        <v>12</v>
      </c>
      <c r="C2" s="3" t="s">
        <v>13</v>
      </c>
      <c r="D2" s="2">
        <v>2</v>
      </c>
      <c r="E2" s="2">
        <v>4</v>
      </c>
      <c r="F2" s="2">
        <v>2</v>
      </c>
      <c r="G2" s="2">
        <v>4</v>
      </c>
      <c r="H2" s="2">
        <v>2</v>
      </c>
      <c r="I2" s="2">
        <v>4</v>
      </c>
      <c r="J2" s="2"/>
      <c r="K2" s="2"/>
      <c r="L2" s="2">
        <f>SUM(D2:K2)</f>
        <v>18</v>
      </c>
      <c r="M2" s="4">
        <f>L2/$L$6</f>
        <v>0.22222222222222221</v>
      </c>
    </row>
    <row r="3" spans="1:16">
      <c r="A3" s="1"/>
      <c r="B3" s="2" t="s">
        <v>14</v>
      </c>
      <c r="C3" s="3" t="s">
        <v>15</v>
      </c>
      <c r="D3" s="2">
        <v>2</v>
      </c>
      <c r="E3" s="2">
        <v>5</v>
      </c>
      <c r="F3" s="2">
        <v>3</v>
      </c>
      <c r="G3" s="2">
        <v>2</v>
      </c>
      <c r="H3" s="2">
        <v>2</v>
      </c>
      <c r="I3" s="2">
        <v>4</v>
      </c>
      <c r="J3" s="2">
        <v>1</v>
      </c>
      <c r="K3" s="2">
        <v>2</v>
      </c>
      <c r="L3" s="2">
        <f t="shared" ref="L3:L5" si="0">SUM(D3:K3)</f>
        <v>21</v>
      </c>
      <c r="M3" s="4">
        <f t="shared" ref="M3:M6" si="1">L3/$L$6</f>
        <v>0.25925925925925924</v>
      </c>
    </row>
    <row r="4" spans="1:16">
      <c r="A4" s="1"/>
      <c r="B4" s="2" t="s">
        <v>16</v>
      </c>
      <c r="C4" s="3" t="s">
        <v>17</v>
      </c>
      <c r="D4" s="2">
        <v>3</v>
      </c>
      <c r="E4" s="2">
        <v>5</v>
      </c>
      <c r="F4" s="2">
        <v>4</v>
      </c>
      <c r="G4" s="2">
        <v>2</v>
      </c>
      <c r="H4" s="2"/>
      <c r="I4" s="2">
        <v>4</v>
      </c>
      <c r="J4" s="2"/>
      <c r="K4" s="2">
        <v>4</v>
      </c>
      <c r="L4" s="2">
        <f t="shared" si="0"/>
        <v>22</v>
      </c>
      <c r="M4" s="4">
        <f t="shared" si="1"/>
        <v>0.27160493827160492</v>
      </c>
    </row>
    <row r="5" spans="1:16">
      <c r="A5" s="1"/>
      <c r="B5" s="2" t="s">
        <v>18</v>
      </c>
      <c r="C5" s="3" t="s">
        <v>19</v>
      </c>
      <c r="D5" s="2">
        <v>3</v>
      </c>
      <c r="E5" s="2">
        <v>2</v>
      </c>
      <c r="F5" s="2">
        <v>4</v>
      </c>
      <c r="G5" s="2">
        <v>1</v>
      </c>
      <c r="H5" s="2">
        <v>1</v>
      </c>
      <c r="I5" s="2">
        <v>4</v>
      </c>
      <c r="J5" s="2">
        <v>1</v>
      </c>
      <c r="K5" s="2">
        <v>4</v>
      </c>
      <c r="L5" s="2">
        <f t="shared" si="0"/>
        <v>20</v>
      </c>
      <c r="M5" s="4">
        <f t="shared" si="1"/>
        <v>0.24691358024691357</v>
      </c>
    </row>
    <row r="6" spans="1:16">
      <c r="A6" s="1"/>
      <c r="B6" s="1"/>
      <c r="C6" s="1"/>
      <c r="D6" s="2">
        <f>SUM(D2:D5)</f>
        <v>10</v>
      </c>
      <c r="E6" s="2">
        <f t="shared" ref="E6:L6" si="2">SUM(E2:E5)</f>
        <v>16</v>
      </c>
      <c r="F6" s="2">
        <f t="shared" si="2"/>
        <v>13</v>
      </c>
      <c r="G6" s="2">
        <f t="shared" si="2"/>
        <v>9</v>
      </c>
      <c r="H6" s="2">
        <f t="shared" si="2"/>
        <v>5</v>
      </c>
      <c r="I6" s="2">
        <f t="shared" si="2"/>
        <v>16</v>
      </c>
      <c r="J6" s="2">
        <f t="shared" si="2"/>
        <v>2</v>
      </c>
      <c r="K6" s="2">
        <f t="shared" si="2"/>
        <v>10</v>
      </c>
      <c r="L6" s="2">
        <f t="shared" si="2"/>
        <v>81</v>
      </c>
      <c r="M6" s="4">
        <f t="shared" si="1"/>
        <v>1</v>
      </c>
    </row>
    <row r="7" spans="1:16">
      <c r="A7" s="1"/>
      <c r="B7" s="1"/>
      <c r="C7" s="1"/>
      <c r="D7" s="5">
        <f>D6/$L$6</f>
        <v>0.12345679012345678</v>
      </c>
      <c r="E7" s="5">
        <f t="shared" ref="E7:K7" si="3">E6/$L$6</f>
        <v>0.19753086419753085</v>
      </c>
      <c r="F7" s="5">
        <f t="shared" si="3"/>
        <v>0.16049382716049382</v>
      </c>
      <c r="G7" s="5">
        <f t="shared" si="3"/>
        <v>0.1111111111111111</v>
      </c>
      <c r="H7" s="5">
        <f t="shared" si="3"/>
        <v>6.1728395061728392E-2</v>
      </c>
      <c r="I7" s="5">
        <f t="shared" si="3"/>
        <v>0.19753086419753085</v>
      </c>
      <c r="J7" s="5">
        <f t="shared" si="3"/>
        <v>2.4691358024691357E-2</v>
      </c>
      <c r="K7" s="5">
        <f t="shared" si="3"/>
        <v>0.12345679012345678</v>
      </c>
      <c r="L7" s="6">
        <f>SUM(D7:K7)</f>
        <v>1</v>
      </c>
      <c r="M7" s="7"/>
    </row>
    <row r="9" spans="1:16">
      <c r="A9" s="1" t="s">
        <v>20</v>
      </c>
      <c r="B9" s="2" t="s">
        <v>1</v>
      </c>
      <c r="C9" s="2" t="s">
        <v>2</v>
      </c>
      <c r="D9" s="2" t="s">
        <v>3</v>
      </c>
      <c r="E9" s="2" t="s">
        <v>21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22</v>
      </c>
      <c r="K9" s="2" t="s">
        <v>10</v>
      </c>
      <c r="L9" s="2" t="s">
        <v>9</v>
      </c>
      <c r="M9" s="2" t="s">
        <v>23</v>
      </c>
      <c r="N9" s="2" t="s">
        <v>24</v>
      </c>
      <c r="O9" s="2" t="s">
        <v>11</v>
      </c>
    </row>
    <row r="10" spans="1:16">
      <c r="A10" s="1"/>
      <c r="B10" s="2" t="s">
        <v>12</v>
      </c>
      <c r="C10" s="3" t="s">
        <v>13</v>
      </c>
      <c r="D10" s="2">
        <v>2</v>
      </c>
      <c r="E10" s="2">
        <v>6</v>
      </c>
      <c r="F10" s="2">
        <v>3</v>
      </c>
      <c r="G10" s="2">
        <v>3</v>
      </c>
      <c r="H10" s="2">
        <v>1</v>
      </c>
      <c r="I10" s="2">
        <v>2</v>
      </c>
      <c r="J10" s="2">
        <v>2</v>
      </c>
      <c r="K10" s="2"/>
      <c r="L10" s="2">
        <v>1</v>
      </c>
      <c r="M10" s="2"/>
      <c r="N10" s="2"/>
      <c r="O10" s="2">
        <f>SUM(D10:N10)</f>
        <v>20</v>
      </c>
      <c r="P10" s="4">
        <f>O10/$O$14</f>
        <v>0.24390243902439024</v>
      </c>
    </row>
    <row r="11" spans="1:16">
      <c r="A11" s="1"/>
      <c r="B11" s="2" t="s">
        <v>14</v>
      </c>
      <c r="C11" s="3" t="s">
        <v>15</v>
      </c>
      <c r="D11" s="2">
        <v>2</v>
      </c>
      <c r="E11" s="2">
        <v>5</v>
      </c>
      <c r="F11" s="2">
        <v>3</v>
      </c>
      <c r="G11" s="2">
        <v>2</v>
      </c>
      <c r="H11" s="2">
        <v>1</v>
      </c>
      <c r="I11" s="2">
        <v>2</v>
      </c>
      <c r="J11" s="2">
        <v>3</v>
      </c>
      <c r="K11" s="2">
        <v>3</v>
      </c>
      <c r="L11" s="2"/>
      <c r="M11" s="2">
        <v>1</v>
      </c>
      <c r="N11" s="2"/>
      <c r="O11" s="2">
        <f t="shared" ref="O11:O13" si="4">SUM(D11:N11)</f>
        <v>22</v>
      </c>
      <c r="P11" s="4">
        <f t="shared" ref="P11:P14" si="5">O11/$O$14</f>
        <v>0.26829268292682928</v>
      </c>
    </row>
    <row r="12" spans="1:16">
      <c r="A12" s="1"/>
      <c r="B12" s="2" t="s">
        <v>16</v>
      </c>
      <c r="C12" s="3" t="s">
        <v>17</v>
      </c>
      <c r="D12" s="2">
        <v>3</v>
      </c>
      <c r="E12" s="2">
        <v>5</v>
      </c>
      <c r="F12" s="2">
        <v>3</v>
      </c>
      <c r="G12" s="2"/>
      <c r="H12" s="2"/>
      <c r="I12" s="2">
        <v>2</v>
      </c>
      <c r="J12" s="2">
        <v>3</v>
      </c>
      <c r="K12" s="2">
        <v>3</v>
      </c>
      <c r="L12" s="2"/>
      <c r="M12" s="2"/>
      <c r="N12" s="2">
        <v>1</v>
      </c>
      <c r="O12" s="2">
        <f t="shared" si="4"/>
        <v>20</v>
      </c>
      <c r="P12" s="4">
        <f t="shared" si="5"/>
        <v>0.24390243902439024</v>
      </c>
    </row>
    <row r="13" spans="1:16">
      <c r="A13" s="1"/>
      <c r="B13" s="2" t="s">
        <v>18</v>
      </c>
      <c r="C13" s="3" t="s">
        <v>19</v>
      </c>
      <c r="D13" s="2">
        <v>4</v>
      </c>
      <c r="E13" s="2">
        <v>5</v>
      </c>
      <c r="F13" s="2">
        <v>3</v>
      </c>
      <c r="G13" s="2"/>
      <c r="H13" s="2"/>
      <c r="I13" s="2">
        <v>3</v>
      </c>
      <c r="J13" s="2">
        <v>2</v>
      </c>
      <c r="K13" s="2">
        <v>2</v>
      </c>
      <c r="L13" s="2"/>
      <c r="M13" s="2"/>
      <c r="N13" s="2">
        <v>1</v>
      </c>
      <c r="O13" s="2">
        <f t="shared" si="4"/>
        <v>20</v>
      </c>
      <c r="P13" s="4">
        <f t="shared" si="5"/>
        <v>0.24390243902439024</v>
      </c>
    </row>
    <row r="14" spans="1:16">
      <c r="A14" s="1"/>
      <c r="B14" s="1"/>
      <c r="C14" s="1"/>
      <c r="D14" s="2">
        <f>SUM(D10:D13)</f>
        <v>11</v>
      </c>
      <c r="E14" s="2">
        <f t="shared" ref="E14:N14" si="6">SUM(E10:E13)</f>
        <v>21</v>
      </c>
      <c r="F14" s="2">
        <f t="shared" si="6"/>
        <v>12</v>
      </c>
      <c r="G14" s="2">
        <f t="shared" si="6"/>
        <v>5</v>
      </c>
      <c r="H14" s="2">
        <f t="shared" si="6"/>
        <v>2</v>
      </c>
      <c r="I14" s="2">
        <f t="shared" si="6"/>
        <v>9</v>
      </c>
      <c r="J14" s="2">
        <f t="shared" si="6"/>
        <v>10</v>
      </c>
      <c r="K14" s="2">
        <f t="shared" si="6"/>
        <v>8</v>
      </c>
      <c r="L14" s="2">
        <f t="shared" si="6"/>
        <v>1</v>
      </c>
      <c r="M14" s="2">
        <f t="shared" si="6"/>
        <v>1</v>
      </c>
      <c r="N14" s="2">
        <f t="shared" si="6"/>
        <v>2</v>
      </c>
      <c r="O14" s="2">
        <f>SUM(O10:O13)</f>
        <v>82</v>
      </c>
      <c r="P14" s="4">
        <f t="shared" si="5"/>
        <v>1</v>
      </c>
    </row>
    <row r="15" spans="1:16">
      <c r="A15" s="1"/>
      <c r="B15" s="1"/>
      <c r="C15" s="1"/>
      <c r="D15" s="5">
        <f>D14/$O$14</f>
        <v>0.13414634146341464</v>
      </c>
      <c r="E15" s="5">
        <f t="shared" ref="E15:N15" si="7">E14/$O$14</f>
        <v>0.25609756097560976</v>
      </c>
      <c r="F15" s="5">
        <f t="shared" si="7"/>
        <v>0.14634146341463414</v>
      </c>
      <c r="G15" s="5">
        <f t="shared" si="7"/>
        <v>6.097560975609756E-2</v>
      </c>
      <c r="H15" s="5">
        <f t="shared" si="7"/>
        <v>2.4390243902439025E-2</v>
      </c>
      <c r="I15" s="5">
        <f t="shared" si="7"/>
        <v>0.10975609756097561</v>
      </c>
      <c r="J15" s="5">
        <f t="shared" si="7"/>
        <v>0.12195121951219512</v>
      </c>
      <c r="K15" s="5">
        <f t="shared" si="7"/>
        <v>9.7560975609756101E-2</v>
      </c>
      <c r="L15" s="5">
        <f t="shared" si="7"/>
        <v>1.2195121951219513E-2</v>
      </c>
      <c r="M15" s="5">
        <f t="shared" si="7"/>
        <v>1.2195121951219513E-2</v>
      </c>
      <c r="N15" s="5">
        <f t="shared" si="7"/>
        <v>2.4390243902439025E-2</v>
      </c>
      <c r="O15" s="6">
        <f>SUM(D15:N15)</f>
        <v>1</v>
      </c>
      <c r="P15" s="7"/>
    </row>
    <row r="17" spans="1:37">
      <c r="A17" s="1" t="s">
        <v>25</v>
      </c>
      <c r="B17" s="2" t="s">
        <v>1</v>
      </c>
      <c r="C17" s="2" t="s">
        <v>2</v>
      </c>
      <c r="D17" s="2" t="s">
        <v>3</v>
      </c>
      <c r="E17" s="2" t="s">
        <v>21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22</v>
      </c>
      <c r="K17" s="2" t="s">
        <v>10</v>
      </c>
      <c r="L17" s="2" t="s">
        <v>9</v>
      </c>
      <c r="M17" s="2" t="s">
        <v>23</v>
      </c>
      <c r="N17" s="2" t="s">
        <v>24</v>
      </c>
      <c r="O17" s="2" t="s">
        <v>11</v>
      </c>
    </row>
    <row r="18" spans="1:37">
      <c r="A18" s="1"/>
      <c r="B18" s="2" t="s">
        <v>12</v>
      </c>
      <c r="C18" s="3" t="s">
        <v>13</v>
      </c>
      <c r="D18" s="2">
        <f t="shared" ref="D18:I22" si="8">D2+D10</f>
        <v>4</v>
      </c>
      <c r="E18" s="2">
        <f t="shared" si="8"/>
        <v>10</v>
      </c>
      <c r="F18" s="2">
        <f t="shared" si="8"/>
        <v>5</v>
      </c>
      <c r="G18" s="2">
        <f t="shared" si="8"/>
        <v>7</v>
      </c>
      <c r="H18" s="2">
        <f t="shared" si="8"/>
        <v>3</v>
      </c>
      <c r="I18" s="2">
        <f t="shared" si="8"/>
        <v>6</v>
      </c>
      <c r="J18" s="2">
        <f>J10</f>
        <v>2</v>
      </c>
      <c r="K18" s="2">
        <f>K2+K10</f>
        <v>0</v>
      </c>
      <c r="L18" s="2">
        <f>J2+L10</f>
        <v>1</v>
      </c>
      <c r="M18" s="2"/>
      <c r="N18" s="2"/>
      <c r="O18" s="2">
        <f>SUM(D18:N18)</f>
        <v>38</v>
      </c>
      <c r="P18" s="4">
        <f>O18/$O$22</f>
        <v>0.23312883435582821</v>
      </c>
    </row>
    <row r="19" spans="1:37">
      <c r="A19" s="1"/>
      <c r="B19" s="2" t="s">
        <v>14</v>
      </c>
      <c r="C19" s="3" t="s">
        <v>15</v>
      </c>
      <c r="D19" s="2">
        <f t="shared" si="8"/>
        <v>4</v>
      </c>
      <c r="E19" s="2">
        <f t="shared" si="8"/>
        <v>10</v>
      </c>
      <c r="F19" s="2">
        <f t="shared" si="8"/>
        <v>6</v>
      </c>
      <c r="G19" s="2">
        <f>G3+G11</f>
        <v>4</v>
      </c>
      <c r="H19" s="2">
        <f t="shared" si="8"/>
        <v>3</v>
      </c>
      <c r="I19" s="2">
        <f t="shared" si="8"/>
        <v>6</v>
      </c>
      <c r="J19" s="2">
        <f t="shared" ref="J19:J21" si="9">J11</f>
        <v>3</v>
      </c>
      <c r="K19" s="2">
        <f t="shared" ref="K19:K21" si="10">K3+K11</f>
        <v>5</v>
      </c>
      <c r="L19" s="2">
        <f t="shared" ref="L19:L21" si="11">J3+L11</f>
        <v>1</v>
      </c>
      <c r="M19" s="2">
        <v>1</v>
      </c>
      <c r="N19" s="2"/>
      <c r="O19" s="2">
        <f t="shared" ref="O19:O21" si="12">SUM(D19:N19)</f>
        <v>43</v>
      </c>
      <c r="P19" s="4">
        <f t="shared" ref="P19:P22" si="13">O19/$O$22</f>
        <v>0.26380368098159507</v>
      </c>
    </row>
    <row r="20" spans="1:37">
      <c r="A20" s="1"/>
      <c r="B20" s="2" t="s">
        <v>16</v>
      </c>
      <c r="C20" s="3" t="s">
        <v>17</v>
      </c>
      <c r="D20" s="2">
        <f t="shared" si="8"/>
        <v>6</v>
      </c>
      <c r="E20" s="2">
        <f t="shared" si="8"/>
        <v>10</v>
      </c>
      <c r="F20" s="2">
        <f t="shared" si="8"/>
        <v>7</v>
      </c>
      <c r="G20" s="2">
        <f>G4+G12</f>
        <v>2</v>
      </c>
      <c r="H20" s="2">
        <f t="shared" si="8"/>
        <v>0</v>
      </c>
      <c r="I20" s="2">
        <f t="shared" si="8"/>
        <v>6</v>
      </c>
      <c r="J20" s="2">
        <f t="shared" si="9"/>
        <v>3</v>
      </c>
      <c r="K20" s="2">
        <f t="shared" si="10"/>
        <v>7</v>
      </c>
      <c r="L20" s="2">
        <f t="shared" si="11"/>
        <v>0</v>
      </c>
      <c r="M20" s="2"/>
      <c r="N20" s="2">
        <v>1</v>
      </c>
      <c r="O20" s="2">
        <f t="shared" si="12"/>
        <v>42</v>
      </c>
      <c r="P20" s="4">
        <f t="shared" si="13"/>
        <v>0.25766871165644173</v>
      </c>
    </row>
    <row r="21" spans="1:37">
      <c r="A21" s="1"/>
      <c r="B21" s="2" t="s">
        <v>18</v>
      </c>
      <c r="C21" s="3" t="s">
        <v>19</v>
      </c>
      <c r="D21" s="2">
        <f t="shared" si="8"/>
        <v>7</v>
      </c>
      <c r="E21" s="2">
        <f t="shared" si="8"/>
        <v>7</v>
      </c>
      <c r="F21" s="2">
        <f t="shared" si="8"/>
        <v>7</v>
      </c>
      <c r="G21" s="2">
        <f>G5+G13</f>
        <v>1</v>
      </c>
      <c r="H21" s="2">
        <f t="shared" si="8"/>
        <v>1</v>
      </c>
      <c r="I21" s="2">
        <f t="shared" si="8"/>
        <v>7</v>
      </c>
      <c r="J21" s="2">
        <f t="shared" si="9"/>
        <v>2</v>
      </c>
      <c r="K21" s="2">
        <f t="shared" si="10"/>
        <v>6</v>
      </c>
      <c r="L21" s="2">
        <f t="shared" si="11"/>
        <v>1</v>
      </c>
      <c r="M21" s="2"/>
      <c r="N21" s="2">
        <v>1</v>
      </c>
      <c r="O21" s="2">
        <f t="shared" si="12"/>
        <v>40</v>
      </c>
      <c r="P21" s="4">
        <f t="shared" si="13"/>
        <v>0.24539877300613497</v>
      </c>
    </row>
    <row r="22" spans="1:37">
      <c r="A22" s="1"/>
      <c r="B22" s="1"/>
      <c r="C22" s="1"/>
      <c r="D22" s="2">
        <f t="shared" si="8"/>
        <v>21</v>
      </c>
      <c r="E22" s="2">
        <f t="shared" si="8"/>
        <v>37</v>
      </c>
      <c r="F22" s="2">
        <f t="shared" si="8"/>
        <v>25</v>
      </c>
      <c r="G22" s="2">
        <f t="shared" ref="G22:N22" si="14">SUM(G18:G21)</f>
        <v>14</v>
      </c>
      <c r="H22" s="2">
        <f t="shared" si="14"/>
        <v>7</v>
      </c>
      <c r="I22" s="2">
        <f t="shared" si="14"/>
        <v>25</v>
      </c>
      <c r="J22" s="2">
        <f t="shared" si="14"/>
        <v>10</v>
      </c>
      <c r="K22" s="2">
        <f t="shared" si="14"/>
        <v>18</v>
      </c>
      <c r="L22" s="2">
        <f t="shared" si="14"/>
        <v>3</v>
      </c>
      <c r="M22" s="2">
        <f t="shared" si="14"/>
        <v>1</v>
      </c>
      <c r="N22" s="2">
        <f t="shared" si="14"/>
        <v>2</v>
      </c>
      <c r="O22" s="2">
        <f>SUM(O18:O21)</f>
        <v>163</v>
      </c>
      <c r="P22" s="4">
        <f t="shared" si="13"/>
        <v>1</v>
      </c>
    </row>
    <row r="23" spans="1:37">
      <c r="A23" s="1"/>
      <c r="B23" s="1"/>
      <c r="C23" s="1"/>
      <c r="D23" s="5">
        <f>D22/$O$22</f>
        <v>0.12883435582822086</v>
      </c>
      <c r="E23" s="5">
        <f t="shared" ref="E23:O23" si="15">E22/$O$22</f>
        <v>0.22699386503067484</v>
      </c>
      <c r="F23" s="5">
        <f t="shared" si="15"/>
        <v>0.15337423312883436</v>
      </c>
      <c r="G23" s="5">
        <f t="shared" si="15"/>
        <v>8.5889570552147243E-2</v>
      </c>
      <c r="H23" s="5">
        <f t="shared" si="15"/>
        <v>4.2944785276073622E-2</v>
      </c>
      <c r="I23" s="5">
        <f t="shared" si="15"/>
        <v>0.15337423312883436</v>
      </c>
      <c r="J23" s="5">
        <f t="shared" si="15"/>
        <v>6.1349693251533742E-2</v>
      </c>
      <c r="K23" s="5">
        <f t="shared" si="15"/>
        <v>0.11042944785276074</v>
      </c>
      <c r="L23" s="5">
        <f t="shared" si="15"/>
        <v>1.8404907975460124E-2</v>
      </c>
      <c r="M23" s="5">
        <f t="shared" si="15"/>
        <v>6.1349693251533744E-3</v>
      </c>
      <c r="N23" s="5">
        <f t="shared" si="15"/>
        <v>1.2269938650306749E-2</v>
      </c>
      <c r="O23" s="5">
        <f t="shared" si="15"/>
        <v>1</v>
      </c>
      <c r="P23" s="7"/>
    </row>
    <row r="26" spans="1:37">
      <c r="A26" t="s">
        <v>26</v>
      </c>
      <c r="B26" s="8">
        <v>0.53</v>
      </c>
    </row>
    <row r="27" spans="1:37">
      <c r="A27" t="s">
        <v>27</v>
      </c>
      <c r="B27" t="s">
        <v>28</v>
      </c>
      <c r="D27" t="s">
        <v>29</v>
      </c>
      <c r="F27" t="s">
        <v>30</v>
      </c>
      <c r="H27" t="s">
        <v>31</v>
      </c>
      <c r="J27" t="s">
        <v>32</v>
      </c>
      <c r="L27" t="s">
        <v>33</v>
      </c>
      <c r="N27" t="s">
        <v>34</v>
      </c>
      <c r="P27" t="s">
        <v>35</v>
      </c>
      <c r="R27" t="s">
        <v>36</v>
      </c>
      <c r="T27" t="s">
        <v>37</v>
      </c>
      <c r="V27" t="s">
        <v>38</v>
      </c>
      <c r="X27" t="s">
        <v>39</v>
      </c>
      <c r="Z27" t="s">
        <v>40</v>
      </c>
      <c r="AB27" t="s">
        <v>41</v>
      </c>
      <c r="AD27" t="s">
        <v>42</v>
      </c>
      <c r="AF27" t="s">
        <v>43</v>
      </c>
      <c r="AH27" t="s">
        <v>44</v>
      </c>
      <c r="AJ27" t="s">
        <v>45</v>
      </c>
      <c r="AK27" t="s">
        <v>46</v>
      </c>
    </row>
    <row r="28" spans="1:37">
      <c r="A28" s="9" t="s">
        <v>47</v>
      </c>
      <c r="B28" s="10">
        <v>65502.540000000015</v>
      </c>
      <c r="C28" s="11">
        <f>B28/$B$32</f>
        <v>3.8822238924818134E-2</v>
      </c>
      <c r="D28" s="10">
        <v>138866.4</v>
      </c>
      <c r="E28" s="11">
        <f>D28/$D$32</f>
        <v>0.67637986384379001</v>
      </c>
      <c r="F28" s="10"/>
      <c r="G28" s="10"/>
      <c r="H28" s="10">
        <v>179489.06000000003</v>
      </c>
      <c r="I28" s="11">
        <f>H28/$H$32</f>
        <v>0.17975277169630025</v>
      </c>
      <c r="J28" s="10">
        <v>342591.04999999987</v>
      </c>
      <c r="K28" s="11">
        <f>J28/$J$32</f>
        <v>0.28808073097391906</v>
      </c>
      <c r="L28" s="10"/>
      <c r="M28" s="10"/>
      <c r="N28" s="10">
        <v>14540.4</v>
      </c>
      <c r="O28" s="10"/>
      <c r="P28" s="10">
        <v>465180.34999999974</v>
      </c>
      <c r="Q28" s="11">
        <f>P28/$P$32</f>
        <v>0.58909751248386699</v>
      </c>
      <c r="R28" s="10">
        <v>80054</v>
      </c>
      <c r="S28" s="11">
        <f>R28/$R$32</f>
        <v>0.83726144993259355</v>
      </c>
      <c r="T28" s="10">
        <v>202636.43999999994</v>
      </c>
      <c r="U28" s="11">
        <f>T28/$T$32</f>
        <v>0.7153404171541532</v>
      </c>
      <c r="V28" s="10"/>
      <c r="W28" s="11">
        <f>V28/$V$32</f>
        <v>0</v>
      </c>
      <c r="X28" s="10">
        <v>18698</v>
      </c>
      <c r="Y28" s="11">
        <f>X28/$X$32</f>
        <v>0.28927122155130935</v>
      </c>
      <c r="Z28" s="10"/>
      <c r="AA28" s="10"/>
      <c r="AB28" s="10"/>
      <c r="AC28" s="10"/>
      <c r="AD28" s="10"/>
      <c r="AE28" s="10"/>
      <c r="AF28" s="10">
        <v>60380.800000000003</v>
      </c>
      <c r="AG28" s="11">
        <f>AF28/$AF$32</f>
        <v>0.29653654035137006</v>
      </c>
      <c r="AH28" s="10">
        <v>333600.36</v>
      </c>
      <c r="AI28" s="11">
        <f>AH28/$AH$32</f>
        <v>0.1739850011009389</v>
      </c>
      <c r="AJ28" s="10">
        <v>1901539.4000000001</v>
      </c>
      <c r="AK28" s="12">
        <f>AJ28/$AJ$32</f>
        <v>0.25032329870969366</v>
      </c>
    </row>
    <row r="29" spans="1:37">
      <c r="A29" s="9" t="s">
        <v>48</v>
      </c>
      <c r="B29" s="10">
        <v>303754.89</v>
      </c>
      <c r="C29" s="11">
        <f t="shared" ref="C29:C31" si="16">B29/$B$32</f>
        <v>0.18003034560433609</v>
      </c>
      <c r="D29" s="10">
        <v>44667.100000000006</v>
      </c>
      <c r="E29" s="11">
        <f t="shared" ref="E29:E31" si="17">D29/$D$32</f>
        <v>0.21756110201097573</v>
      </c>
      <c r="F29" s="10"/>
      <c r="G29" s="10"/>
      <c r="H29" s="10">
        <v>323088.56999999995</v>
      </c>
      <c r="I29" s="11">
        <f t="shared" ref="I29:I32" si="18">H29/$H$32</f>
        <v>0.32356326319216394</v>
      </c>
      <c r="J29" s="10">
        <v>49823.399999999994</v>
      </c>
      <c r="K29" s="11">
        <f t="shared" ref="K29:K32" si="19">J29/$J$32</f>
        <v>4.1895903268944018E-2</v>
      </c>
      <c r="L29" s="10"/>
      <c r="M29" s="10"/>
      <c r="N29" s="10"/>
      <c r="O29" s="10"/>
      <c r="P29" s="10">
        <v>233515.68999999997</v>
      </c>
      <c r="Q29" s="11">
        <f t="shared" ref="Q29:Q32" si="20">P29/$P$32</f>
        <v>0.29572081474411777</v>
      </c>
      <c r="R29" s="10"/>
      <c r="S29" s="11">
        <f t="shared" ref="S29:S31" si="21">R29/$R$32</f>
        <v>0</v>
      </c>
      <c r="T29" s="10"/>
      <c r="U29" s="11">
        <f t="shared" ref="U29:U32" si="22">T29/$T$32</f>
        <v>0</v>
      </c>
      <c r="V29" s="10">
        <v>147287.70000000001</v>
      </c>
      <c r="W29" s="11">
        <f t="shared" ref="W29:W32" si="23">V29/$V$32</f>
        <v>1</v>
      </c>
      <c r="X29" s="10"/>
      <c r="Y29" s="11">
        <f t="shared" ref="Y29:Y32" si="24">X29/$X$32</f>
        <v>0</v>
      </c>
      <c r="Z29" s="10"/>
      <c r="AA29" s="10"/>
      <c r="AB29" s="10"/>
      <c r="AC29" s="10"/>
      <c r="AD29" s="10"/>
      <c r="AE29" s="10"/>
      <c r="AF29" s="10">
        <v>143239.29999999999</v>
      </c>
      <c r="AG29" s="11">
        <f t="shared" ref="AG29:AG32" si="25">AF29/$AF$32</f>
        <v>0.70346345964863</v>
      </c>
      <c r="AH29" s="10">
        <v>468439.08999999991</v>
      </c>
      <c r="AI29" s="11">
        <f t="shared" ref="AI29:AI32" si="26">AH29/$AH$32</f>
        <v>0.24430841618208324</v>
      </c>
      <c r="AJ29" s="10">
        <v>1713815.74</v>
      </c>
      <c r="AK29" s="12">
        <f t="shared" ref="AK29:AK31" si="27">AJ29/$AJ$32</f>
        <v>0.2256108968435756</v>
      </c>
    </row>
    <row r="30" spans="1:37">
      <c r="A30" s="9" t="s">
        <v>49</v>
      </c>
      <c r="B30" s="10">
        <v>1317985.2899999998</v>
      </c>
      <c r="C30" s="11">
        <f t="shared" si="16"/>
        <v>0.78114741547084587</v>
      </c>
      <c r="D30" s="10"/>
      <c r="E30" s="11">
        <f t="shared" si="17"/>
        <v>0</v>
      </c>
      <c r="F30" s="10"/>
      <c r="G30" s="10"/>
      <c r="H30" s="10"/>
      <c r="I30" s="11">
        <f t="shared" si="18"/>
        <v>0</v>
      </c>
      <c r="J30" s="10">
        <v>549236.54999999993</v>
      </c>
      <c r="K30" s="11">
        <f t="shared" si="19"/>
        <v>0.46184646914037447</v>
      </c>
      <c r="L30" s="10"/>
      <c r="M30" s="10"/>
      <c r="N30" s="10"/>
      <c r="O30" s="10"/>
      <c r="P30" s="10">
        <v>80805.88</v>
      </c>
      <c r="Q30" s="11">
        <f t="shared" si="20"/>
        <v>0.10233137083728899</v>
      </c>
      <c r="R30" s="10"/>
      <c r="S30" s="11">
        <f t="shared" si="21"/>
        <v>0</v>
      </c>
      <c r="T30" s="10"/>
      <c r="U30" s="11">
        <f t="shared" si="22"/>
        <v>0</v>
      </c>
      <c r="V30" s="10"/>
      <c r="W30" s="11">
        <f t="shared" si="23"/>
        <v>0</v>
      </c>
      <c r="X30" s="10">
        <v>45940.3</v>
      </c>
      <c r="Y30" s="11">
        <f t="shared" si="24"/>
        <v>0.71072877844869065</v>
      </c>
      <c r="Z30" s="10"/>
      <c r="AA30" s="10"/>
      <c r="AB30" s="10"/>
      <c r="AC30" s="10"/>
      <c r="AD30" s="10"/>
      <c r="AE30" s="10"/>
      <c r="AF30" s="10"/>
      <c r="AG30" s="11">
        <f t="shared" si="25"/>
        <v>0</v>
      </c>
      <c r="AH30" s="10">
        <v>201971.92999999996</v>
      </c>
      <c r="AI30" s="11">
        <f t="shared" si="26"/>
        <v>0.1053358769259384</v>
      </c>
      <c r="AJ30" s="10">
        <v>2195939.9499999993</v>
      </c>
      <c r="AK30" s="12">
        <f t="shared" si="27"/>
        <v>0.28907890735916358</v>
      </c>
    </row>
    <row r="31" spans="1:37">
      <c r="A31" s="9" t="s">
        <v>50</v>
      </c>
      <c r="B31" s="10"/>
      <c r="C31" s="11">
        <f t="shared" si="16"/>
        <v>0</v>
      </c>
      <c r="D31" s="10">
        <v>21774.799999999999</v>
      </c>
      <c r="E31" s="11">
        <f t="shared" si="17"/>
        <v>0.10605903414523427</v>
      </c>
      <c r="F31" s="10"/>
      <c r="G31" s="10"/>
      <c r="H31" s="10">
        <v>495955.28999999992</v>
      </c>
      <c r="I31" s="11">
        <f t="shared" si="18"/>
        <v>0.49668396511153579</v>
      </c>
      <c r="J31" s="10">
        <v>247567.89999999997</v>
      </c>
      <c r="K31" s="11">
        <f t="shared" si="19"/>
        <v>0.2081768966167625</v>
      </c>
      <c r="L31" s="10"/>
      <c r="M31" s="10"/>
      <c r="N31" s="10"/>
      <c r="O31" s="10"/>
      <c r="P31" s="10">
        <v>10147.23</v>
      </c>
      <c r="Q31" s="11">
        <f t="shared" si="20"/>
        <v>1.2850301934726333E-2</v>
      </c>
      <c r="R31" s="10">
        <v>15560.1</v>
      </c>
      <c r="S31" s="11">
        <f t="shared" si="21"/>
        <v>0.16273855006740637</v>
      </c>
      <c r="T31" s="10">
        <v>80636.3</v>
      </c>
      <c r="U31" s="11">
        <f t="shared" si="22"/>
        <v>0.2846595828458468</v>
      </c>
      <c r="V31" s="10"/>
      <c r="W31" s="11">
        <f t="shared" si="23"/>
        <v>0</v>
      </c>
      <c r="X31" s="10"/>
      <c r="Y31" s="11">
        <f t="shared" si="24"/>
        <v>0</v>
      </c>
      <c r="Z31" s="10"/>
      <c r="AA31" s="10"/>
      <c r="AB31" s="10"/>
      <c r="AC31" s="10"/>
      <c r="AD31" s="10"/>
      <c r="AE31" s="10"/>
      <c r="AF31" s="10"/>
      <c r="AG31" s="11">
        <f t="shared" si="25"/>
        <v>0</v>
      </c>
      <c r="AH31" s="10">
        <v>913397.35000000102</v>
      </c>
      <c r="AI31" s="11">
        <f t="shared" si="26"/>
        <v>0.47637070579103946</v>
      </c>
      <c r="AJ31" s="10">
        <v>1785038.9700000002</v>
      </c>
      <c r="AK31" s="12">
        <f t="shared" si="27"/>
        <v>0.23498689708756701</v>
      </c>
    </row>
    <row r="32" spans="1:37">
      <c r="A32" s="9" t="s">
        <v>51</v>
      </c>
      <c r="B32" s="10">
        <f>SUM(B28:B31)</f>
        <v>1687242.7199999997</v>
      </c>
      <c r="C32" s="10"/>
      <c r="D32" s="10">
        <f t="shared" ref="D32:AK32" si="28">SUM(D28:D31)</f>
        <v>205308.3</v>
      </c>
      <c r="E32" s="10"/>
      <c r="F32" s="10">
        <f t="shared" si="28"/>
        <v>0</v>
      </c>
      <c r="G32" s="10"/>
      <c r="H32" s="10">
        <f t="shared" si="28"/>
        <v>998532.91999999993</v>
      </c>
      <c r="I32" s="11">
        <f t="shared" si="18"/>
        <v>1</v>
      </c>
      <c r="J32" s="10">
        <f t="shared" si="28"/>
        <v>1189218.8999999997</v>
      </c>
      <c r="K32" s="11">
        <f t="shared" si="19"/>
        <v>1</v>
      </c>
      <c r="L32" s="10">
        <f t="shared" si="28"/>
        <v>0</v>
      </c>
      <c r="M32" s="10"/>
      <c r="N32" s="10">
        <f t="shared" si="28"/>
        <v>14540.4</v>
      </c>
      <c r="O32" s="10"/>
      <c r="P32" s="10">
        <f t="shared" si="28"/>
        <v>789649.14999999967</v>
      </c>
      <c r="Q32" s="11">
        <f t="shared" si="20"/>
        <v>1</v>
      </c>
      <c r="R32" s="10">
        <f t="shared" si="28"/>
        <v>95614.1</v>
      </c>
      <c r="S32" s="10"/>
      <c r="T32" s="10">
        <f t="shared" si="28"/>
        <v>283272.73999999993</v>
      </c>
      <c r="U32" s="11">
        <f t="shared" si="22"/>
        <v>1</v>
      </c>
      <c r="V32" s="10">
        <f t="shared" si="28"/>
        <v>147287.70000000001</v>
      </c>
      <c r="W32" s="11">
        <f t="shared" si="23"/>
        <v>1</v>
      </c>
      <c r="X32" s="10">
        <f t="shared" si="28"/>
        <v>64638.3</v>
      </c>
      <c r="Y32" s="11">
        <f t="shared" si="24"/>
        <v>1</v>
      </c>
      <c r="Z32" s="10">
        <f t="shared" si="28"/>
        <v>0</v>
      </c>
      <c r="AA32" s="10"/>
      <c r="AB32" s="10">
        <f t="shared" si="28"/>
        <v>0</v>
      </c>
      <c r="AC32" s="10"/>
      <c r="AD32" s="10">
        <f t="shared" si="28"/>
        <v>0</v>
      </c>
      <c r="AE32" s="10"/>
      <c r="AF32" s="10">
        <f t="shared" si="28"/>
        <v>203620.09999999998</v>
      </c>
      <c r="AG32" s="11">
        <f t="shared" si="25"/>
        <v>1</v>
      </c>
      <c r="AH32" s="10">
        <f t="shared" si="28"/>
        <v>1917408.7300000009</v>
      </c>
      <c r="AI32" s="11">
        <f t="shared" si="26"/>
        <v>1</v>
      </c>
      <c r="AJ32" s="10">
        <f t="shared" si="28"/>
        <v>7596334.0600000005</v>
      </c>
      <c r="AK32" s="12">
        <f t="shared" si="28"/>
        <v>0.99999999999999989</v>
      </c>
    </row>
    <row r="33" spans="1:37">
      <c r="A33" s="9"/>
      <c r="B33" s="10">
        <f>B32/B44</f>
        <v>620.76626931567318</v>
      </c>
      <c r="C33" s="10"/>
      <c r="D33" s="10">
        <f t="shared" ref="D33:AJ33" si="29">D32/D44</f>
        <v>527.7848329048843</v>
      </c>
      <c r="E33" s="10"/>
      <c r="F33" s="10" t="e">
        <f t="shared" si="29"/>
        <v>#DIV/0!</v>
      </c>
      <c r="G33" s="10"/>
      <c r="H33" s="10">
        <f t="shared" si="29"/>
        <v>410.41221537196873</v>
      </c>
      <c r="I33" s="10"/>
      <c r="J33" s="10">
        <f t="shared" si="29"/>
        <v>1017.2958939264325</v>
      </c>
      <c r="K33" s="10"/>
      <c r="L33" s="10" t="e">
        <f t="shared" si="29"/>
        <v>#DIV/0!</v>
      </c>
      <c r="M33" s="10"/>
      <c r="N33" s="10">
        <f t="shared" si="29"/>
        <v>660.92727272727268</v>
      </c>
      <c r="O33" s="10"/>
      <c r="P33" s="10">
        <f t="shared" si="29"/>
        <v>551.81631726065666</v>
      </c>
      <c r="Q33" s="10"/>
      <c r="R33" s="10">
        <f t="shared" si="29"/>
        <v>713.53805970149256</v>
      </c>
      <c r="S33" s="10"/>
      <c r="T33" s="10">
        <f t="shared" si="29"/>
        <v>547.91632495164401</v>
      </c>
      <c r="U33" s="10"/>
      <c r="V33" s="10">
        <f t="shared" si="29"/>
        <v>2779.0132075471702</v>
      </c>
      <c r="W33" s="10"/>
      <c r="X33" s="10">
        <f t="shared" si="29"/>
        <v>615.60285714285715</v>
      </c>
      <c r="Y33" s="10"/>
      <c r="Z33" s="10"/>
      <c r="AA33" s="10"/>
      <c r="AB33" s="10"/>
      <c r="AC33" s="10"/>
      <c r="AD33" s="10"/>
      <c r="AE33" s="10"/>
      <c r="AF33" s="10">
        <f t="shared" si="29"/>
        <v>416.40102249488746</v>
      </c>
      <c r="AG33" s="10"/>
      <c r="AH33" s="10">
        <f t="shared" si="29"/>
        <v>809.71652449324358</v>
      </c>
      <c r="AI33" s="10"/>
      <c r="AJ33" s="10">
        <f t="shared" si="29"/>
        <v>642.23318058843427</v>
      </c>
      <c r="AK33" s="12"/>
    </row>
    <row r="34" spans="1:37">
      <c r="A34" s="9"/>
      <c r="B34" s="12">
        <f>B32/$AJ$32</f>
        <v>0.22211275948019585</v>
      </c>
      <c r="C34" s="12"/>
      <c r="D34" s="12">
        <f>D32/$AJ$32</f>
        <v>2.70272868963322E-2</v>
      </c>
      <c r="E34" s="12"/>
      <c r="F34" s="12">
        <f>F32/$AJ$32</f>
        <v>0</v>
      </c>
      <c r="G34" s="12"/>
      <c r="H34" s="12">
        <f>H32/$AJ$32</f>
        <v>0.13144931648780067</v>
      </c>
      <c r="I34" s="12"/>
      <c r="J34" s="12">
        <f>J32/$AJ$32</f>
        <v>0.15655168540599959</v>
      </c>
      <c r="K34" s="12"/>
      <c r="L34" s="12">
        <f>L32/$AJ$32</f>
        <v>0</v>
      </c>
      <c r="M34" s="12"/>
      <c r="N34" s="12">
        <f>N32/$AJ$32</f>
        <v>1.9141338289169446E-3</v>
      </c>
      <c r="O34" s="12"/>
      <c r="P34" s="12">
        <f>P32/$AJ$32</f>
        <v>0.1039513459733233</v>
      </c>
      <c r="Q34" s="12"/>
      <c r="R34" s="12">
        <f>R32/$AJ$32</f>
        <v>1.2586874042766887E-2</v>
      </c>
      <c r="S34" s="12"/>
      <c r="T34" s="12">
        <f>T32/$AJ$32</f>
        <v>3.7290716517014252E-2</v>
      </c>
      <c r="U34" s="12"/>
      <c r="V34" s="12">
        <f>V32/$AJ$32</f>
        <v>1.938931316561926E-2</v>
      </c>
      <c r="W34" s="12"/>
      <c r="X34" s="12">
        <f>X32/$AJ$32</f>
        <v>8.5091439488378679E-3</v>
      </c>
      <c r="Y34" s="12"/>
      <c r="Z34" s="12">
        <f>Z32/$AJ$32</f>
        <v>0</v>
      </c>
      <c r="AA34" s="12"/>
      <c r="AB34" s="12">
        <f>AB32/$AJ$32</f>
        <v>0</v>
      </c>
      <c r="AC34" s="12"/>
      <c r="AD34" s="12">
        <f>AD32/$AJ$32</f>
        <v>0</v>
      </c>
      <c r="AE34" s="12"/>
      <c r="AF34" s="12">
        <f>AF32/$AJ$32</f>
        <v>2.6805048118170829E-2</v>
      </c>
      <c r="AG34" s="12"/>
      <c r="AH34" s="12">
        <f>AH32/$AJ$32</f>
        <v>0.25241237613502227</v>
      </c>
      <c r="AI34" s="12"/>
      <c r="AJ34" s="12">
        <f>AJ32/$AJ$32</f>
        <v>1</v>
      </c>
      <c r="AK34" s="12"/>
    </row>
    <row r="35" spans="1:37">
      <c r="A35" s="9" t="s">
        <v>52</v>
      </c>
      <c r="B35" s="10">
        <v>2922928.6300000022</v>
      </c>
      <c r="C35" s="10"/>
      <c r="D35" s="10">
        <v>45040.960000000006</v>
      </c>
      <c r="E35" s="10"/>
      <c r="F35" s="10">
        <v>893370.55</v>
      </c>
      <c r="G35" s="10"/>
      <c r="H35" s="10">
        <v>104937.00000000001</v>
      </c>
      <c r="I35" s="10"/>
      <c r="J35" s="10">
        <v>539248.5299999998</v>
      </c>
      <c r="K35" s="10"/>
      <c r="L35" s="10">
        <v>57783</v>
      </c>
      <c r="M35" s="10"/>
      <c r="N35" s="10">
        <v>108001.32</v>
      </c>
      <c r="O35" s="10"/>
      <c r="P35" s="10">
        <v>149548.70000000001</v>
      </c>
      <c r="Q35" s="10"/>
      <c r="R35" s="10">
        <v>682545.16</v>
      </c>
      <c r="S35" s="10"/>
      <c r="T35" s="10">
        <v>180364.1</v>
      </c>
      <c r="U35" s="10"/>
      <c r="V35" s="10">
        <v>1062023.43</v>
      </c>
      <c r="W35" s="10"/>
      <c r="X35" s="10">
        <v>39348.200000000004</v>
      </c>
      <c r="Y35" s="10"/>
      <c r="Z35" s="10">
        <v>30631.999999999996</v>
      </c>
      <c r="AA35" s="10"/>
      <c r="AB35" s="10">
        <v>60349.189999999988</v>
      </c>
      <c r="AC35" s="10"/>
      <c r="AD35" s="10">
        <v>43229.599999999999</v>
      </c>
      <c r="AE35" s="10"/>
      <c r="AF35" s="10">
        <v>10336</v>
      </c>
      <c r="AG35" s="10"/>
      <c r="AH35" s="10">
        <v>737919.90000000072</v>
      </c>
      <c r="AI35" s="10"/>
      <c r="AJ35" s="10">
        <v>7667606.2699999921</v>
      </c>
      <c r="AK35" s="10">
        <v>15335212.539999995</v>
      </c>
    </row>
    <row r="36" spans="1:37">
      <c r="A36" s="9" t="s">
        <v>53</v>
      </c>
      <c r="B36" s="10">
        <v>4610171.3500000015</v>
      </c>
      <c r="C36" s="10"/>
      <c r="D36" s="10">
        <v>250349.26</v>
      </c>
      <c r="E36" s="10"/>
      <c r="F36" s="10">
        <v>893370.55</v>
      </c>
      <c r="G36" s="10"/>
      <c r="H36" s="10">
        <v>1103469.92</v>
      </c>
      <c r="I36" s="10"/>
      <c r="J36" s="10">
        <v>1728467.4299999995</v>
      </c>
      <c r="K36" s="10"/>
      <c r="L36" s="10">
        <v>57783</v>
      </c>
      <c r="M36" s="10"/>
      <c r="N36" s="10">
        <v>122541.72</v>
      </c>
      <c r="O36" s="10"/>
      <c r="P36" s="10">
        <v>939197.84999999963</v>
      </c>
      <c r="Q36" s="10"/>
      <c r="R36" s="10">
        <v>778159.26</v>
      </c>
      <c r="S36" s="10"/>
      <c r="T36" s="10">
        <v>463636.83999999997</v>
      </c>
      <c r="U36" s="10"/>
      <c r="V36" s="10">
        <v>1209311.1299999999</v>
      </c>
      <c r="W36" s="10"/>
      <c r="X36" s="10">
        <v>103986.5</v>
      </c>
      <c r="Y36" s="10"/>
      <c r="Z36" s="10">
        <v>30631.999999999996</v>
      </c>
      <c r="AA36" s="10"/>
      <c r="AB36" s="10">
        <v>60349.189999999988</v>
      </c>
      <c r="AC36" s="10"/>
      <c r="AD36" s="10">
        <v>43229.599999999999</v>
      </c>
      <c r="AE36" s="10"/>
      <c r="AF36" s="10">
        <v>213956.09999999998</v>
      </c>
      <c r="AG36" s="10"/>
      <c r="AH36" s="10">
        <v>2655328.6300000018</v>
      </c>
      <c r="AI36" s="10"/>
      <c r="AJ36" s="10">
        <v>15263940.329999993</v>
      </c>
      <c r="AK36" s="10">
        <v>30527880.659999996</v>
      </c>
    </row>
    <row r="38" spans="1:37" hidden="1">
      <c r="A38" t="s">
        <v>26</v>
      </c>
    </row>
    <row r="39" spans="1:37" hidden="1">
      <c r="A39" s="9" t="s">
        <v>54</v>
      </c>
      <c r="B39" t="s">
        <v>28</v>
      </c>
      <c r="D39" t="s">
        <v>29</v>
      </c>
      <c r="F39" t="s">
        <v>30</v>
      </c>
      <c r="H39" t="s">
        <v>31</v>
      </c>
      <c r="J39" t="s">
        <v>32</v>
      </c>
      <c r="L39" t="s">
        <v>33</v>
      </c>
      <c r="N39" t="s">
        <v>34</v>
      </c>
      <c r="P39" t="s">
        <v>35</v>
      </c>
      <c r="R39" t="s">
        <v>36</v>
      </c>
      <c r="T39" t="s">
        <v>37</v>
      </c>
      <c r="V39" t="s">
        <v>38</v>
      </c>
      <c r="X39" t="s">
        <v>39</v>
      </c>
      <c r="Z39" t="s">
        <v>40</v>
      </c>
      <c r="AB39" t="s">
        <v>41</v>
      </c>
      <c r="AD39" t="s">
        <v>42</v>
      </c>
      <c r="AF39" t="s">
        <v>43</v>
      </c>
      <c r="AH39" t="s">
        <v>44</v>
      </c>
      <c r="AJ39" t="s">
        <v>45</v>
      </c>
      <c r="AK39" t="s">
        <v>46</v>
      </c>
    </row>
    <row r="40" spans="1:37" hidden="1">
      <c r="A40" s="9" t="s">
        <v>47</v>
      </c>
      <c r="B40" s="13">
        <v>119</v>
      </c>
      <c r="C40" s="13"/>
      <c r="D40" s="13">
        <v>254</v>
      </c>
      <c r="E40" s="13"/>
      <c r="F40" s="13"/>
      <c r="G40" s="13"/>
      <c r="H40" s="13">
        <v>410</v>
      </c>
      <c r="I40" s="13"/>
      <c r="J40" s="13">
        <v>374</v>
      </c>
      <c r="K40" s="13"/>
      <c r="L40" s="13"/>
      <c r="M40" s="13"/>
      <c r="N40" s="13">
        <v>22</v>
      </c>
      <c r="O40" s="13"/>
      <c r="P40" s="13">
        <v>795</v>
      </c>
      <c r="Q40" s="13"/>
      <c r="R40" s="13">
        <v>110</v>
      </c>
      <c r="S40" s="13"/>
      <c r="T40" s="13">
        <v>369</v>
      </c>
      <c r="U40" s="13"/>
      <c r="V40" s="13"/>
      <c r="W40" s="13"/>
      <c r="X40" s="13">
        <v>35</v>
      </c>
      <c r="Y40" s="13"/>
      <c r="Z40" s="13"/>
      <c r="AA40" s="13"/>
      <c r="AB40" s="13"/>
      <c r="AC40" s="13"/>
      <c r="AD40" s="13"/>
      <c r="AE40" s="13"/>
      <c r="AF40" s="13">
        <v>172</v>
      </c>
      <c r="AG40" s="13"/>
      <c r="AH40" s="13">
        <v>413</v>
      </c>
      <c r="AI40" s="13"/>
      <c r="AJ40" s="13">
        <v>3073</v>
      </c>
      <c r="AK40" s="12">
        <f>AJ40/$AJ$44</f>
        <v>0.25980723706459247</v>
      </c>
    </row>
    <row r="41" spans="1:37" hidden="1">
      <c r="A41" s="9" t="s">
        <v>48</v>
      </c>
      <c r="B41" s="13">
        <v>495</v>
      </c>
      <c r="C41" s="13"/>
      <c r="D41" s="13">
        <v>93</v>
      </c>
      <c r="E41" s="13"/>
      <c r="F41" s="13"/>
      <c r="G41" s="13"/>
      <c r="H41" s="13">
        <v>798</v>
      </c>
      <c r="I41" s="13"/>
      <c r="J41" s="13">
        <v>55</v>
      </c>
      <c r="K41" s="13"/>
      <c r="L41" s="13"/>
      <c r="M41" s="13"/>
      <c r="N41" s="13"/>
      <c r="O41" s="13"/>
      <c r="P41" s="13">
        <v>495</v>
      </c>
      <c r="Q41" s="13"/>
      <c r="R41" s="13"/>
      <c r="S41" s="13"/>
      <c r="T41" s="13"/>
      <c r="U41" s="13"/>
      <c r="V41" s="13">
        <v>53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>
        <v>317</v>
      </c>
      <c r="AG41" s="13"/>
      <c r="AH41" s="13">
        <v>645</v>
      </c>
      <c r="AI41" s="13"/>
      <c r="AJ41" s="13">
        <v>2951</v>
      </c>
      <c r="AK41" s="12">
        <f t="shared" ref="AK41:AK43" si="30">AJ41/$AJ$44</f>
        <v>0.24949272911734865</v>
      </c>
    </row>
    <row r="42" spans="1:37" hidden="1">
      <c r="A42" s="9" t="s">
        <v>49</v>
      </c>
      <c r="B42" s="13">
        <v>2104</v>
      </c>
      <c r="C42" s="13"/>
      <c r="D42" s="13"/>
      <c r="E42" s="13"/>
      <c r="F42" s="13"/>
      <c r="G42" s="13"/>
      <c r="H42" s="13"/>
      <c r="I42" s="13"/>
      <c r="J42" s="13">
        <v>484</v>
      </c>
      <c r="K42" s="13"/>
      <c r="L42" s="13"/>
      <c r="M42" s="13"/>
      <c r="N42" s="13"/>
      <c r="O42" s="13"/>
      <c r="P42" s="13">
        <v>122</v>
      </c>
      <c r="Q42" s="13"/>
      <c r="R42" s="13"/>
      <c r="S42" s="13"/>
      <c r="T42" s="13"/>
      <c r="U42" s="13"/>
      <c r="V42" s="13"/>
      <c r="W42" s="13"/>
      <c r="X42" s="13">
        <v>70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>
        <v>221</v>
      </c>
      <c r="AI42" s="13"/>
      <c r="AJ42" s="13">
        <v>3001</v>
      </c>
      <c r="AK42" s="12">
        <f t="shared" si="30"/>
        <v>0.25371998647277644</v>
      </c>
    </row>
    <row r="43" spans="1:37" hidden="1">
      <c r="A43" s="9" t="s">
        <v>50</v>
      </c>
      <c r="B43" s="13"/>
      <c r="C43" s="13"/>
      <c r="D43" s="13">
        <v>42</v>
      </c>
      <c r="E43" s="13"/>
      <c r="F43" s="13"/>
      <c r="G43" s="13"/>
      <c r="H43" s="13">
        <v>1225</v>
      </c>
      <c r="I43" s="13"/>
      <c r="J43" s="13">
        <v>256</v>
      </c>
      <c r="K43" s="13"/>
      <c r="L43" s="13"/>
      <c r="M43" s="13"/>
      <c r="N43" s="13"/>
      <c r="O43" s="13"/>
      <c r="P43" s="13">
        <v>19</v>
      </c>
      <c r="Q43" s="13"/>
      <c r="R43" s="13">
        <v>24</v>
      </c>
      <c r="S43" s="13"/>
      <c r="T43" s="13">
        <v>148</v>
      </c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>
        <v>1089</v>
      </c>
      <c r="AI43" s="13"/>
      <c r="AJ43" s="13">
        <v>2803</v>
      </c>
      <c r="AK43" s="12">
        <f t="shared" si="30"/>
        <v>0.23698004734528239</v>
      </c>
    </row>
    <row r="44" spans="1:37" hidden="1">
      <c r="A44" s="9" t="s">
        <v>51</v>
      </c>
      <c r="B44">
        <f>SUM(B40:B43)</f>
        <v>2718</v>
      </c>
      <c r="D44">
        <f t="shared" ref="D44:AJ44" si="31">SUM(D40:D43)</f>
        <v>389</v>
      </c>
      <c r="F44">
        <f t="shared" si="31"/>
        <v>0</v>
      </c>
      <c r="H44">
        <f t="shared" si="31"/>
        <v>2433</v>
      </c>
      <c r="J44">
        <f t="shared" si="31"/>
        <v>1169</v>
      </c>
      <c r="L44">
        <f t="shared" si="31"/>
        <v>0</v>
      </c>
      <c r="N44">
        <f t="shared" si="31"/>
        <v>22</v>
      </c>
      <c r="P44">
        <f t="shared" si="31"/>
        <v>1431</v>
      </c>
      <c r="R44">
        <f t="shared" si="31"/>
        <v>134</v>
      </c>
      <c r="T44">
        <f t="shared" si="31"/>
        <v>517</v>
      </c>
      <c r="V44">
        <f t="shared" si="31"/>
        <v>53</v>
      </c>
      <c r="X44">
        <f t="shared" si="31"/>
        <v>105</v>
      </c>
      <c r="Z44">
        <f t="shared" si="31"/>
        <v>0</v>
      </c>
      <c r="AB44">
        <f t="shared" si="31"/>
        <v>0</v>
      </c>
      <c r="AD44">
        <f t="shared" si="31"/>
        <v>0</v>
      </c>
      <c r="AF44">
        <f t="shared" si="31"/>
        <v>489</v>
      </c>
      <c r="AH44">
        <f t="shared" si="31"/>
        <v>2368</v>
      </c>
      <c r="AJ44">
        <f t="shared" si="31"/>
        <v>11828</v>
      </c>
      <c r="AK44" s="14"/>
    </row>
    <row r="45" spans="1:37" hidden="1">
      <c r="A45" s="9"/>
      <c r="B45" s="12">
        <f>B44/$AJ$44</f>
        <v>0.22979370984105513</v>
      </c>
      <c r="C45" s="12"/>
      <c r="D45" s="12">
        <f>D44/$AJ$44</f>
        <v>3.2888062225228269E-2</v>
      </c>
      <c r="E45" s="12"/>
      <c r="F45" s="12">
        <f>F44/$AJ$44</f>
        <v>0</v>
      </c>
      <c r="G45" s="12"/>
      <c r="H45" s="12">
        <f>H44/$AJ$44</f>
        <v>0.20569834291511668</v>
      </c>
      <c r="I45" s="12"/>
      <c r="J45" s="12">
        <f>J44/$AJ$44</f>
        <v>9.8833276969901934E-2</v>
      </c>
      <c r="K45" s="12"/>
      <c r="L45" s="12">
        <f>L44/$AJ$44</f>
        <v>0</v>
      </c>
      <c r="M45" s="12"/>
      <c r="N45" s="12">
        <f>N44/$AJ$44</f>
        <v>1.8599932363882314E-3</v>
      </c>
      <c r="O45" s="12"/>
      <c r="P45" s="12">
        <f>P44/$AJ$44</f>
        <v>0.12098410551234359</v>
      </c>
      <c r="Q45" s="12"/>
      <c r="R45" s="12">
        <f>R44/$AJ$44</f>
        <v>1.13290497125465E-2</v>
      </c>
      <c r="S45" s="12"/>
      <c r="T45" s="12">
        <f>T44/$AJ$44</f>
        <v>4.3709841055123433E-2</v>
      </c>
      <c r="U45" s="12"/>
      <c r="V45" s="12">
        <f>V44/$AJ$44</f>
        <v>4.4808927967534664E-3</v>
      </c>
      <c r="W45" s="12"/>
      <c r="X45" s="12">
        <f>X44/$AJ$44</f>
        <v>8.8772404463983764E-3</v>
      </c>
      <c r="Y45" s="12"/>
      <c r="Z45" s="12">
        <f>Z44/$AJ$44</f>
        <v>0</v>
      </c>
      <c r="AA45" s="12"/>
      <c r="AB45" s="12">
        <f>AB44/$AJ$44</f>
        <v>0</v>
      </c>
      <c r="AC45" s="12"/>
      <c r="AD45" s="12">
        <f>AD44/$AJ$44</f>
        <v>0</v>
      </c>
      <c r="AE45" s="12"/>
      <c r="AF45" s="12">
        <f>AF44/$AJ$44</f>
        <v>4.1342576936083869E-2</v>
      </c>
      <c r="AG45" s="12"/>
      <c r="AH45" s="12">
        <f>AH44/$AJ$44</f>
        <v>0.20020290835306054</v>
      </c>
      <c r="AI45" s="12"/>
      <c r="AJ45" s="12">
        <f>AJ44/$AJ$44</f>
        <v>1</v>
      </c>
      <c r="AK45" s="12"/>
    </row>
    <row r="46" spans="1:37" hidden="1">
      <c r="A46" s="9" t="s">
        <v>52</v>
      </c>
      <c r="B46" s="13">
        <v>6573</v>
      </c>
      <c r="C46" s="13"/>
      <c r="D46" s="13">
        <v>124</v>
      </c>
      <c r="E46" s="13"/>
      <c r="F46" s="13">
        <v>882</v>
      </c>
      <c r="G46" s="13"/>
      <c r="H46" s="13">
        <v>279</v>
      </c>
      <c r="I46" s="13"/>
      <c r="J46" s="13">
        <v>702</v>
      </c>
      <c r="K46" s="13"/>
      <c r="L46" s="13">
        <v>18</v>
      </c>
      <c r="M46" s="13"/>
      <c r="N46" s="13">
        <v>211</v>
      </c>
      <c r="O46" s="13"/>
      <c r="P46" s="13">
        <v>463</v>
      </c>
      <c r="Q46" s="13"/>
      <c r="R46" s="13">
        <v>1615</v>
      </c>
      <c r="S46" s="13"/>
      <c r="T46" s="13">
        <v>488</v>
      </c>
      <c r="U46" s="13"/>
      <c r="V46" s="13">
        <v>581</v>
      </c>
      <c r="W46" s="13"/>
      <c r="X46" s="13">
        <v>92</v>
      </c>
      <c r="Y46" s="13"/>
      <c r="Z46" s="13">
        <v>241</v>
      </c>
      <c r="AA46" s="13"/>
      <c r="AB46" s="13">
        <v>287</v>
      </c>
      <c r="AC46" s="13"/>
      <c r="AD46" s="13">
        <v>86</v>
      </c>
      <c r="AE46" s="13"/>
      <c r="AF46" s="13">
        <v>26</v>
      </c>
      <c r="AG46" s="13"/>
      <c r="AH46" s="13">
        <v>1089</v>
      </c>
      <c r="AI46" s="13"/>
      <c r="AJ46" s="13">
        <v>13757</v>
      </c>
      <c r="AK46" s="11">
        <f t="shared" ref="AK46" si="32">SUM(AK41:AK44)</f>
        <v>0.74019276293540748</v>
      </c>
    </row>
    <row r="47" spans="1:37" hidden="1">
      <c r="A47" s="9" t="s">
        <v>53</v>
      </c>
      <c r="B47" s="13">
        <v>9291</v>
      </c>
      <c r="C47" s="13"/>
      <c r="D47" s="13">
        <v>513</v>
      </c>
      <c r="E47" s="13"/>
      <c r="F47" s="13">
        <v>882</v>
      </c>
      <c r="G47" s="13"/>
      <c r="H47" s="13">
        <v>2712</v>
      </c>
      <c r="I47" s="13"/>
      <c r="J47" s="13">
        <v>1871</v>
      </c>
      <c r="K47" s="13"/>
      <c r="L47" s="13">
        <v>18</v>
      </c>
      <c r="M47" s="13"/>
      <c r="N47" s="13">
        <v>233</v>
      </c>
      <c r="O47" s="13"/>
      <c r="P47" s="13">
        <v>1894</v>
      </c>
      <c r="Q47" s="13"/>
      <c r="R47" s="13">
        <v>1749</v>
      </c>
      <c r="S47" s="13"/>
      <c r="T47" s="13">
        <v>1005</v>
      </c>
      <c r="U47" s="13"/>
      <c r="V47" s="13">
        <v>634</v>
      </c>
      <c r="W47" s="13"/>
      <c r="X47" s="13">
        <v>197</v>
      </c>
      <c r="Y47" s="13"/>
      <c r="Z47" s="13">
        <v>241</v>
      </c>
      <c r="AA47" s="13"/>
      <c r="AB47" s="13">
        <v>287</v>
      </c>
      <c r="AC47" s="13"/>
      <c r="AD47" s="13">
        <v>86</v>
      </c>
      <c r="AE47" s="13"/>
      <c r="AF47" s="13">
        <v>515</v>
      </c>
      <c r="AG47" s="13"/>
      <c r="AH47" s="13">
        <v>3457</v>
      </c>
      <c r="AI47" s="13"/>
      <c r="AJ47" s="13">
        <v>25585</v>
      </c>
      <c r="AK47" s="13">
        <v>51170</v>
      </c>
    </row>
    <row r="49" spans="1:37">
      <c r="A49" s="9" t="s">
        <v>55</v>
      </c>
      <c r="B49" s="8">
        <v>0.37</v>
      </c>
      <c r="C49" s="8"/>
    </row>
    <row r="50" spans="1:37">
      <c r="A50" t="s">
        <v>27</v>
      </c>
    </row>
    <row r="51" spans="1:37">
      <c r="A51" t="s">
        <v>56</v>
      </c>
      <c r="B51" t="s">
        <v>28</v>
      </c>
      <c r="D51" t="s">
        <v>29</v>
      </c>
      <c r="F51" t="s">
        <v>30</v>
      </c>
      <c r="H51" t="s">
        <v>31</v>
      </c>
      <c r="J51" t="s">
        <v>32</v>
      </c>
      <c r="L51" t="s">
        <v>33</v>
      </c>
      <c r="N51" t="s">
        <v>57</v>
      </c>
      <c r="P51" t="s">
        <v>34</v>
      </c>
      <c r="R51" t="s">
        <v>35</v>
      </c>
      <c r="T51" t="s">
        <v>36</v>
      </c>
      <c r="V51" t="s">
        <v>37</v>
      </c>
      <c r="X51" t="s">
        <v>39</v>
      </c>
      <c r="Z51" t="s">
        <v>41</v>
      </c>
      <c r="AB51" t="s">
        <v>43</v>
      </c>
      <c r="AD51" t="s">
        <v>44</v>
      </c>
      <c r="AF51" t="s">
        <v>53</v>
      </c>
    </row>
    <row r="52" spans="1:37">
      <c r="A52" s="9" t="s">
        <v>47</v>
      </c>
      <c r="B52" s="13"/>
      <c r="C52" s="13"/>
      <c r="D52" s="13">
        <v>61755.100000000006</v>
      </c>
      <c r="E52" s="11">
        <f>D52/$D$56</f>
        <v>0.62233990557338725</v>
      </c>
      <c r="F52" s="13"/>
      <c r="G52" s="13"/>
      <c r="H52" s="13">
        <v>149434.58999999994</v>
      </c>
      <c r="I52" s="11">
        <f>H52/$H$56</f>
        <v>0.67882609166900665</v>
      </c>
      <c r="J52" s="13">
        <v>244862.99999999991</v>
      </c>
      <c r="K52" s="11">
        <f>J52/$J$56</f>
        <v>0.60322910600206336</v>
      </c>
      <c r="L52" s="13"/>
      <c r="M52" s="13"/>
      <c r="N52" s="13"/>
      <c r="O52" s="13"/>
      <c r="P52" s="13">
        <v>11328.5</v>
      </c>
      <c r="Q52" s="11">
        <f>P52/$P$56</f>
        <v>0.14794591749714975</v>
      </c>
      <c r="R52" s="13">
        <v>138584.45000000001</v>
      </c>
      <c r="S52" s="11">
        <f>R52/$R$56</f>
        <v>0.395625789074393</v>
      </c>
      <c r="T52" s="13">
        <v>174081.89999999997</v>
      </c>
      <c r="U52" s="11">
        <f>T52/$T$56</f>
        <v>0.44749405549914517</v>
      </c>
      <c r="V52" s="13">
        <v>11037.300000000001</v>
      </c>
      <c r="W52" s="11">
        <f>V52/$V$56</f>
        <v>4.5303199336047262E-2</v>
      </c>
      <c r="X52" s="13"/>
      <c r="Y52" s="13"/>
      <c r="Z52" s="13"/>
      <c r="AA52" s="13"/>
      <c r="AB52" s="13">
        <v>45869.3</v>
      </c>
      <c r="AC52" s="11">
        <f>AB52/$AB$56</f>
        <v>0.64009271508392374</v>
      </c>
      <c r="AD52" s="13">
        <v>26302.899999999998</v>
      </c>
      <c r="AE52" s="11">
        <f>AD52/$AD$56</f>
        <v>1.7386337157121384E-2</v>
      </c>
      <c r="AF52" s="13">
        <v>863257.03999999992</v>
      </c>
      <c r="AG52" s="15">
        <f>AF52/$AF$56</f>
        <v>0.17611201759920114</v>
      </c>
      <c r="AH52" s="15"/>
    </row>
    <row r="53" spans="1:37">
      <c r="A53" s="9" t="s">
        <v>48</v>
      </c>
      <c r="B53" s="13"/>
      <c r="C53" s="13"/>
      <c r="D53" s="13">
        <v>37475.399999999994</v>
      </c>
      <c r="E53" s="11">
        <f>D53/$D$56</f>
        <v>0.37766009442661275</v>
      </c>
      <c r="F53" s="13"/>
      <c r="G53" s="13"/>
      <c r="H53" s="13">
        <v>70702.190000000017</v>
      </c>
      <c r="I53" s="11">
        <f>H53/$H$56</f>
        <v>0.32117390833099324</v>
      </c>
      <c r="J53" s="13">
        <v>161057.4</v>
      </c>
      <c r="K53" s="11">
        <f>J53/$J$56</f>
        <v>0.39677089399793664</v>
      </c>
      <c r="L53" s="13"/>
      <c r="M53" s="13"/>
      <c r="N53" s="13"/>
      <c r="O53" s="13"/>
      <c r="P53" s="13">
        <v>65243.399999999994</v>
      </c>
      <c r="Q53" s="11">
        <f>P53/$P$56</f>
        <v>0.8520540825028502</v>
      </c>
      <c r="R53" s="13">
        <v>13168.5</v>
      </c>
      <c r="S53" s="11">
        <f t="shared" ref="S53:S54" si="33">R53/$R$56</f>
        <v>3.7592949305828641E-2</v>
      </c>
      <c r="T53" s="13">
        <v>52024.600000000006</v>
      </c>
      <c r="U53" s="11">
        <f t="shared" ref="U53:U55" si="34">T53/$T$56</f>
        <v>0.13373417477475164</v>
      </c>
      <c r="V53" s="13">
        <v>41063</v>
      </c>
      <c r="W53" s="11">
        <f t="shared" ref="W53:W55" si="35">V53/$V$56</f>
        <v>0.1685453212593758</v>
      </c>
      <c r="X53" s="13">
        <v>29087</v>
      </c>
      <c r="Y53" s="13"/>
      <c r="Z53" s="13"/>
      <c r="AA53" s="13"/>
      <c r="AB53" s="13">
        <v>1490</v>
      </c>
      <c r="AC53" s="11">
        <f t="shared" ref="AC53:AC54" si="36">AB53/$AB$56</f>
        <v>2.0792515810684843E-2</v>
      </c>
      <c r="AD53" s="13">
        <v>471926.76999999961</v>
      </c>
      <c r="AE53" s="11">
        <f t="shared" ref="AE53:AE55" si="37">AD53/$AD$56</f>
        <v>0.31194575262390351</v>
      </c>
      <c r="AF53" s="13">
        <v>943238.25999999954</v>
      </c>
      <c r="AG53" s="15">
        <f t="shared" ref="AG53:AG56" si="38">AF53/$AF$56</f>
        <v>0.19242888890354118</v>
      </c>
      <c r="AH53" s="15"/>
    </row>
    <row r="54" spans="1:37">
      <c r="A54" s="9" t="s">
        <v>49</v>
      </c>
      <c r="B54" s="13">
        <v>495757.78999999975</v>
      </c>
      <c r="C54" s="11">
        <f>B54/$B$56</f>
        <v>0.42248989276458887</v>
      </c>
      <c r="D54" s="13"/>
      <c r="E54" s="11">
        <f t="shared" ref="E54:E55" si="39">D54/$D$32</f>
        <v>0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>
        <v>198538.8</v>
      </c>
      <c r="S54" s="11">
        <f t="shared" si="33"/>
        <v>0.56678126161977838</v>
      </c>
      <c r="T54" s="13">
        <v>117557.90000000002</v>
      </c>
      <c r="U54" s="11">
        <f t="shared" si="34"/>
        <v>0.30219374574245217</v>
      </c>
      <c r="V54" s="13">
        <v>110720.90000000001</v>
      </c>
      <c r="W54" s="11">
        <f t="shared" si="35"/>
        <v>0.45445996786954734</v>
      </c>
      <c r="X54" s="13"/>
      <c r="Y54" s="13"/>
      <c r="Z54" s="13"/>
      <c r="AA54" s="13"/>
      <c r="AB54" s="13">
        <v>24301.1</v>
      </c>
      <c r="AC54" s="11">
        <f t="shared" si="36"/>
        <v>0.33911476910539157</v>
      </c>
      <c r="AD54" s="13">
        <v>804504.57000000111</v>
      </c>
      <c r="AE54" s="11">
        <f t="shared" si="37"/>
        <v>0.53178119897292631</v>
      </c>
      <c r="AF54" s="13">
        <v>1751381.060000001</v>
      </c>
      <c r="AG54" s="15">
        <f t="shared" si="38"/>
        <v>0.35729711750931997</v>
      </c>
      <c r="AH54" s="15"/>
    </row>
    <row r="55" spans="1:37">
      <c r="A55" s="9" t="s">
        <v>50</v>
      </c>
      <c r="B55" s="13">
        <v>677661.49999999953</v>
      </c>
      <c r="C55" s="11">
        <f>B55/$B$56</f>
        <v>0.57751010723541107</v>
      </c>
      <c r="D55" s="13"/>
      <c r="E55" s="11">
        <f t="shared" si="39"/>
        <v>0</v>
      </c>
      <c r="F55" s="13">
        <v>329936.09999999992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45350.6</v>
      </c>
      <c r="U55" s="11">
        <f t="shared" si="34"/>
        <v>0.11657802398365101</v>
      </c>
      <c r="V55" s="13">
        <v>80810.60000000002</v>
      </c>
      <c r="W55" s="11">
        <f t="shared" si="35"/>
        <v>0.33169151153502952</v>
      </c>
      <c r="X55" s="13"/>
      <c r="Y55" s="13"/>
      <c r="Z55" s="13"/>
      <c r="AA55" s="13"/>
      <c r="AB55" s="13"/>
      <c r="AC55" s="13"/>
      <c r="AD55" s="13">
        <v>210114.6</v>
      </c>
      <c r="AE55" s="11">
        <f t="shared" si="37"/>
        <v>0.13888671124604882</v>
      </c>
      <c r="AF55" s="13">
        <v>1343873.3999999997</v>
      </c>
      <c r="AG55" s="15">
        <f t="shared" si="38"/>
        <v>0.27416197598793779</v>
      </c>
      <c r="AH55" s="15"/>
    </row>
    <row r="56" spans="1:37">
      <c r="A56" s="9" t="s">
        <v>51</v>
      </c>
      <c r="B56">
        <f>SUM(B52:B55)</f>
        <v>1173419.2899999993</v>
      </c>
      <c r="D56">
        <f t="shared" ref="D56:AF56" si="40">SUM(D52:D55)</f>
        <v>99230.5</v>
      </c>
      <c r="F56">
        <f t="shared" si="40"/>
        <v>329936.09999999992</v>
      </c>
      <c r="H56">
        <f t="shared" si="40"/>
        <v>220136.77999999997</v>
      </c>
      <c r="J56">
        <f t="shared" si="40"/>
        <v>405920.39999999991</v>
      </c>
      <c r="L56">
        <f t="shared" si="40"/>
        <v>0</v>
      </c>
      <c r="N56">
        <f t="shared" si="40"/>
        <v>0</v>
      </c>
      <c r="P56">
        <f t="shared" si="40"/>
        <v>76571.899999999994</v>
      </c>
      <c r="R56">
        <f t="shared" si="40"/>
        <v>350291.75</v>
      </c>
      <c r="T56">
        <f t="shared" si="40"/>
        <v>389015</v>
      </c>
      <c r="V56">
        <f t="shared" si="40"/>
        <v>243631.80000000005</v>
      </c>
      <c r="X56">
        <f t="shared" si="40"/>
        <v>29087</v>
      </c>
      <c r="Z56">
        <f t="shared" si="40"/>
        <v>0</v>
      </c>
      <c r="AB56">
        <f t="shared" si="40"/>
        <v>71660.399999999994</v>
      </c>
      <c r="AD56">
        <f t="shared" si="40"/>
        <v>1512848.8400000008</v>
      </c>
      <c r="AF56">
        <f t="shared" si="40"/>
        <v>4901749.76</v>
      </c>
      <c r="AG56" s="15">
        <f t="shared" si="38"/>
        <v>1</v>
      </c>
      <c r="AH56" s="15"/>
    </row>
    <row r="57" spans="1:37">
      <c r="A57" s="9"/>
      <c r="B57" s="15">
        <f>B56/$AF$56</f>
        <v>0.23938784055757253</v>
      </c>
      <c r="C57" s="15"/>
      <c r="D57" s="15">
        <f>D56/$AF$56</f>
        <v>2.0243893478560603E-2</v>
      </c>
      <c r="E57" s="15"/>
      <c r="F57" s="15">
        <f>F56/$AF$56</f>
        <v>6.7309862019557673E-2</v>
      </c>
      <c r="G57" s="15"/>
      <c r="H57" s="15">
        <f>H56/$AF$56</f>
        <v>4.4909836441752581E-2</v>
      </c>
      <c r="I57" s="15"/>
      <c r="J57" s="15">
        <f>J56/$AF$56</f>
        <v>8.2811326541483821E-2</v>
      </c>
      <c r="K57" s="15"/>
      <c r="L57" s="15">
        <f>L56/$AF$56</f>
        <v>0</v>
      </c>
      <c r="M57" s="15"/>
      <c r="N57" s="15">
        <f>N56/$AF$56</f>
        <v>0</v>
      </c>
      <c r="O57" s="15"/>
      <c r="P57" s="15">
        <f>P56/$AF$56</f>
        <v>1.5621340082444354E-2</v>
      </c>
      <c r="Q57" s="15"/>
      <c r="R57" s="15">
        <f>R56/$AF$56</f>
        <v>7.1462593390324361E-2</v>
      </c>
      <c r="S57" s="15"/>
      <c r="T57" s="15">
        <f>T56/$AF$56</f>
        <v>7.9362476472075144E-2</v>
      </c>
      <c r="U57" s="15"/>
      <c r="V57" s="15">
        <f>V56/$AF$56</f>
        <v>4.9703026863615343E-2</v>
      </c>
      <c r="W57" s="15"/>
      <c r="X57" s="15">
        <f>X56/$AF$56</f>
        <v>5.9340034526772743E-3</v>
      </c>
      <c r="Y57" s="15"/>
      <c r="Z57" s="15">
        <f>Z56/$AF$56</f>
        <v>0</v>
      </c>
      <c r="AA57" s="15"/>
      <c r="AB57" s="15">
        <f>AB56/$AF$56</f>
        <v>1.461935094785418E-2</v>
      </c>
      <c r="AC57" s="15"/>
      <c r="AD57" s="15">
        <f>AD56/$AF$56</f>
        <v>0.30863444975208215</v>
      </c>
      <c r="AE57" s="15"/>
      <c r="AF57" s="15">
        <f>AF56/$AF$56</f>
        <v>1</v>
      </c>
      <c r="AG57" s="16"/>
      <c r="AH57" s="16"/>
    </row>
    <row r="58" spans="1:37">
      <c r="A58" s="9" t="s">
        <v>52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>
        <v>25091</v>
      </c>
      <c r="M58" s="13"/>
      <c r="N58" s="13">
        <v>1256</v>
      </c>
      <c r="O58" s="13"/>
      <c r="P58" s="13"/>
      <c r="Q58" s="13"/>
      <c r="R58" s="13">
        <v>22213</v>
      </c>
      <c r="S58" s="13"/>
      <c r="T58" s="13"/>
      <c r="U58" s="13"/>
      <c r="V58" s="13">
        <v>1438</v>
      </c>
      <c r="W58" s="13"/>
      <c r="X58" s="13"/>
      <c r="Y58" s="13"/>
      <c r="Z58" s="13">
        <v>2310</v>
      </c>
      <c r="AA58" s="13"/>
      <c r="AB58" s="13"/>
      <c r="AC58" s="13"/>
      <c r="AD58" s="13"/>
      <c r="AE58" s="13"/>
      <c r="AF58" s="13">
        <v>52605</v>
      </c>
    </row>
    <row r="59" spans="1:37">
      <c r="A59" s="9" t="s">
        <v>53</v>
      </c>
      <c r="B59" s="13">
        <v>1173419.2899999993</v>
      </c>
      <c r="C59" s="13"/>
      <c r="D59" s="13">
        <v>99230.5</v>
      </c>
      <c r="E59" s="13"/>
      <c r="F59" s="13">
        <v>329936.09999999992</v>
      </c>
      <c r="G59" s="13"/>
      <c r="H59" s="13">
        <v>220136.77999999997</v>
      </c>
      <c r="I59" s="13"/>
      <c r="J59" s="13">
        <v>405920.39999999991</v>
      </c>
      <c r="K59" s="13"/>
      <c r="L59" s="13">
        <v>25091</v>
      </c>
      <c r="M59" s="13"/>
      <c r="N59" s="13">
        <v>1256</v>
      </c>
      <c r="O59" s="13"/>
      <c r="P59" s="13">
        <v>76571.899999999994</v>
      </c>
      <c r="Q59" s="13"/>
      <c r="R59" s="13">
        <v>372504.75</v>
      </c>
      <c r="S59" s="13"/>
      <c r="T59" s="13">
        <v>389015</v>
      </c>
      <c r="U59" s="13"/>
      <c r="V59" s="13">
        <v>245069.80000000005</v>
      </c>
      <c r="W59" s="13"/>
      <c r="X59" s="13">
        <v>29087</v>
      </c>
      <c r="Y59" s="13"/>
      <c r="Z59" s="13">
        <v>2310</v>
      </c>
      <c r="AA59" s="13"/>
      <c r="AB59" s="13">
        <v>71660.399999999994</v>
      </c>
      <c r="AC59" s="13"/>
      <c r="AD59" s="13">
        <v>1512848.8400000008</v>
      </c>
      <c r="AE59" s="13"/>
      <c r="AF59" s="13">
        <v>4954354.76</v>
      </c>
    </row>
    <row r="61" spans="1:37">
      <c r="A61" s="9" t="s">
        <v>58</v>
      </c>
      <c r="B61" t="s">
        <v>59</v>
      </c>
      <c r="D61" s="8">
        <v>0.6</v>
      </c>
      <c r="E61" s="8"/>
    </row>
    <row r="62" spans="1:37">
      <c r="A62" t="s">
        <v>27</v>
      </c>
      <c r="B62" t="s">
        <v>28</v>
      </c>
      <c r="D62" t="s">
        <v>29</v>
      </c>
      <c r="F62" t="s">
        <v>30</v>
      </c>
      <c r="H62" t="s">
        <v>31</v>
      </c>
      <c r="J62" t="s">
        <v>32</v>
      </c>
      <c r="L62" t="s">
        <v>33</v>
      </c>
      <c r="N62" t="s">
        <v>34</v>
      </c>
      <c r="P62" t="s">
        <v>35</v>
      </c>
      <c r="R62" t="s">
        <v>36</v>
      </c>
      <c r="T62" t="s">
        <v>37</v>
      </c>
      <c r="V62" t="s">
        <v>38</v>
      </c>
      <c r="X62" t="s">
        <v>39</v>
      </c>
      <c r="Z62" t="s">
        <v>40</v>
      </c>
      <c r="AB62" t="s">
        <v>41</v>
      </c>
      <c r="AD62" t="s">
        <v>42</v>
      </c>
      <c r="AF62" t="s">
        <v>43</v>
      </c>
      <c r="AH62" t="s">
        <v>44</v>
      </c>
      <c r="AJ62" t="s">
        <v>45</v>
      </c>
      <c r="AK62" t="s">
        <v>46</v>
      </c>
    </row>
    <row r="63" spans="1:37">
      <c r="A63" s="9" t="s">
        <v>47</v>
      </c>
      <c r="B63" s="10">
        <f>$B$68*C63</f>
        <v>89700</v>
      </c>
      <c r="C63" s="11">
        <v>0.04</v>
      </c>
      <c r="D63" s="10">
        <f>$D$68*E63</f>
        <v>175500</v>
      </c>
      <c r="E63" s="11">
        <v>0.6</v>
      </c>
      <c r="F63" s="10"/>
      <c r="G63" s="10"/>
      <c r="H63" s="10">
        <f>$H$68*I63</f>
        <v>380250</v>
      </c>
      <c r="I63" s="11">
        <v>0.3</v>
      </c>
      <c r="J63" s="10">
        <f>$J$68*K63</f>
        <v>234000</v>
      </c>
      <c r="K63" s="11">
        <v>0.3</v>
      </c>
      <c r="L63" s="10"/>
      <c r="M63" s="10"/>
      <c r="N63" s="10"/>
      <c r="O63" s="10"/>
      <c r="P63" s="10">
        <f>$P$68*Q63</f>
        <v>487500</v>
      </c>
      <c r="Q63" s="11">
        <v>0.5</v>
      </c>
      <c r="R63" s="10">
        <f>$R$68*S63</f>
        <v>175500</v>
      </c>
      <c r="S63" s="11">
        <v>0.45</v>
      </c>
      <c r="T63" s="10">
        <f>$T$68*U63</f>
        <v>48750</v>
      </c>
      <c r="U63" s="11">
        <v>0.1</v>
      </c>
      <c r="V63" s="10"/>
      <c r="W63" s="10"/>
      <c r="X63" s="10">
        <f>$X$68*Y63</f>
        <v>39000</v>
      </c>
      <c r="Y63" s="11">
        <v>0.4</v>
      </c>
      <c r="Z63" s="10"/>
      <c r="AA63" s="10"/>
      <c r="AB63" s="10"/>
      <c r="AC63" s="10"/>
      <c r="AD63" s="10"/>
      <c r="AE63" s="10"/>
      <c r="AF63" s="10">
        <f>$AF$68*AG63</f>
        <v>117000</v>
      </c>
      <c r="AG63" s="11">
        <v>0.4</v>
      </c>
      <c r="AH63" s="10">
        <f>$AH$68*AI63</f>
        <v>307125</v>
      </c>
      <c r="AI63" s="11">
        <v>0.15</v>
      </c>
      <c r="AJ63" s="10">
        <f>$AK$69*AK63</f>
        <v>1950000</v>
      </c>
      <c r="AK63" s="17">
        <v>0.2</v>
      </c>
    </row>
    <row r="64" spans="1:37">
      <c r="A64" s="9" t="s">
        <v>48</v>
      </c>
      <c r="B64" s="10">
        <f t="shared" ref="B64:B66" si="41">$B$68*C64</f>
        <v>403650</v>
      </c>
      <c r="C64" s="11">
        <v>0.18</v>
      </c>
      <c r="D64" s="10">
        <f t="shared" ref="D64:D66" si="42">$D$68*E64</f>
        <v>58500</v>
      </c>
      <c r="E64" s="11">
        <v>0.2</v>
      </c>
      <c r="F64" s="10"/>
      <c r="G64" s="10"/>
      <c r="H64" s="10">
        <f t="shared" ref="H64:H66" si="43">$H$68*I64</f>
        <v>380250</v>
      </c>
      <c r="I64" s="11">
        <v>0.3</v>
      </c>
      <c r="J64" s="10">
        <f t="shared" ref="J64:J66" si="44">$J$68*K64</f>
        <v>78000</v>
      </c>
      <c r="K64" s="11">
        <v>0.1</v>
      </c>
      <c r="L64" s="10"/>
      <c r="M64" s="10"/>
      <c r="N64" s="10"/>
      <c r="O64" s="10"/>
      <c r="P64" s="10">
        <f t="shared" ref="P64:P66" si="45">$P$68*Q64</f>
        <v>292500</v>
      </c>
      <c r="Q64" s="11">
        <v>0.3</v>
      </c>
      <c r="R64" s="10">
        <f t="shared" ref="R64:R66" si="46">$R$68*S64</f>
        <v>39000</v>
      </c>
      <c r="S64" s="11">
        <v>0.1</v>
      </c>
      <c r="T64" s="10">
        <f t="shared" ref="T64:T66" si="47">$T$68*U64</f>
        <v>97500</v>
      </c>
      <c r="U64" s="11">
        <v>0.2</v>
      </c>
      <c r="V64" s="10">
        <f>V68*W64</f>
        <v>195000</v>
      </c>
      <c r="W64" s="11">
        <v>1</v>
      </c>
      <c r="X64" s="10">
        <f t="shared" ref="X64:X65" si="48">$X$68*Y64</f>
        <v>0</v>
      </c>
      <c r="Y64" s="11"/>
      <c r="Z64" s="10"/>
      <c r="AA64" s="10"/>
      <c r="AB64" s="10"/>
      <c r="AC64" s="10"/>
      <c r="AD64" s="10"/>
      <c r="AE64" s="10"/>
      <c r="AF64" s="10">
        <f t="shared" ref="AF64:AF65" si="49">$AF$68*AG64</f>
        <v>87750</v>
      </c>
      <c r="AG64" s="11">
        <v>0.3</v>
      </c>
      <c r="AH64" s="10">
        <f t="shared" ref="AH64:AH66" si="50">$AH$68*AI64</f>
        <v>511875</v>
      </c>
      <c r="AI64" s="11">
        <v>0.25</v>
      </c>
      <c r="AJ64" s="10">
        <f>$AK$69*AK64</f>
        <v>2242500</v>
      </c>
      <c r="AK64" s="17">
        <v>0.23</v>
      </c>
    </row>
    <row r="65" spans="1:37">
      <c r="A65" s="9" t="s">
        <v>49</v>
      </c>
      <c r="B65" s="10">
        <f t="shared" si="41"/>
        <v>672750</v>
      </c>
      <c r="C65" s="11">
        <v>0.3</v>
      </c>
      <c r="D65" s="10">
        <f t="shared" si="42"/>
        <v>29250</v>
      </c>
      <c r="E65" s="11">
        <v>0.1</v>
      </c>
      <c r="F65" s="10"/>
      <c r="G65" s="10"/>
      <c r="H65" s="10">
        <f t="shared" si="43"/>
        <v>126750</v>
      </c>
      <c r="I65" s="11">
        <v>0.1</v>
      </c>
      <c r="J65" s="10">
        <f t="shared" si="44"/>
        <v>312000</v>
      </c>
      <c r="K65" s="11">
        <v>0.4</v>
      </c>
      <c r="L65" s="10"/>
      <c r="M65" s="10"/>
      <c r="N65" s="10"/>
      <c r="O65" s="10"/>
      <c r="P65" s="10">
        <f t="shared" si="45"/>
        <v>97500</v>
      </c>
      <c r="Q65" s="11">
        <v>0.1</v>
      </c>
      <c r="R65" s="10">
        <f t="shared" si="46"/>
        <v>117000</v>
      </c>
      <c r="S65" s="11">
        <v>0.3</v>
      </c>
      <c r="T65" s="10">
        <f t="shared" si="47"/>
        <v>195000</v>
      </c>
      <c r="U65" s="11">
        <v>0.4</v>
      </c>
      <c r="V65" s="10"/>
      <c r="W65" s="10"/>
      <c r="X65" s="10">
        <f t="shared" si="48"/>
        <v>58500</v>
      </c>
      <c r="Y65" s="11">
        <v>0.6</v>
      </c>
      <c r="Z65" s="10"/>
      <c r="AA65" s="10"/>
      <c r="AB65" s="10"/>
      <c r="AC65" s="10"/>
      <c r="AD65" s="10"/>
      <c r="AE65" s="10"/>
      <c r="AF65" s="10">
        <f t="shared" si="49"/>
        <v>87750</v>
      </c>
      <c r="AG65" s="11">
        <v>0.3</v>
      </c>
      <c r="AH65" s="10">
        <f t="shared" si="50"/>
        <v>614250</v>
      </c>
      <c r="AI65" s="11">
        <v>0.3</v>
      </c>
      <c r="AJ65" s="10">
        <f>$AK$69*AK65</f>
        <v>2925000</v>
      </c>
      <c r="AK65" s="17">
        <v>0.3</v>
      </c>
    </row>
    <row r="66" spans="1:37">
      <c r="A66" s="9" t="s">
        <v>50</v>
      </c>
      <c r="B66" s="10">
        <f t="shared" si="41"/>
        <v>1076400</v>
      </c>
      <c r="C66" s="11">
        <v>0.48</v>
      </c>
      <c r="D66" s="10">
        <f t="shared" si="42"/>
        <v>29250</v>
      </c>
      <c r="E66" s="11">
        <v>0.1</v>
      </c>
      <c r="F66" s="10"/>
      <c r="G66" s="11">
        <v>1</v>
      </c>
      <c r="H66" s="10">
        <f t="shared" si="43"/>
        <v>380250</v>
      </c>
      <c r="I66" s="11">
        <v>0.3</v>
      </c>
      <c r="J66" s="10">
        <f t="shared" si="44"/>
        <v>156000</v>
      </c>
      <c r="K66" s="11">
        <v>0.2</v>
      </c>
      <c r="L66" s="10"/>
      <c r="M66" s="10"/>
      <c r="N66" s="10"/>
      <c r="O66" s="10"/>
      <c r="P66" s="10">
        <f t="shared" si="45"/>
        <v>97500</v>
      </c>
      <c r="Q66" s="11">
        <v>0.1</v>
      </c>
      <c r="R66" s="10">
        <f t="shared" si="46"/>
        <v>58500</v>
      </c>
      <c r="S66" s="11">
        <v>0.15</v>
      </c>
      <c r="T66" s="10">
        <f t="shared" si="47"/>
        <v>146250</v>
      </c>
      <c r="U66" s="11">
        <v>0.3</v>
      </c>
      <c r="V66" s="10"/>
      <c r="W66" s="10"/>
      <c r="X66" s="10"/>
      <c r="Y66" s="11"/>
      <c r="Z66" s="10"/>
      <c r="AA66" s="10"/>
      <c r="AB66" s="10"/>
      <c r="AC66" s="10"/>
      <c r="AD66" s="10"/>
      <c r="AE66" s="10"/>
      <c r="AF66" s="10"/>
      <c r="AG66" s="10"/>
      <c r="AH66" s="10">
        <f t="shared" si="50"/>
        <v>614250</v>
      </c>
      <c r="AI66" s="11">
        <v>0.3</v>
      </c>
      <c r="AJ66" s="10">
        <f>$AK$69*AK66</f>
        <v>2632500</v>
      </c>
      <c r="AK66" s="17">
        <v>0.27</v>
      </c>
    </row>
    <row r="67" spans="1:37">
      <c r="A67" s="9" t="s">
        <v>51</v>
      </c>
      <c r="B67" s="10">
        <v>621</v>
      </c>
      <c r="C67" s="10"/>
      <c r="D67" s="10">
        <v>528</v>
      </c>
      <c r="E67" s="11"/>
      <c r="F67" s="10">
        <f t="shared" ref="F67" si="51">SUM(F63:F66)</f>
        <v>0</v>
      </c>
      <c r="G67" s="10"/>
      <c r="H67" s="10">
        <v>410</v>
      </c>
      <c r="I67" s="11"/>
      <c r="J67" s="10">
        <v>1017</v>
      </c>
      <c r="K67" s="11"/>
      <c r="L67" s="10">
        <f t="shared" ref="L67" si="52">SUM(L63:L66)</f>
        <v>0</v>
      </c>
      <c r="M67" s="10"/>
      <c r="N67" s="10">
        <v>661</v>
      </c>
      <c r="O67" s="10"/>
      <c r="P67" s="10">
        <v>552</v>
      </c>
      <c r="Q67" s="10"/>
      <c r="R67" s="10">
        <v>714</v>
      </c>
      <c r="S67" s="10"/>
      <c r="T67" s="10">
        <v>548</v>
      </c>
      <c r="U67" s="10"/>
      <c r="V67" s="10">
        <v>2000</v>
      </c>
      <c r="W67" s="10"/>
      <c r="X67" s="10">
        <v>616</v>
      </c>
      <c r="Y67" s="10"/>
      <c r="Z67" s="10">
        <f t="shared" ref="Z67" si="53">SUM(Z63:Z66)</f>
        <v>0</v>
      </c>
      <c r="AA67" s="10"/>
      <c r="AB67" s="10">
        <f t="shared" ref="AB67" si="54">SUM(AB63:AB66)</f>
        <v>0</v>
      </c>
      <c r="AC67" s="10"/>
      <c r="AD67" s="10">
        <f t="shared" ref="AD67" si="55">SUM(AD63:AD66)</f>
        <v>0</v>
      </c>
      <c r="AE67" s="10"/>
      <c r="AF67" s="10">
        <v>416</v>
      </c>
      <c r="AG67" s="10"/>
      <c r="AH67" s="10">
        <v>810</v>
      </c>
      <c r="AI67" s="10"/>
      <c r="AJ67" s="10">
        <f>SUM(AJ63:AJ66)</f>
        <v>9750000</v>
      </c>
      <c r="AK67" s="17">
        <f>SUM(AK63:AK66)</f>
        <v>1</v>
      </c>
    </row>
    <row r="68" spans="1:37">
      <c r="A68" s="9"/>
      <c r="B68" s="10">
        <f>$AK$69*B69</f>
        <v>2242500</v>
      </c>
      <c r="C68" s="10"/>
      <c r="D68" s="10">
        <f>$AK$69*D69</f>
        <v>292500</v>
      </c>
      <c r="E68" s="10"/>
      <c r="F68" s="10">
        <f>$AK$69*F69</f>
        <v>682500.00000000012</v>
      </c>
      <c r="G68" s="10"/>
      <c r="H68" s="10">
        <f>$AK$69*H69</f>
        <v>1267500</v>
      </c>
      <c r="I68" s="10"/>
      <c r="J68" s="10">
        <f>$AK$69*J69</f>
        <v>780000</v>
      </c>
      <c r="K68" s="11"/>
      <c r="L68" s="10">
        <f>$AK$69*L69</f>
        <v>0</v>
      </c>
      <c r="M68" s="10"/>
      <c r="N68" s="10">
        <f>$AK$69*N69</f>
        <v>0</v>
      </c>
      <c r="O68" s="10"/>
      <c r="P68" s="10">
        <f>$AK$69*P69</f>
        <v>975000</v>
      </c>
      <c r="Q68" s="10"/>
      <c r="R68" s="10">
        <f>$AK$69*R69</f>
        <v>390000</v>
      </c>
      <c r="S68" s="10"/>
      <c r="T68" s="10">
        <f>$AK$69*T69</f>
        <v>487500</v>
      </c>
      <c r="U68" s="10"/>
      <c r="V68" s="10">
        <f>$AK$69*V69</f>
        <v>195000</v>
      </c>
      <c r="W68" s="10"/>
      <c r="X68" s="10">
        <f>$AK$69*X69</f>
        <v>97500</v>
      </c>
      <c r="Y68" s="10"/>
      <c r="Z68" s="10">
        <f>$AK$69*Z69</f>
        <v>0</v>
      </c>
      <c r="AA68" s="10"/>
      <c r="AB68" s="10">
        <f>$AK$69*AB69</f>
        <v>0</v>
      </c>
      <c r="AC68" s="10"/>
      <c r="AD68" s="10">
        <f>$AK$69*AD69</f>
        <v>0</v>
      </c>
      <c r="AE68" s="10"/>
      <c r="AF68" s="10">
        <f>$AK$69*AF69</f>
        <v>292500</v>
      </c>
      <c r="AG68" s="10"/>
      <c r="AH68" s="10">
        <f>$AK$69*AH69</f>
        <v>2047500</v>
      </c>
      <c r="AI68" s="10"/>
      <c r="AJ68" s="10">
        <f>SUM(B68:AH68)</f>
        <v>9750000</v>
      </c>
      <c r="AK68" s="17"/>
    </row>
    <row r="69" spans="1:37">
      <c r="A69" s="9"/>
      <c r="B69" s="17">
        <v>0.23</v>
      </c>
      <c r="C69" s="17"/>
      <c r="D69" s="17">
        <v>0.03</v>
      </c>
      <c r="E69" s="17"/>
      <c r="F69" s="17">
        <v>7.0000000000000007E-2</v>
      </c>
      <c r="G69" s="17"/>
      <c r="H69" s="17">
        <v>0.13</v>
      </c>
      <c r="I69" s="17"/>
      <c r="J69" s="17">
        <v>0.08</v>
      </c>
      <c r="K69" s="17"/>
      <c r="L69" s="17">
        <v>0</v>
      </c>
      <c r="M69" s="17"/>
      <c r="N69" s="17">
        <v>0</v>
      </c>
      <c r="O69" s="17"/>
      <c r="P69" s="17">
        <v>0.1</v>
      </c>
      <c r="Q69" s="17"/>
      <c r="R69" s="17">
        <v>0.04</v>
      </c>
      <c r="S69" s="17"/>
      <c r="T69" s="17">
        <v>0.05</v>
      </c>
      <c r="U69" s="17"/>
      <c r="V69" s="17">
        <v>0.02</v>
      </c>
      <c r="W69" s="17"/>
      <c r="X69" s="17">
        <v>0.01</v>
      </c>
      <c r="Y69" s="17"/>
      <c r="Z69" s="17">
        <v>0</v>
      </c>
      <c r="AA69" s="17"/>
      <c r="AB69" s="17">
        <v>0</v>
      </c>
      <c r="AC69" s="17"/>
      <c r="AD69" s="17">
        <v>0</v>
      </c>
      <c r="AE69" s="17"/>
      <c r="AF69" s="17">
        <v>0.03</v>
      </c>
      <c r="AG69" s="17"/>
      <c r="AH69" s="17">
        <v>0.21</v>
      </c>
      <c r="AI69" s="17"/>
      <c r="AJ69" s="17">
        <f>SUM(B69:AH69)</f>
        <v>1.0000000000000002</v>
      </c>
      <c r="AK69" s="18">
        <v>9750000</v>
      </c>
    </row>
    <row r="71" spans="1:37">
      <c r="A71" s="9" t="s">
        <v>58</v>
      </c>
      <c r="B71" t="s">
        <v>59</v>
      </c>
      <c r="D71" s="8">
        <v>0.6</v>
      </c>
      <c r="E71" s="8"/>
    </row>
    <row r="72" spans="1:37">
      <c r="A72" t="s">
        <v>54</v>
      </c>
      <c r="B72" t="s">
        <v>28</v>
      </c>
      <c r="D72" t="s">
        <v>29</v>
      </c>
      <c r="F72" t="s">
        <v>30</v>
      </c>
      <c r="H72" t="s">
        <v>31</v>
      </c>
      <c r="J72" t="s">
        <v>32</v>
      </c>
      <c r="L72" t="s">
        <v>33</v>
      </c>
      <c r="N72" t="s">
        <v>34</v>
      </c>
      <c r="P72" t="s">
        <v>35</v>
      </c>
      <c r="R72" t="s">
        <v>36</v>
      </c>
      <c r="T72" t="s">
        <v>37</v>
      </c>
      <c r="V72" t="s">
        <v>38</v>
      </c>
      <c r="X72" t="s">
        <v>39</v>
      </c>
      <c r="Z72" t="s">
        <v>40</v>
      </c>
      <c r="AB72" t="s">
        <v>41</v>
      </c>
      <c r="AD72" t="s">
        <v>42</v>
      </c>
      <c r="AF72" t="s">
        <v>43</v>
      </c>
      <c r="AH72" t="s">
        <v>44</v>
      </c>
      <c r="AJ72" t="s">
        <v>45</v>
      </c>
      <c r="AK72" t="s">
        <v>46</v>
      </c>
    </row>
    <row r="73" spans="1:37">
      <c r="A73" s="9" t="s">
        <v>47</v>
      </c>
      <c r="B73" s="10">
        <f>B63/$B$67</f>
        <v>144.44444444444446</v>
      </c>
      <c r="C73" s="11">
        <v>0.04</v>
      </c>
      <c r="D73" s="10">
        <f>D63/$D$67</f>
        <v>332.38636363636363</v>
      </c>
      <c r="E73" s="11">
        <v>0.6</v>
      </c>
      <c r="F73" s="10"/>
      <c r="G73" s="10"/>
      <c r="H73" s="10">
        <f>H63/$H$67</f>
        <v>927.43902439024396</v>
      </c>
      <c r="I73" s="11">
        <v>0.3</v>
      </c>
      <c r="J73" s="10">
        <f>J63/$J$67</f>
        <v>230.08849557522123</v>
      </c>
      <c r="K73" s="11">
        <v>0.3</v>
      </c>
      <c r="L73" s="10"/>
      <c r="M73" s="10"/>
      <c r="N73" s="10"/>
      <c r="O73" s="10"/>
      <c r="P73" s="10">
        <f>P63/$P$67</f>
        <v>883.1521739130435</v>
      </c>
      <c r="Q73" s="11">
        <v>0.5</v>
      </c>
      <c r="R73" s="10">
        <f>R63/$R$67</f>
        <v>245.79831932773109</v>
      </c>
      <c r="S73" s="11">
        <v>0.45</v>
      </c>
      <c r="T73" s="10">
        <f>T63/$T$67</f>
        <v>88.959854014598534</v>
      </c>
      <c r="U73" s="11">
        <v>0.1</v>
      </c>
      <c r="V73" s="10"/>
      <c r="W73" s="10"/>
      <c r="X73" s="10">
        <f>X63/X67</f>
        <v>63.311688311688314</v>
      </c>
      <c r="Y73" s="11">
        <v>0.4</v>
      </c>
      <c r="Z73" s="10"/>
      <c r="AA73" s="10"/>
      <c r="AB73" s="10"/>
      <c r="AC73" s="10"/>
      <c r="AD73" s="10"/>
      <c r="AE73" s="10"/>
      <c r="AF73" s="10">
        <f>AF63/$AF$67</f>
        <v>281.25</v>
      </c>
      <c r="AG73" s="11">
        <v>0.4</v>
      </c>
      <c r="AH73" s="10">
        <f>AH63/$AH$67</f>
        <v>379.16666666666669</v>
      </c>
      <c r="AI73" s="11">
        <v>0.15</v>
      </c>
      <c r="AJ73" s="10">
        <f>B73+D73+F73+H73+J73+L73+N73+P73+R73+T73+V73+X73+AB73+AD73+AF73+AH73</f>
        <v>3575.9970302800007</v>
      </c>
      <c r="AK73" s="17">
        <v>0.2</v>
      </c>
    </row>
    <row r="74" spans="1:37">
      <c r="A74" s="9" t="s">
        <v>48</v>
      </c>
      <c r="B74" s="10">
        <f t="shared" ref="B74:B76" si="56">B64/$B$67</f>
        <v>650</v>
      </c>
      <c r="C74" s="11">
        <v>0.18</v>
      </c>
      <c r="D74" s="10">
        <f t="shared" ref="D74:D76" si="57">D64/$D$67</f>
        <v>110.79545454545455</v>
      </c>
      <c r="E74" s="11">
        <v>0.2</v>
      </c>
      <c r="F74" s="10"/>
      <c r="G74" s="10"/>
      <c r="H74" s="10">
        <f t="shared" ref="H74:H76" si="58">H64/$H$67</f>
        <v>927.43902439024396</v>
      </c>
      <c r="I74" s="11">
        <v>0.3</v>
      </c>
      <c r="J74" s="10">
        <f t="shared" ref="J74:J76" si="59">J64/$J$67</f>
        <v>76.69616519174042</v>
      </c>
      <c r="K74" s="11">
        <v>0.1</v>
      </c>
      <c r="L74" s="10"/>
      <c r="M74" s="10"/>
      <c r="N74" s="10"/>
      <c r="O74" s="10"/>
      <c r="P74" s="10">
        <f t="shared" ref="P74:P76" si="60">P64/$P$67</f>
        <v>529.89130434782612</v>
      </c>
      <c r="Q74" s="11">
        <v>0.3</v>
      </c>
      <c r="R74" s="10">
        <f t="shared" ref="R74:R76" si="61">R64/$R$67</f>
        <v>54.621848739495796</v>
      </c>
      <c r="S74" s="11">
        <v>0.1</v>
      </c>
      <c r="T74" s="10">
        <f t="shared" ref="T74:T76" si="62">T64/$T$67</f>
        <v>177.91970802919707</v>
      </c>
      <c r="U74" s="11">
        <v>0.2</v>
      </c>
      <c r="V74" s="10">
        <f>V64/V67</f>
        <v>97.5</v>
      </c>
      <c r="W74" s="11">
        <v>1</v>
      </c>
      <c r="X74" s="10">
        <f t="shared" ref="X74" si="63">$X$68*Y74</f>
        <v>0</v>
      </c>
      <c r="Y74" s="11"/>
      <c r="Z74" s="10"/>
      <c r="AA74" s="10"/>
      <c r="AB74" s="10"/>
      <c r="AC74" s="10"/>
      <c r="AD74" s="10"/>
      <c r="AE74" s="10"/>
      <c r="AF74" s="10">
        <f t="shared" ref="AF74:AF76" si="64">AF64/$AF$67</f>
        <v>210.9375</v>
      </c>
      <c r="AG74" s="11">
        <v>0.3</v>
      </c>
      <c r="AH74" s="10">
        <f t="shared" ref="AH74:AH76" si="65">AH64/$AH$67</f>
        <v>631.94444444444446</v>
      </c>
      <c r="AI74" s="11">
        <v>0.25</v>
      </c>
      <c r="AJ74" s="10">
        <f t="shared" ref="AJ74:AJ77" si="66">B74+D74+F74+H74+J74+L74+N74+P74+R74+T74+V74+X74+AB74+AD74+AF74+AH74</f>
        <v>3467.745449688402</v>
      </c>
      <c r="AK74" s="17">
        <v>0.23</v>
      </c>
    </row>
    <row r="75" spans="1:37">
      <c r="A75" s="9" t="s">
        <v>49</v>
      </c>
      <c r="B75" s="10">
        <f t="shared" si="56"/>
        <v>1083.3333333333333</v>
      </c>
      <c r="C75" s="11">
        <v>0.3</v>
      </c>
      <c r="D75" s="10">
        <f t="shared" si="57"/>
        <v>55.397727272727273</v>
      </c>
      <c r="E75" s="11">
        <v>0.1</v>
      </c>
      <c r="F75" s="10"/>
      <c r="G75" s="10"/>
      <c r="H75" s="10">
        <f t="shared" si="58"/>
        <v>309.14634146341461</v>
      </c>
      <c r="I75" s="11">
        <v>0.1</v>
      </c>
      <c r="J75" s="10">
        <f t="shared" si="59"/>
        <v>306.78466076696168</v>
      </c>
      <c r="K75" s="11">
        <v>0.4</v>
      </c>
      <c r="L75" s="10"/>
      <c r="M75" s="10"/>
      <c r="N75" s="10"/>
      <c r="O75" s="10"/>
      <c r="P75" s="10">
        <f t="shared" si="60"/>
        <v>176.63043478260869</v>
      </c>
      <c r="Q75" s="11">
        <v>0.1</v>
      </c>
      <c r="R75" s="10">
        <f t="shared" si="61"/>
        <v>163.8655462184874</v>
      </c>
      <c r="S75" s="11">
        <v>0.3</v>
      </c>
      <c r="T75" s="10">
        <f t="shared" si="62"/>
        <v>355.83941605839414</v>
      </c>
      <c r="U75" s="11">
        <v>0.4</v>
      </c>
      <c r="V75" s="10"/>
      <c r="W75" s="10"/>
      <c r="X75" s="10">
        <f>X65/X67</f>
        <v>94.967532467532465</v>
      </c>
      <c r="Y75" s="11">
        <v>0.6</v>
      </c>
      <c r="Z75" s="10"/>
      <c r="AA75" s="10"/>
      <c r="AB75" s="10"/>
      <c r="AC75" s="10"/>
      <c r="AD75" s="10"/>
      <c r="AE75" s="10"/>
      <c r="AF75" s="10">
        <f t="shared" si="64"/>
        <v>210.9375</v>
      </c>
      <c r="AG75" s="11">
        <v>0.3</v>
      </c>
      <c r="AH75" s="10">
        <f t="shared" si="65"/>
        <v>758.33333333333337</v>
      </c>
      <c r="AI75" s="11">
        <v>0.3</v>
      </c>
      <c r="AJ75" s="10">
        <f t="shared" si="66"/>
        <v>3515.2358256967932</v>
      </c>
      <c r="AK75" s="17">
        <v>0.3</v>
      </c>
    </row>
    <row r="76" spans="1:37">
      <c r="A76" s="9" t="s">
        <v>50</v>
      </c>
      <c r="B76" s="10">
        <f t="shared" si="56"/>
        <v>1733.3333333333333</v>
      </c>
      <c r="C76" s="11">
        <v>0.48</v>
      </c>
      <c r="D76" s="10">
        <f t="shared" si="57"/>
        <v>55.397727272727273</v>
      </c>
      <c r="E76" s="11">
        <v>0.1</v>
      </c>
      <c r="F76" s="10">
        <f>F79/F77</f>
        <v>598.68421052631584</v>
      </c>
      <c r="G76" s="11">
        <v>1</v>
      </c>
      <c r="H76" s="10">
        <f t="shared" si="58"/>
        <v>927.43902439024396</v>
      </c>
      <c r="I76" s="11">
        <v>0.3</v>
      </c>
      <c r="J76" s="10">
        <f t="shared" si="59"/>
        <v>153.39233038348084</v>
      </c>
      <c r="K76" s="11">
        <v>0.2</v>
      </c>
      <c r="L76" s="10"/>
      <c r="M76" s="10"/>
      <c r="N76" s="10"/>
      <c r="O76" s="10"/>
      <c r="P76" s="10">
        <f t="shared" si="60"/>
        <v>176.63043478260869</v>
      </c>
      <c r="Q76" s="11">
        <v>0.1</v>
      </c>
      <c r="R76" s="10">
        <f t="shared" si="61"/>
        <v>81.932773109243698</v>
      </c>
      <c r="S76" s="11">
        <v>0.15</v>
      </c>
      <c r="T76" s="10">
        <f t="shared" si="62"/>
        <v>266.8795620437956</v>
      </c>
      <c r="U76" s="11">
        <v>0.3</v>
      </c>
      <c r="V76" s="10"/>
      <c r="W76" s="10"/>
      <c r="X76" s="10"/>
      <c r="Y76" s="11"/>
      <c r="Z76" s="10"/>
      <c r="AA76" s="10"/>
      <c r="AB76" s="10"/>
      <c r="AC76" s="10"/>
      <c r="AD76" s="10"/>
      <c r="AE76" s="10"/>
      <c r="AF76" s="10">
        <f t="shared" si="64"/>
        <v>0</v>
      </c>
      <c r="AG76" s="10"/>
      <c r="AH76" s="10">
        <f t="shared" si="65"/>
        <v>758.33333333333337</v>
      </c>
      <c r="AI76" s="11">
        <v>0.3</v>
      </c>
      <c r="AJ76" s="10">
        <f t="shared" si="66"/>
        <v>4752.0227291750816</v>
      </c>
      <c r="AK76" s="17">
        <v>0.27</v>
      </c>
    </row>
    <row r="77" spans="1:37">
      <c r="A77" s="9" t="s">
        <v>60</v>
      </c>
      <c r="B77" s="10">
        <v>621</v>
      </c>
      <c r="C77" s="10"/>
      <c r="D77" s="10">
        <v>528</v>
      </c>
      <c r="E77" s="11"/>
      <c r="F77" s="10">
        <v>1140</v>
      </c>
      <c r="G77" s="10"/>
      <c r="H77" s="10">
        <v>410</v>
      </c>
      <c r="I77" s="11"/>
      <c r="J77" s="10">
        <v>1017</v>
      </c>
      <c r="K77" s="11"/>
      <c r="L77" s="10">
        <f t="shared" ref="L77" si="67">SUM(L73:L76)</f>
        <v>0</v>
      </c>
      <c r="M77" s="10"/>
      <c r="N77" s="10">
        <v>661</v>
      </c>
      <c r="O77" s="10"/>
      <c r="P77" s="10">
        <v>552</v>
      </c>
      <c r="Q77" s="10"/>
      <c r="R77" s="10">
        <v>714</v>
      </c>
      <c r="S77" s="10"/>
      <c r="T77" s="10">
        <v>548</v>
      </c>
      <c r="U77" s="10"/>
      <c r="V77" s="10">
        <v>2000</v>
      </c>
      <c r="W77" s="10"/>
      <c r="X77" s="10">
        <v>616</v>
      </c>
      <c r="Y77" s="10"/>
      <c r="Z77" s="10">
        <f t="shared" ref="Z77" si="68">SUM(Z73:Z76)</f>
        <v>0</v>
      </c>
      <c r="AA77" s="10"/>
      <c r="AB77" s="10">
        <f t="shared" ref="AB77" si="69">SUM(AB73:AB76)</f>
        <v>0</v>
      </c>
      <c r="AC77" s="10"/>
      <c r="AD77" s="10">
        <f t="shared" ref="AD77" si="70">SUM(AD73:AD76)</f>
        <v>0</v>
      </c>
      <c r="AE77" s="10"/>
      <c r="AF77" s="10">
        <v>416</v>
      </c>
      <c r="AG77" s="10"/>
      <c r="AH77" s="10">
        <v>810</v>
      </c>
      <c r="AI77" s="10"/>
      <c r="AJ77" s="10">
        <f t="shared" si="66"/>
        <v>10033</v>
      </c>
      <c r="AK77" s="17">
        <f>SUM(AK73:AK76)</f>
        <v>1</v>
      </c>
    </row>
    <row r="78" spans="1:37">
      <c r="A78" s="9" t="s">
        <v>61</v>
      </c>
      <c r="B78" s="10">
        <f>SUM(B73:B76)</f>
        <v>3611.1111111111113</v>
      </c>
      <c r="C78" s="10"/>
      <c r="D78" s="10">
        <f t="shared" ref="D78:AK78" si="71">SUM(D73:D76)</f>
        <v>553.97727272727275</v>
      </c>
      <c r="E78" s="10"/>
      <c r="F78" s="10">
        <f t="shared" si="71"/>
        <v>598.68421052631584</v>
      </c>
      <c r="G78" s="10"/>
      <c r="H78" s="10">
        <f t="shared" si="71"/>
        <v>3091.4634146341464</v>
      </c>
      <c r="I78" s="10"/>
      <c r="J78" s="10">
        <f t="shared" si="71"/>
        <v>766.9616519174042</v>
      </c>
      <c r="K78" s="10"/>
      <c r="L78" s="10">
        <f t="shared" si="71"/>
        <v>0</v>
      </c>
      <c r="M78" s="10"/>
      <c r="N78" s="10">
        <f t="shared" si="71"/>
        <v>0</v>
      </c>
      <c r="O78" s="10"/>
      <c r="P78" s="10">
        <f t="shared" si="71"/>
        <v>1766.304347826087</v>
      </c>
      <c r="Q78" s="10"/>
      <c r="R78" s="10">
        <f t="shared" si="71"/>
        <v>546.21848739495795</v>
      </c>
      <c r="S78" s="10"/>
      <c r="T78" s="10">
        <f t="shared" si="71"/>
        <v>889.59854014598545</v>
      </c>
      <c r="U78" s="10"/>
      <c r="V78" s="10">
        <f t="shared" si="71"/>
        <v>97.5</v>
      </c>
      <c r="W78" s="10"/>
      <c r="X78" s="10">
        <f t="shared" si="71"/>
        <v>158.27922077922079</v>
      </c>
      <c r="Y78" s="10"/>
      <c r="Z78" s="10">
        <f t="shared" si="71"/>
        <v>0</v>
      </c>
      <c r="AA78" s="10"/>
      <c r="AB78" s="10">
        <f t="shared" si="71"/>
        <v>0</v>
      </c>
      <c r="AC78" s="10"/>
      <c r="AD78" s="10">
        <f t="shared" si="71"/>
        <v>0</v>
      </c>
      <c r="AE78" s="10"/>
      <c r="AF78" s="10">
        <f t="shared" si="71"/>
        <v>703.125</v>
      </c>
      <c r="AG78" s="10"/>
      <c r="AH78" s="10">
        <f t="shared" si="71"/>
        <v>2527.7777777777778</v>
      </c>
      <c r="AI78" s="10"/>
      <c r="AJ78" s="10">
        <f t="shared" si="71"/>
        <v>15311.001034840277</v>
      </c>
      <c r="AK78" s="17"/>
    </row>
    <row r="79" spans="1:37">
      <c r="A79" s="9"/>
      <c r="B79" s="10">
        <f>$AK$69*B80</f>
        <v>2242500</v>
      </c>
      <c r="C79" s="10"/>
      <c r="D79" s="10">
        <f>$AK$69*D80</f>
        <v>292500</v>
      </c>
      <c r="E79" s="10"/>
      <c r="F79" s="10">
        <f>$AK$69*F80</f>
        <v>682500.00000000012</v>
      </c>
      <c r="G79" s="10"/>
      <c r="H79" s="10">
        <f>$AK$69*H80</f>
        <v>1267500</v>
      </c>
      <c r="I79" s="10"/>
      <c r="J79" s="10">
        <f>$AK$69*J80</f>
        <v>780000</v>
      </c>
      <c r="K79" s="11"/>
      <c r="L79" s="10">
        <f>$AK$69*L80</f>
        <v>0</v>
      </c>
      <c r="M79" s="10"/>
      <c r="N79" s="10">
        <f>$AK$69*N80</f>
        <v>0</v>
      </c>
      <c r="O79" s="10"/>
      <c r="P79" s="10">
        <f>$AK$69*P80</f>
        <v>975000</v>
      </c>
      <c r="Q79" s="10"/>
      <c r="R79" s="10">
        <f>$AK$69*R80</f>
        <v>390000</v>
      </c>
      <c r="S79" s="10"/>
      <c r="T79" s="10">
        <f>$AK$69*T80</f>
        <v>487500</v>
      </c>
      <c r="U79" s="10"/>
      <c r="V79" s="10">
        <f>$AK$69*V80</f>
        <v>195000</v>
      </c>
      <c r="W79" s="10"/>
      <c r="X79" s="10">
        <f>$AK$69*X80</f>
        <v>97500</v>
      </c>
      <c r="Y79" s="10"/>
      <c r="Z79" s="10">
        <f>$AK$69*Z80</f>
        <v>0</v>
      </c>
      <c r="AA79" s="10"/>
      <c r="AB79" s="10">
        <f>$AK$69*AB80</f>
        <v>0</v>
      </c>
      <c r="AC79" s="10"/>
      <c r="AD79" s="10">
        <f>$AK$69*AD80</f>
        <v>0</v>
      </c>
      <c r="AE79" s="10"/>
      <c r="AF79" s="10">
        <f>$AK$69*AF80</f>
        <v>292500</v>
      </c>
      <c r="AG79" s="10"/>
      <c r="AH79" s="10">
        <f>$AK$69*AH80</f>
        <v>2047500</v>
      </c>
      <c r="AI79" s="10"/>
      <c r="AJ79" s="10">
        <f>SUM(B79:AH79)</f>
        <v>9750000</v>
      </c>
      <c r="AK79" s="17"/>
    </row>
    <row r="80" spans="1:37">
      <c r="A80" s="9"/>
      <c r="B80" s="17">
        <v>0.23</v>
      </c>
      <c r="C80" s="17"/>
      <c r="D80" s="17">
        <v>0.03</v>
      </c>
      <c r="E80" s="17"/>
      <c r="F80" s="17">
        <v>7.0000000000000007E-2</v>
      </c>
      <c r="G80" s="17"/>
      <c r="H80" s="17">
        <v>0.13</v>
      </c>
      <c r="I80" s="17"/>
      <c r="J80" s="17">
        <v>0.08</v>
      </c>
      <c r="K80" s="17"/>
      <c r="L80" s="17">
        <v>0</v>
      </c>
      <c r="M80" s="17"/>
      <c r="N80" s="17">
        <v>0</v>
      </c>
      <c r="O80" s="17"/>
      <c r="P80" s="17">
        <v>0.1</v>
      </c>
      <c r="Q80" s="17"/>
      <c r="R80" s="17">
        <v>0.04</v>
      </c>
      <c r="S80" s="17"/>
      <c r="T80" s="17">
        <v>0.05</v>
      </c>
      <c r="U80" s="17"/>
      <c r="V80" s="17">
        <v>0.02</v>
      </c>
      <c r="W80" s="17"/>
      <c r="X80" s="17">
        <v>0.01</v>
      </c>
      <c r="Y80" s="17"/>
      <c r="Z80" s="17">
        <v>0</v>
      </c>
      <c r="AA80" s="17"/>
      <c r="AB80" s="17">
        <v>0</v>
      </c>
      <c r="AC80" s="17"/>
      <c r="AD80" s="17">
        <v>0</v>
      </c>
      <c r="AE80" s="17"/>
      <c r="AF80" s="17">
        <v>0.03</v>
      </c>
      <c r="AG80" s="17"/>
      <c r="AH80" s="17">
        <v>0.21</v>
      </c>
      <c r="AI80" s="17"/>
      <c r="AJ80" s="17">
        <f>SUM(B80:AH80)</f>
        <v>1.0000000000000002</v>
      </c>
      <c r="AK80" s="18">
        <v>9750000</v>
      </c>
    </row>
    <row r="83" spans="1:37">
      <c r="A83" s="9" t="s">
        <v>58</v>
      </c>
      <c r="B83" t="s">
        <v>59</v>
      </c>
      <c r="D83" s="8">
        <v>0.6</v>
      </c>
      <c r="E83" s="8"/>
    </row>
    <row r="84" spans="1:37">
      <c r="A84" t="s">
        <v>62</v>
      </c>
      <c r="B84" t="s">
        <v>28</v>
      </c>
      <c r="D84" t="s">
        <v>29</v>
      </c>
      <c r="F84" t="s">
        <v>30</v>
      </c>
      <c r="H84" t="s">
        <v>31</v>
      </c>
      <c r="J84" t="s">
        <v>32</v>
      </c>
      <c r="L84" t="s">
        <v>33</v>
      </c>
      <c r="N84" t="s">
        <v>34</v>
      </c>
      <c r="P84" t="s">
        <v>35</v>
      </c>
      <c r="R84" t="s">
        <v>36</v>
      </c>
      <c r="T84" t="s">
        <v>37</v>
      </c>
      <c r="V84" t="s">
        <v>38</v>
      </c>
      <c r="X84" t="s">
        <v>39</v>
      </c>
      <c r="Z84" t="s">
        <v>40</v>
      </c>
      <c r="AB84" t="s">
        <v>41</v>
      </c>
      <c r="AD84" t="s">
        <v>42</v>
      </c>
      <c r="AF84" t="s">
        <v>43</v>
      </c>
      <c r="AH84" t="s">
        <v>44</v>
      </c>
      <c r="AJ84" t="s">
        <v>45</v>
      </c>
      <c r="AK84" t="s">
        <v>46</v>
      </c>
    </row>
    <row r="85" spans="1:37">
      <c r="A85" s="9" t="s">
        <v>47</v>
      </c>
      <c r="B85" s="10">
        <f>B73/0.7/150</f>
        <v>1.3756613756613758</v>
      </c>
      <c r="C85" s="11">
        <v>0.04</v>
      </c>
      <c r="D85" s="10">
        <f>D73/0.7/150</f>
        <v>3.1655844155844157</v>
      </c>
      <c r="E85" s="11">
        <v>0.6</v>
      </c>
      <c r="F85" s="10"/>
      <c r="G85" s="10"/>
      <c r="H85" s="10">
        <f>H73/0.7/150</f>
        <v>8.8327526132404195</v>
      </c>
      <c r="I85" s="11">
        <v>0.3</v>
      </c>
      <c r="J85" s="10">
        <f>J73/0.7/150</f>
        <v>2.1913190054782974</v>
      </c>
      <c r="K85" s="11">
        <v>0.3</v>
      </c>
      <c r="L85" s="10"/>
      <c r="M85" s="10"/>
      <c r="N85" s="10"/>
      <c r="O85" s="10"/>
      <c r="P85" s="10">
        <f>P73/0.7/150</f>
        <v>8.4109730848861286</v>
      </c>
      <c r="Q85" s="11">
        <v>0.5</v>
      </c>
      <c r="R85" s="10">
        <f>R73/0.7/150</f>
        <v>2.3409363745498202</v>
      </c>
      <c r="S85" s="11">
        <v>0.45</v>
      </c>
      <c r="T85" s="10">
        <f>T73/0.7/150</f>
        <v>0.8472367049009385</v>
      </c>
      <c r="U85" s="11">
        <v>0.1</v>
      </c>
      <c r="V85" s="10"/>
      <c r="W85" s="10"/>
      <c r="X85" s="10">
        <f>X73/0.7/150</f>
        <v>0.60296846011131733</v>
      </c>
      <c r="Y85" s="11">
        <v>0.4</v>
      </c>
      <c r="Z85" s="10"/>
      <c r="AA85" s="10"/>
      <c r="AB85" s="10"/>
      <c r="AC85" s="10"/>
      <c r="AD85" s="10"/>
      <c r="AE85" s="10"/>
      <c r="AF85" s="10">
        <f>AF73/0.7/150</f>
        <v>2.6785714285714288</v>
      </c>
      <c r="AG85" s="11">
        <v>0.4</v>
      </c>
      <c r="AH85" s="10">
        <f>AH73/0.7/150</f>
        <v>3.6111111111111116</v>
      </c>
      <c r="AI85" s="11">
        <v>0.15</v>
      </c>
      <c r="AJ85" s="10">
        <f>B85+D85+F85+H85+J85+L85+N85+P85+R85+T85+V85+X85+AB85+AD85+AF85+AH85</f>
        <v>34.057114574095259</v>
      </c>
      <c r="AK85" s="17">
        <v>0.2</v>
      </c>
    </row>
    <row r="86" spans="1:37">
      <c r="A86" s="9" t="s">
        <v>48</v>
      </c>
      <c r="B86" s="10">
        <f t="shared" ref="B86:B88" si="72">B74/0.7/150</f>
        <v>6.1904761904761907</v>
      </c>
      <c r="C86" s="11">
        <v>0.18</v>
      </c>
      <c r="D86" s="10">
        <f t="shared" ref="D86:D88" si="73">D74/0.7/150</f>
        <v>1.0551948051948052</v>
      </c>
      <c r="E86" s="11">
        <v>0.2</v>
      </c>
      <c r="F86" s="10"/>
      <c r="G86" s="10"/>
      <c r="H86" s="10">
        <f t="shared" ref="H86:H88" si="74">H74/0.7/150</f>
        <v>8.8327526132404195</v>
      </c>
      <c r="I86" s="11">
        <v>0.3</v>
      </c>
      <c r="J86" s="10">
        <f t="shared" ref="J86:J88" si="75">J74/0.7/150</f>
        <v>0.73043966849276598</v>
      </c>
      <c r="K86" s="11">
        <v>0.1</v>
      </c>
      <c r="L86" s="10"/>
      <c r="M86" s="10"/>
      <c r="N86" s="10"/>
      <c r="O86" s="10"/>
      <c r="P86" s="10">
        <f t="shared" ref="P86:P88" si="76">P74/0.7/150</f>
        <v>5.0465838509316772</v>
      </c>
      <c r="Q86" s="11">
        <v>0.3</v>
      </c>
      <c r="R86" s="10">
        <f t="shared" ref="R86:R88" si="77">R74/0.7/150</f>
        <v>0.52020808323329337</v>
      </c>
      <c r="S86" s="11">
        <v>0.1</v>
      </c>
      <c r="T86" s="10">
        <f t="shared" ref="T86:T88" si="78">T74/0.7/150</f>
        <v>1.694473409801877</v>
      </c>
      <c r="U86" s="11">
        <v>0.2</v>
      </c>
      <c r="V86" s="10">
        <f>V74/0.7/150</f>
        <v>0.92857142857142871</v>
      </c>
      <c r="W86" s="11">
        <v>1</v>
      </c>
      <c r="X86" s="10">
        <f t="shared" ref="X86:X87" si="79">X74/0.7/150</f>
        <v>0</v>
      </c>
      <c r="Y86" s="11"/>
      <c r="Z86" s="10"/>
      <c r="AA86" s="10"/>
      <c r="AB86" s="10"/>
      <c r="AC86" s="10"/>
      <c r="AD86" s="10"/>
      <c r="AE86" s="10"/>
      <c r="AF86" s="10">
        <f t="shared" ref="AF86:AF88" si="80">AF74/0.7/150</f>
        <v>2.0089285714285716</v>
      </c>
      <c r="AG86" s="11">
        <v>0.3</v>
      </c>
      <c r="AH86" s="10">
        <f t="shared" ref="AH86:AH88" si="81">AH74/0.7/150</f>
        <v>6.018518518518519</v>
      </c>
      <c r="AI86" s="11">
        <v>0.25</v>
      </c>
      <c r="AJ86" s="10">
        <f t="shared" ref="AJ86:AJ89" si="82">B86+D86+F86+H86+J86+L86+N86+P86+R86+T86+V86+X86+AB86+AD86+AF86+AH86</f>
        <v>33.026147139889545</v>
      </c>
      <c r="AK86" s="17">
        <v>0.23</v>
      </c>
    </row>
    <row r="87" spans="1:37">
      <c r="A87" s="9" t="s">
        <v>49</v>
      </c>
      <c r="B87" s="10">
        <f t="shared" si="72"/>
        <v>10.317460317460318</v>
      </c>
      <c r="C87" s="11">
        <v>0.3</v>
      </c>
      <c r="D87" s="10">
        <f t="shared" si="73"/>
        <v>0.52759740259740262</v>
      </c>
      <c r="E87" s="11">
        <v>0.1</v>
      </c>
      <c r="F87" s="10"/>
      <c r="G87" s="10"/>
      <c r="H87" s="10">
        <f t="shared" si="74"/>
        <v>2.9442508710801394</v>
      </c>
      <c r="I87" s="11">
        <v>0.1</v>
      </c>
      <c r="J87" s="10">
        <f t="shared" si="75"/>
        <v>2.9217586739710639</v>
      </c>
      <c r="K87" s="11">
        <v>0.4</v>
      </c>
      <c r="L87" s="10"/>
      <c r="M87" s="10"/>
      <c r="N87" s="10"/>
      <c r="O87" s="10"/>
      <c r="P87" s="10">
        <f t="shared" si="76"/>
        <v>1.6821946169772257</v>
      </c>
      <c r="Q87" s="11">
        <v>0.1</v>
      </c>
      <c r="R87" s="10">
        <f t="shared" si="77"/>
        <v>1.5606242496998801</v>
      </c>
      <c r="S87" s="11">
        <v>0.3</v>
      </c>
      <c r="T87" s="10">
        <f t="shared" si="78"/>
        <v>3.388946819603754</v>
      </c>
      <c r="U87" s="11">
        <v>0.4</v>
      </c>
      <c r="V87" s="10"/>
      <c r="W87" s="10"/>
      <c r="X87" s="10">
        <f t="shared" si="79"/>
        <v>0.90445269016697594</v>
      </c>
      <c r="Y87" s="11">
        <v>0.6</v>
      </c>
      <c r="Z87" s="10"/>
      <c r="AA87" s="10"/>
      <c r="AB87" s="10"/>
      <c r="AC87" s="10"/>
      <c r="AD87" s="10"/>
      <c r="AE87" s="10"/>
      <c r="AF87" s="10">
        <f t="shared" si="80"/>
        <v>2.0089285714285716</v>
      </c>
      <c r="AG87" s="11">
        <v>0.3</v>
      </c>
      <c r="AH87" s="10">
        <f t="shared" si="81"/>
        <v>7.2222222222222232</v>
      </c>
      <c r="AI87" s="11">
        <v>0.3</v>
      </c>
      <c r="AJ87" s="10">
        <f t="shared" si="82"/>
        <v>33.478436435207556</v>
      </c>
      <c r="AK87" s="17">
        <v>0.3</v>
      </c>
    </row>
    <row r="88" spans="1:37">
      <c r="A88" s="9" t="s">
        <v>50</v>
      </c>
      <c r="B88" s="10">
        <f t="shared" si="72"/>
        <v>16.507936507936506</v>
      </c>
      <c r="C88" s="11">
        <v>0.48</v>
      </c>
      <c r="D88" s="10">
        <f t="shared" si="73"/>
        <v>0.52759740259740262</v>
      </c>
      <c r="E88" s="11">
        <v>0.1</v>
      </c>
      <c r="F88" s="10">
        <f>F76/0.7/150</f>
        <v>5.7017543859649136</v>
      </c>
      <c r="G88" s="11">
        <v>1</v>
      </c>
      <c r="H88" s="10">
        <f t="shared" si="74"/>
        <v>8.8327526132404195</v>
      </c>
      <c r="I88" s="11">
        <v>0.3</v>
      </c>
      <c r="J88" s="10">
        <f t="shared" si="75"/>
        <v>1.460879336985532</v>
      </c>
      <c r="K88" s="11">
        <v>0.2</v>
      </c>
      <c r="L88" s="10"/>
      <c r="M88" s="10"/>
      <c r="N88" s="10"/>
      <c r="O88" s="10"/>
      <c r="P88" s="10">
        <f t="shared" si="76"/>
        <v>1.6821946169772257</v>
      </c>
      <c r="Q88" s="11">
        <v>0.1</v>
      </c>
      <c r="R88" s="10">
        <f t="shared" si="77"/>
        <v>0.78031212484994006</v>
      </c>
      <c r="S88" s="11">
        <v>0.15</v>
      </c>
      <c r="T88" s="10">
        <f t="shared" si="78"/>
        <v>2.5417101147028154</v>
      </c>
      <c r="U88" s="11">
        <v>0.3</v>
      </c>
      <c r="V88" s="10"/>
      <c r="W88" s="10"/>
      <c r="X88" s="10"/>
      <c r="Y88" s="11"/>
      <c r="Z88" s="10"/>
      <c r="AA88" s="10"/>
      <c r="AB88" s="10"/>
      <c r="AC88" s="10"/>
      <c r="AD88" s="10"/>
      <c r="AE88" s="10"/>
      <c r="AF88" s="10">
        <f t="shared" si="80"/>
        <v>0</v>
      </c>
      <c r="AG88" s="10"/>
      <c r="AH88" s="10">
        <f t="shared" si="81"/>
        <v>7.2222222222222232</v>
      </c>
      <c r="AI88" s="11">
        <v>0.3</v>
      </c>
      <c r="AJ88" s="10">
        <f t="shared" si="82"/>
        <v>45.257359325476983</v>
      </c>
      <c r="AK88" s="17">
        <v>0.27</v>
      </c>
    </row>
    <row r="89" spans="1:37">
      <c r="A89" s="9" t="s">
        <v>51</v>
      </c>
      <c r="B89" s="10">
        <f>SUM(B85:B88)</f>
        <v>34.391534391534393</v>
      </c>
      <c r="C89" s="10"/>
      <c r="D89" s="10">
        <f t="shared" ref="D89:AH89" si="83">SUM(D85:D88)</f>
        <v>5.2759740259740262</v>
      </c>
      <c r="E89" s="10"/>
      <c r="F89" s="10">
        <f t="shared" si="83"/>
        <v>5.7017543859649136</v>
      </c>
      <c r="G89" s="10"/>
      <c r="H89" s="10">
        <f t="shared" si="83"/>
        <v>29.442508710801398</v>
      </c>
      <c r="I89" s="10"/>
      <c r="J89" s="10">
        <f t="shared" si="83"/>
        <v>7.3043966849276591</v>
      </c>
      <c r="K89" s="10"/>
      <c r="L89" s="10">
        <f t="shared" si="83"/>
        <v>0</v>
      </c>
      <c r="M89" s="10">
        <f t="shared" si="83"/>
        <v>0</v>
      </c>
      <c r="N89" s="10">
        <f t="shared" si="83"/>
        <v>0</v>
      </c>
      <c r="O89" s="10"/>
      <c r="P89" s="10">
        <f t="shared" si="83"/>
        <v>16.821946169772257</v>
      </c>
      <c r="Q89" s="10"/>
      <c r="R89" s="10">
        <f t="shared" si="83"/>
        <v>5.2020808323329337</v>
      </c>
      <c r="S89" s="10"/>
      <c r="T89" s="10">
        <f t="shared" si="83"/>
        <v>8.4723670490093852</v>
      </c>
      <c r="U89" s="10"/>
      <c r="V89" s="10">
        <f t="shared" si="83"/>
        <v>0.92857142857142871</v>
      </c>
      <c r="W89" s="10"/>
      <c r="X89" s="10">
        <f t="shared" si="83"/>
        <v>1.5074211502782933</v>
      </c>
      <c r="Y89" s="10"/>
      <c r="Z89" s="10">
        <f t="shared" si="83"/>
        <v>0</v>
      </c>
      <c r="AA89" s="10"/>
      <c r="AB89" s="10">
        <f t="shared" si="83"/>
        <v>0</v>
      </c>
      <c r="AC89" s="10"/>
      <c r="AD89" s="10">
        <f t="shared" si="83"/>
        <v>0</v>
      </c>
      <c r="AE89" s="10"/>
      <c r="AF89" s="10">
        <f t="shared" si="83"/>
        <v>6.6964285714285712</v>
      </c>
      <c r="AG89" s="10"/>
      <c r="AH89" s="10">
        <f t="shared" si="83"/>
        <v>24.074074074074076</v>
      </c>
      <c r="AI89" s="10"/>
      <c r="AJ89" s="10">
        <f>SUM(AJ85:AJ88)</f>
        <v>145.81905747466934</v>
      </c>
      <c r="AK89" s="17">
        <f>SUM(AK85:AK88)</f>
        <v>1</v>
      </c>
    </row>
    <row r="90" spans="1:37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7"/>
    </row>
    <row r="91" spans="1:37">
      <c r="A91" s="9"/>
      <c r="B91" s="17">
        <v>0.23</v>
      </c>
      <c r="C91" s="17"/>
      <c r="D91" s="17">
        <v>0.03</v>
      </c>
      <c r="E91" s="17"/>
      <c r="F91" s="17">
        <v>7.0000000000000007E-2</v>
      </c>
      <c r="G91" s="17"/>
      <c r="H91" s="17">
        <v>0.13</v>
      </c>
      <c r="I91" s="17"/>
      <c r="J91" s="17">
        <v>0.08</v>
      </c>
      <c r="K91" s="17"/>
      <c r="L91" s="17">
        <v>0</v>
      </c>
      <c r="M91" s="17"/>
      <c r="N91" s="17">
        <v>0</v>
      </c>
      <c r="O91" s="17"/>
      <c r="P91" s="17">
        <v>0.1</v>
      </c>
      <c r="Q91" s="17"/>
      <c r="R91" s="17">
        <v>0.04</v>
      </c>
      <c r="S91" s="17"/>
      <c r="T91" s="17">
        <v>0.05</v>
      </c>
      <c r="U91" s="17"/>
      <c r="V91" s="17">
        <v>0.02</v>
      </c>
      <c r="W91" s="17"/>
      <c r="X91" s="17">
        <v>0.01</v>
      </c>
      <c r="Y91" s="17"/>
      <c r="Z91" s="17">
        <v>0</v>
      </c>
      <c r="AA91" s="17"/>
      <c r="AB91" s="17">
        <v>0</v>
      </c>
      <c r="AC91" s="17"/>
      <c r="AD91" s="17">
        <v>0</v>
      </c>
      <c r="AE91" s="17"/>
      <c r="AF91" s="17">
        <v>0.03</v>
      </c>
      <c r="AG91" s="17"/>
      <c r="AH91" s="17">
        <v>0.21</v>
      </c>
      <c r="AI91" s="17"/>
      <c r="AJ91" s="17">
        <f>SUM(B91:AH91)</f>
        <v>1.0000000000000002</v>
      </c>
      <c r="AK91" s="18">
        <v>9750000</v>
      </c>
    </row>
  </sheetData>
  <mergeCells count="6">
    <mergeCell ref="A1:A7"/>
    <mergeCell ref="B6:C7"/>
    <mergeCell ref="A9:A15"/>
    <mergeCell ref="B14:C15"/>
    <mergeCell ref="A17:A23"/>
    <mergeCell ref="B22:C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2018-04-27T09:34:29Z</dcterms:created>
  <dcterms:modified xsi:type="dcterms:W3CDTF">2018-04-27T09:35:03Z</dcterms:modified>
</cp:coreProperties>
</file>