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4400" windowHeight="1239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Jeremy</author>
  </authors>
  <commentList>
    <comment ref="B15" authorId="0">
      <text>
        <r>
          <rPr>
            <b/>
            <sz val="9"/>
            <rFont val="宋体"/>
            <charset val="134"/>
          </rPr>
          <t>Jeremy:</t>
        </r>
        <r>
          <rPr>
            <sz val="9"/>
            <rFont val="宋体"/>
            <charset val="134"/>
          </rPr>
          <t xml:space="preserve">
攻击前摇</t>
        </r>
      </text>
    </comment>
    <comment ref="B17" authorId="0">
      <text>
        <r>
          <rPr>
            <b/>
            <sz val="9"/>
            <rFont val="宋体"/>
            <charset val="134"/>
          </rPr>
          <t>Jeremy:</t>
        </r>
        <r>
          <rPr>
            <sz val="9"/>
            <rFont val="宋体"/>
            <charset val="134"/>
          </rPr>
          <t xml:space="preserve">
弹道速度</t>
        </r>
      </text>
    </comment>
  </commentList>
</comments>
</file>

<file path=xl/sharedStrings.xml><?xml version="1.0" encoding="utf-8"?>
<sst xmlns="http://schemas.openxmlformats.org/spreadsheetml/2006/main" count="74" uniqueCount="57">
  <si>
    <t>Units</t>
  </si>
  <si>
    <t>BountyXP</t>
  </si>
  <si>
    <t>BountyGoldMin</t>
  </si>
  <si>
    <t>BountyGoldMax</t>
  </si>
  <si>
    <t>*</t>
  </si>
  <si>
    <t>Hero</t>
  </si>
  <si>
    <t>+</t>
  </si>
  <si>
    <t>-</t>
  </si>
  <si>
    <t>AttackDamageMin</t>
  </si>
  <si>
    <t>AttackDamageMax</t>
  </si>
  <si>
    <t>AttackRate</t>
  </si>
  <si>
    <t>AttackAnimationPoint</t>
  </si>
  <si>
    <t>AttackRange</t>
  </si>
  <si>
    <t>ProjectileSpeed</t>
  </si>
  <si>
    <t>AttributeBaseStrength</t>
  </si>
  <si>
    <t>AttributeStrengthGain</t>
  </si>
  <si>
    <t>满级总力量</t>
  </si>
  <si>
    <t>AttributeBaseIntelligence</t>
  </si>
  <si>
    <t>AttributeIntelligenceGain</t>
  </si>
  <si>
    <t>满级总智力</t>
  </si>
  <si>
    <t>AttributeBaseAgility</t>
  </si>
  <si>
    <t>AttributeAgilityGain</t>
  </si>
  <si>
    <t>满级总敏捷</t>
  </si>
  <si>
    <t>MovementSpeed：300</t>
  </si>
  <si>
    <t>MovementTurnRate：0.6</t>
  </si>
  <si>
    <t>转180°时间</t>
  </si>
  <si>
    <t>"MovementTurnRate"</t>
  </si>
  <si>
    <t>"0.9"</t>
  </si>
  <si>
    <t>VisionDaytimeRange：1800</t>
  </si>
  <si>
    <t>"VisionDaytimeRange"</t>
  </si>
  <si>
    <t>"2250"</t>
  </si>
  <si>
    <t>VisionNighttimeRange：800</t>
  </si>
  <si>
    <t>"VisionNighttimeRange"</t>
  </si>
  <si>
    <t>"1000"</t>
  </si>
  <si>
    <t>Abilities</t>
  </si>
  <si>
    <t>value1  伤害</t>
  </si>
  <si>
    <t>value2  强化</t>
  </si>
  <si>
    <t>value3  天赋</t>
  </si>
  <si>
    <t>value4  概率</t>
  </si>
  <si>
    <t>AbilityCooldown  冷却</t>
  </si>
  <si>
    <t>AbilityManaCost  魔耗</t>
  </si>
  <si>
    <t>AbilityCastRange  距离</t>
  </si>
  <si>
    <t>AbilityCastPoint  前摇</t>
  </si>
  <si>
    <t>AbilityCharges  充能</t>
  </si>
  <si>
    <t>max_charges  上限</t>
  </si>
  <si>
    <t>speed  速度</t>
  </si>
  <si>
    <t>width  宽度</t>
  </si>
  <si>
    <t>angle  角度</t>
  </si>
  <si>
    <t>radius  范围</t>
  </si>
  <si>
    <t>duration  持续/倍数</t>
  </si>
  <si>
    <t>duration2  反应/减伤</t>
  </si>
  <si>
    <t>vision_radius  视野</t>
  </si>
  <si>
    <t>vision_duration  视觉</t>
  </si>
  <si>
    <t>概率</t>
  </si>
  <si>
    <t>n*(n+1)</t>
  </si>
  <si>
    <t>n*1.2</t>
  </si>
  <si>
    <t>倍数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</si>
</sst>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[=1]g;General"/>
    <numFmt numFmtId="178" formatCode="[=0]g;General"/>
    <numFmt numFmtId="179" formatCode="0.0_ "/>
    <numFmt numFmtId="180" formatCode="0.00_ "/>
    <numFmt numFmtId="181" formatCode="0.0000_ "/>
    <numFmt numFmtId="182" formatCode="0.000_ "/>
  </numFmts>
  <fonts count="39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8"/>
      <color theme="0" tint="-0.25"/>
      <name val="微软雅黑"/>
      <charset val="134"/>
    </font>
    <font>
      <sz val="8"/>
      <name val="微软雅黑"/>
      <charset val="134"/>
    </font>
    <font>
      <sz val="8"/>
      <color rgb="FF00B050"/>
      <name val="微软雅黑"/>
      <charset val="134"/>
    </font>
    <font>
      <sz val="8"/>
      <color rgb="FF7B6EF4"/>
      <name val="微软雅黑"/>
      <charset val="134"/>
    </font>
    <font>
      <sz val="8"/>
      <color rgb="FFC09100"/>
      <name val="微软雅黑"/>
      <charset val="134"/>
    </font>
    <font>
      <sz val="8"/>
      <color theme="0" tint="-0.5"/>
      <name val="微软雅黑"/>
      <charset val="134"/>
    </font>
    <font>
      <sz val="8"/>
      <color rgb="FFC00000"/>
      <name val="微软雅黑"/>
      <charset val="134"/>
    </font>
    <font>
      <sz val="8"/>
      <color rgb="FF0070C0"/>
      <name val="微软雅黑"/>
      <charset val="134"/>
    </font>
    <font>
      <sz val="8"/>
      <color rgb="FF36D6E0"/>
      <name val="微软雅黑"/>
      <charset val="134"/>
    </font>
    <font>
      <sz val="8"/>
      <color rgb="FFFF17C6"/>
      <name val="微软雅黑"/>
      <charset val="134"/>
    </font>
    <font>
      <sz val="8"/>
      <color rgb="FFFF8810"/>
      <name val="微软雅黑"/>
      <charset val="134"/>
    </font>
    <font>
      <sz val="8"/>
      <color rgb="FF7300FF"/>
      <name val="微软雅黑"/>
      <charset val="134"/>
    </font>
    <font>
      <sz val="8"/>
      <color rgb="FF7030A0"/>
      <name val="微软雅黑"/>
      <charset val="134"/>
    </font>
    <font>
      <sz val="8"/>
      <color rgb="FFF000D1"/>
      <name val="微软雅黑"/>
      <charset val="134"/>
    </font>
    <font>
      <sz val="8"/>
      <color rgb="FF5F5F5F"/>
      <name val="微软雅黑"/>
      <charset val="134"/>
    </font>
    <font>
      <sz val="8"/>
      <color theme="9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0" fillId="12" borderId="13" applyNumberFormat="0" applyAlignment="0" applyProtection="0">
      <alignment vertical="center"/>
    </xf>
    <xf numFmtId="0" fontId="31" fillId="12" borderId="9" applyNumberFormat="0" applyAlignment="0" applyProtection="0">
      <alignment vertical="center"/>
    </xf>
    <xf numFmtId="0" fontId="32" fillId="13" borderId="14" applyNumberFormat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9" fontId="1" fillId="0" borderId="4" xfId="11" applyNumberFormat="1" applyFont="1" applyBorder="1" applyAlignment="1">
      <alignment horizontal="right"/>
    </xf>
    <xf numFmtId="9" fontId="1" fillId="0" borderId="0" xfId="11" applyFont="1" applyAlignment="1">
      <alignment horizontal="right"/>
    </xf>
    <xf numFmtId="9" fontId="3" fillId="0" borderId="5" xfId="11" applyFont="1" applyBorder="1" applyAlignment="1">
      <alignment horizontal="right"/>
    </xf>
    <xf numFmtId="9" fontId="3" fillId="0" borderId="4" xfId="11" applyNumberFormat="1" applyFont="1" applyBorder="1" applyAlignment="1">
      <alignment horizontal="right"/>
    </xf>
    <xf numFmtId="9" fontId="1" fillId="0" borderId="5" xfId="11" applyFont="1" applyBorder="1" applyAlignment="1">
      <alignment horizontal="right"/>
    </xf>
    <xf numFmtId="9" fontId="1" fillId="0" borderId="0" xfId="11" applyNumberFormat="1" applyFont="1" applyAlignment="1">
      <alignment horizontal="right"/>
    </xf>
    <xf numFmtId="9" fontId="3" fillId="0" borderId="5" xfId="11" applyNumberFormat="1" applyFont="1" applyBorder="1" applyAlignment="1">
      <alignment horizontal="right"/>
    </xf>
    <xf numFmtId="9" fontId="1" fillId="0" borderId="6" xfId="11" applyNumberFormat="1" applyFont="1" applyBorder="1" applyAlignment="1">
      <alignment horizontal="right"/>
    </xf>
    <xf numFmtId="9" fontId="1" fillId="0" borderId="7" xfId="11" applyNumberFormat="1" applyFont="1" applyBorder="1" applyAlignment="1">
      <alignment horizontal="right"/>
    </xf>
    <xf numFmtId="9" fontId="3" fillId="0" borderId="8" xfId="11" applyNumberFormat="1" applyFont="1" applyBorder="1" applyAlignment="1">
      <alignment horizontal="right"/>
    </xf>
    <xf numFmtId="9" fontId="3" fillId="0" borderId="6" xfId="11" applyNumberFormat="1" applyFont="1" applyBorder="1" applyAlignment="1">
      <alignment horizontal="right"/>
    </xf>
    <xf numFmtId="9" fontId="1" fillId="0" borderId="8" xfId="11" applyFont="1" applyBorder="1" applyAlignment="1">
      <alignment horizontal="right"/>
    </xf>
    <xf numFmtId="9" fontId="2" fillId="0" borderId="0" xfId="11" applyFont="1" applyAlignment="1">
      <alignment horizontal="right"/>
    </xf>
    <xf numFmtId="9" fontId="3" fillId="0" borderId="0" xfId="11" applyFont="1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" fillId="0" borderId="5" xfId="0" applyFont="1" applyFill="1" applyBorder="1" applyAlignment="1">
      <alignment horizontal="right"/>
    </xf>
    <xf numFmtId="176" fontId="4" fillId="0" borderId="0" xfId="0" applyNumberFormat="1" applyFont="1" applyBorder="1" applyAlignment="1">
      <alignment horizontal="right"/>
    </xf>
    <xf numFmtId="176" fontId="4" fillId="0" borderId="5" xfId="0" applyNumberFormat="1" applyFont="1" applyBorder="1" applyAlignment="1">
      <alignment horizontal="right"/>
    </xf>
    <xf numFmtId="0" fontId="3" fillId="2" borderId="6" xfId="0" applyFont="1" applyFill="1" applyBorder="1" applyAlignment="1">
      <alignment horizontal="right"/>
    </xf>
    <xf numFmtId="176" fontId="4" fillId="0" borderId="7" xfId="0" applyNumberFormat="1" applyFont="1" applyBorder="1" applyAlignment="1">
      <alignment horizontal="right"/>
    </xf>
    <xf numFmtId="176" fontId="4" fillId="0" borderId="8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177" fontId="2" fillId="0" borderId="0" xfId="0" applyNumberFormat="1" applyFont="1" applyBorder="1" applyAlignment="1">
      <alignment horizontal="right"/>
    </xf>
    <xf numFmtId="178" fontId="2" fillId="0" borderId="0" xfId="0" applyNumberFormat="1" applyFont="1" applyBorder="1" applyAlignment="1">
      <alignment horizontal="right"/>
    </xf>
    <xf numFmtId="176" fontId="3" fillId="0" borderId="5" xfId="0" applyNumberFormat="1" applyFont="1" applyBorder="1" applyAlignment="1">
      <alignment horizontal="right"/>
    </xf>
    <xf numFmtId="176" fontId="2" fillId="0" borderId="0" xfId="0" applyNumberFormat="1" applyFont="1" applyAlignment="1">
      <alignment horizontal="right"/>
    </xf>
    <xf numFmtId="0" fontId="5" fillId="2" borderId="4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179" fontId="5" fillId="0" borderId="5" xfId="0" applyNumberFormat="1" applyFont="1" applyBorder="1" applyAlignment="1">
      <alignment horizontal="right"/>
    </xf>
    <xf numFmtId="179" fontId="2" fillId="0" borderId="0" xfId="0" applyNumberFormat="1" applyFont="1" applyAlignment="1">
      <alignment horizontal="right"/>
    </xf>
    <xf numFmtId="180" fontId="5" fillId="0" borderId="5" xfId="0" applyNumberFormat="1" applyFont="1" applyBorder="1" applyAlignment="1">
      <alignment horizontal="right"/>
    </xf>
    <xf numFmtId="180" fontId="2" fillId="0" borderId="0" xfId="0" applyNumberFormat="1" applyFont="1" applyAlignment="1">
      <alignment horizontal="right"/>
    </xf>
    <xf numFmtId="0" fontId="6" fillId="2" borderId="4" xfId="0" applyFont="1" applyFill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5" xfId="0" applyFont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176" fontId="8" fillId="0" borderId="5" xfId="0" applyNumberFormat="1" applyFont="1" applyBorder="1" applyAlignment="1">
      <alignment horizontal="right"/>
    </xf>
    <xf numFmtId="179" fontId="8" fillId="0" borderId="0" xfId="0" applyNumberFormat="1" applyFont="1" applyBorder="1" applyAlignment="1">
      <alignment horizontal="right"/>
    </xf>
    <xf numFmtId="179" fontId="8" fillId="0" borderId="5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9" fillId="2" borderId="4" xfId="0" applyFont="1" applyFill="1" applyBorder="1" applyAlignment="1">
      <alignment horizontal="right"/>
    </xf>
    <xf numFmtId="0" fontId="9" fillId="0" borderId="0" xfId="0" applyFont="1" applyBorder="1" applyAlignment="1">
      <alignment horizontal="right"/>
    </xf>
    <xf numFmtId="176" fontId="9" fillId="0" borderId="5" xfId="0" applyNumberFormat="1" applyFont="1" applyBorder="1" applyAlignment="1">
      <alignment horizontal="right"/>
    </xf>
    <xf numFmtId="179" fontId="9" fillId="0" borderId="0" xfId="0" applyNumberFormat="1" applyFont="1" applyBorder="1" applyAlignment="1">
      <alignment horizontal="right"/>
    </xf>
    <xf numFmtId="179" fontId="9" fillId="0" borderId="5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0" fontId="4" fillId="2" borderId="4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179" fontId="4" fillId="0" borderId="0" xfId="0" applyNumberFormat="1" applyFont="1" applyBorder="1" applyAlignment="1">
      <alignment horizontal="right"/>
    </xf>
    <xf numFmtId="179" fontId="4" fillId="0" borderId="5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10" fillId="0" borderId="0" xfId="0" applyFont="1" applyBorder="1" applyAlignment="1">
      <alignment horizontal="right"/>
    </xf>
    <xf numFmtId="176" fontId="10" fillId="0" borderId="5" xfId="0" applyNumberFormat="1" applyFont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11" fillId="0" borderId="0" xfId="0" applyFont="1" applyBorder="1" applyAlignment="1">
      <alignment horizontal="right"/>
    </xf>
    <xf numFmtId="179" fontId="11" fillId="0" borderId="5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0" fontId="5" fillId="0" borderId="5" xfId="0" applyFont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5" fillId="0" borderId="7" xfId="0" applyFont="1" applyBorder="1" applyAlignment="1">
      <alignment horizontal="right"/>
    </xf>
    <xf numFmtId="177" fontId="2" fillId="0" borderId="7" xfId="0" applyNumberFormat="1" applyFont="1" applyBorder="1" applyAlignment="1">
      <alignment horizontal="right"/>
    </xf>
    <xf numFmtId="178" fontId="2" fillId="0" borderId="7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3" fillId="2" borderId="6" xfId="0" applyFont="1" applyFill="1" applyBorder="1" applyAlignment="1">
      <alignment horizontal="right"/>
    </xf>
    <xf numFmtId="9" fontId="13" fillId="0" borderId="7" xfId="11" applyNumberFormat="1" applyFont="1" applyBorder="1" applyAlignment="1">
      <alignment horizontal="right"/>
    </xf>
    <xf numFmtId="9" fontId="13" fillId="0" borderId="7" xfId="11" applyFont="1" applyBorder="1" applyAlignment="1">
      <alignment horizontal="right"/>
    </xf>
    <xf numFmtId="9" fontId="1" fillId="0" borderId="7" xfId="1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4" fillId="2" borderId="4" xfId="0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179" fontId="14" fillId="0" borderId="0" xfId="0" applyNumberFormat="1" applyFont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4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176" fontId="1" fillId="0" borderId="7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15" fillId="2" borderId="4" xfId="0" applyFont="1" applyFill="1" applyBorder="1" applyAlignment="1">
      <alignment horizontal="right"/>
    </xf>
    <xf numFmtId="0" fontId="15" fillId="0" borderId="0" xfId="0" applyFont="1" applyBorder="1" applyAlignment="1">
      <alignment horizontal="right"/>
    </xf>
    <xf numFmtId="176" fontId="15" fillId="0" borderId="5" xfId="0" applyNumberFormat="1" applyFont="1" applyFill="1" applyBorder="1" applyAlignment="1">
      <alignment horizontal="right"/>
    </xf>
    <xf numFmtId="176" fontId="2" fillId="0" borderId="0" xfId="0" applyNumberFormat="1" applyFont="1" applyFill="1" applyAlignment="1">
      <alignment horizontal="right"/>
    </xf>
    <xf numFmtId="0" fontId="16" fillId="2" borderId="4" xfId="0" applyFont="1" applyFill="1" applyBorder="1" applyAlignment="1">
      <alignment horizontal="right"/>
    </xf>
    <xf numFmtId="180" fontId="16" fillId="0" borderId="0" xfId="0" applyNumberFormat="1" applyFont="1" applyBorder="1" applyAlignment="1">
      <alignment horizontal="right"/>
    </xf>
    <xf numFmtId="180" fontId="16" fillId="0" borderId="5" xfId="0" applyNumberFormat="1" applyFont="1" applyBorder="1" applyAlignment="1">
      <alignment horizontal="right"/>
    </xf>
    <xf numFmtId="176" fontId="1" fillId="0" borderId="0" xfId="0" applyNumberFormat="1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16" fillId="0" borderId="0" xfId="0" applyFont="1" applyBorder="1" applyAlignment="1">
      <alignment horizontal="right"/>
    </xf>
    <xf numFmtId="176" fontId="16" fillId="0" borderId="5" xfId="0" applyNumberFormat="1" applyFont="1" applyBorder="1" applyAlignment="1">
      <alignment horizontal="right"/>
    </xf>
    <xf numFmtId="176" fontId="14" fillId="0" borderId="5" xfId="0" applyNumberFormat="1" applyFont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17" fillId="2" borderId="4" xfId="0" applyFont="1" applyFill="1" applyBorder="1" applyAlignment="1">
      <alignment horizontal="right"/>
    </xf>
    <xf numFmtId="0" fontId="17" fillId="0" borderId="0" xfId="0" applyFont="1" applyBorder="1" applyAlignment="1">
      <alignment horizontal="right"/>
    </xf>
    <xf numFmtId="181" fontId="17" fillId="0" borderId="5" xfId="0" applyNumberFormat="1" applyFont="1" applyBorder="1" applyAlignment="1">
      <alignment horizontal="right"/>
    </xf>
    <xf numFmtId="176" fontId="8" fillId="0" borderId="0" xfId="0" applyNumberFormat="1" applyFont="1" applyAlignment="1">
      <alignment horizontal="right"/>
    </xf>
    <xf numFmtId="176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76" fontId="9" fillId="0" borderId="0" xfId="0" applyNumberFormat="1" applyFont="1" applyAlignment="1">
      <alignment horizontal="right"/>
    </xf>
    <xf numFmtId="176" fontId="4" fillId="0" borderId="0" xfId="0" applyNumberFormat="1" applyFont="1" applyAlignment="1">
      <alignment horizontal="right"/>
    </xf>
    <xf numFmtId="182" fontId="11" fillId="0" borderId="0" xfId="0" applyNumberFormat="1" applyFont="1" applyAlignment="1">
      <alignment horizontal="right"/>
    </xf>
    <xf numFmtId="0" fontId="11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584A7"/>
      <color rgb="00FF17C6"/>
      <color rgb="00C09100"/>
      <color rgb="007B6EF4"/>
      <color rgb="005F5F5F"/>
      <color rgb="007300FF"/>
      <color rgb="00F000D1"/>
      <color rgb="0036D6E0"/>
      <color rgb="008523FF"/>
      <color rgb="00FF881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57"/>
  <sheetViews>
    <sheetView tabSelected="1" zoomScale="110" zoomScaleNormal="110" topLeftCell="A14" workbookViewId="0">
      <selection activeCell="H23" sqref="H23"/>
    </sheetView>
  </sheetViews>
  <sheetFormatPr defaultColWidth="9" defaultRowHeight="15" customHeight="1"/>
  <cols>
    <col min="1" max="1" width="1.625" style="1" customWidth="1"/>
    <col min="2" max="2" width="20.875" style="1" customWidth="1"/>
    <col min="3" max="16384" width="9" style="1"/>
  </cols>
  <sheetData>
    <row r="1" ht="10" customHeight="1"/>
    <row r="2" customHeight="1" spans="2:7">
      <c r="B2" s="20" t="s">
        <v>0</v>
      </c>
      <c r="C2" s="21"/>
      <c r="D2" s="21"/>
      <c r="E2" s="21"/>
      <c r="F2" s="21"/>
      <c r="G2" s="22"/>
    </row>
    <row r="3" customHeight="1" spans="2:7">
      <c r="B3" s="23" t="s">
        <v>1</v>
      </c>
      <c r="C3" s="24">
        <v>69</v>
      </c>
      <c r="D3" s="24">
        <v>22</v>
      </c>
      <c r="E3" s="24">
        <v>57</v>
      </c>
      <c r="F3" s="24">
        <v>25</v>
      </c>
      <c r="G3" s="25">
        <v>88</v>
      </c>
    </row>
    <row r="4" customHeight="1" spans="2:7">
      <c r="B4" s="26" t="s">
        <v>2</v>
      </c>
      <c r="C4" s="24">
        <v>43</v>
      </c>
      <c r="D4" s="24">
        <v>19</v>
      </c>
      <c r="E4" s="24">
        <v>34</v>
      </c>
      <c r="F4" s="24">
        <v>20</v>
      </c>
      <c r="G4" s="25">
        <v>59</v>
      </c>
    </row>
    <row r="5" customHeight="1" spans="2:7">
      <c r="B5" s="23" t="s">
        <v>3</v>
      </c>
      <c r="C5" s="24">
        <v>52</v>
      </c>
      <c r="D5" s="24">
        <v>25</v>
      </c>
      <c r="E5" s="24">
        <v>39</v>
      </c>
      <c r="F5" s="24">
        <v>26</v>
      </c>
      <c r="G5" s="25">
        <v>72</v>
      </c>
    </row>
    <row r="6" s="19" customFormat="1" customHeight="1" spans="2:7">
      <c r="B6" s="27"/>
      <c r="C6" s="28" t="s">
        <v>4</v>
      </c>
      <c r="D6" s="28">
        <v>2</v>
      </c>
      <c r="E6" s="28">
        <v>2</v>
      </c>
      <c r="F6" s="28"/>
      <c r="G6" s="29"/>
    </row>
    <row r="7" customHeight="1" spans="2:7">
      <c r="B7" s="26" t="s">
        <v>1</v>
      </c>
      <c r="C7" s="30">
        <f>C3*$D$6</f>
        <v>138</v>
      </c>
      <c r="D7" s="30">
        <f>D3*$D$6</f>
        <v>44</v>
      </c>
      <c r="E7" s="30">
        <f>E3*$D$6</f>
        <v>114</v>
      </c>
      <c r="F7" s="30">
        <f>F3*$D$6</f>
        <v>50</v>
      </c>
      <c r="G7" s="31">
        <f>G3*$D$6</f>
        <v>176</v>
      </c>
    </row>
    <row r="8" customHeight="1" spans="2:7">
      <c r="B8" s="26" t="s">
        <v>2</v>
      </c>
      <c r="C8" s="30">
        <f>C4*$E$6</f>
        <v>86</v>
      </c>
      <c r="D8" s="30">
        <f>D4*$E$6</f>
        <v>38</v>
      </c>
      <c r="E8" s="30">
        <f>E4*$E$6</f>
        <v>68</v>
      </c>
      <c r="F8" s="30">
        <f>F4*$E$6</f>
        <v>40</v>
      </c>
      <c r="G8" s="31">
        <f>G4*$E$6</f>
        <v>118</v>
      </c>
    </row>
    <row r="9" customHeight="1" spans="2:7">
      <c r="B9" s="32" t="s">
        <v>3</v>
      </c>
      <c r="C9" s="33">
        <f>C5*$E$6</f>
        <v>104</v>
      </c>
      <c r="D9" s="33">
        <f>D5*$E$6</f>
        <v>50</v>
      </c>
      <c r="E9" s="33">
        <f>E5*$E$6</f>
        <v>78</v>
      </c>
      <c r="F9" s="33">
        <f>F5*$E$6</f>
        <v>52</v>
      </c>
      <c r="G9" s="34">
        <f>G5*$E$6</f>
        <v>144</v>
      </c>
    </row>
    <row r="11" customHeight="1" spans="2:7">
      <c r="B11" s="20" t="s">
        <v>5</v>
      </c>
      <c r="C11" s="21"/>
      <c r="D11" s="3" t="s">
        <v>4</v>
      </c>
      <c r="E11" s="3" t="s">
        <v>6</v>
      </c>
      <c r="F11" s="22"/>
      <c r="G11" s="35" t="s">
        <v>7</v>
      </c>
    </row>
    <row r="12" customHeight="1" spans="2:7">
      <c r="B12" s="26" t="s">
        <v>8</v>
      </c>
      <c r="C12" s="36">
        <v>4</v>
      </c>
      <c r="D12" s="37">
        <v>1.25</v>
      </c>
      <c r="E12" s="38">
        <v>0</v>
      </c>
      <c r="F12" s="39">
        <f>C12*D12+E12</f>
        <v>5</v>
      </c>
      <c r="G12" s="40">
        <f>F12-C12</f>
        <v>1</v>
      </c>
    </row>
    <row r="13" customHeight="1" spans="2:7">
      <c r="B13" s="26" t="s">
        <v>9</v>
      </c>
      <c r="C13" s="36">
        <v>8</v>
      </c>
      <c r="D13" s="37">
        <v>1.25</v>
      </c>
      <c r="E13" s="38">
        <v>0</v>
      </c>
      <c r="F13" s="39">
        <f t="shared" ref="F13:F27" si="0">C13*D13+E13</f>
        <v>10</v>
      </c>
      <c r="G13" s="40">
        <f>F13-C13</f>
        <v>2</v>
      </c>
    </row>
    <row r="14" customHeight="1" spans="2:7">
      <c r="B14" s="41" t="s">
        <v>10</v>
      </c>
      <c r="C14" s="42">
        <v>1.7</v>
      </c>
      <c r="D14" s="37">
        <v>0.75</v>
      </c>
      <c r="E14" s="38">
        <v>0</v>
      </c>
      <c r="F14" s="43">
        <f t="shared" si="0"/>
        <v>1.275</v>
      </c>
      <c r="G14" s="44">
        <f>F14-C14</f>
        <v>-0.425</v>
      </c>
    </row>
    <row r="15" customHeight="1" spans="2:7">
      <c r="B15" s="41" t="s">
        <v>11</v>
      </c>
      <c r="C15" s="42">
        <v>0.35</v>
      </c>
      <c r="D15" s="37">
        <v>0.75</v>
      </c>
      <c r="E15" s="38">
        <v>0</v>
      </c>
      <c r="F15" s="45">
        <f t="shared" si="0"/>
        <v>0.2625</v>
      </c>
      <c r="G15" s="46">
        <f>F15-C15</f>
        <v>-0.0875</v>
      </c>
    </row>
    <row r="16" customHeight="1" spans="2:7">
      <c r="B16" s="47" t="s">
        <v>12</v>
      </c>
      <c r="C16" s="48">
        <v>200</v>
      </c>
      <c r="D16" s="37">
        <v>1.25</v>
      </c>
      <c r="E16" s="38">
        <v>0</v>
      </c>
      <c r="F16" s="49">
        <f t="shared" si="0"/>
        <v>250</v>
      </c>
      <c r="G16" s="35">
        <f>F16-C16</f>
        <v>50</v>
      </c>
    </row>
    <row r="17" customHeight="1" spans="2:7">
      <c r="B17" s="50" t="s">
        <v>13</v>
      </c>
      <c r="C17" s="51">
        <v>0</v>
      </c>
      <c r="D17" s="37">
        <v>1.25</v>
      </c>
      <c r="E17" s="38">
        <v>0</v>
      </c>
      <c r="F17" s="52">
        <f t="shared" si="0"/>
        <v>0</v>
      </c>
      <c r="G17" s="35">
        <f t="shared" ref="G17:G27" si="1">F17-C17</f>
        <v>0</v>
      </c>
    </row>
    <row r="18" customHeight="1" spans="2:10">
      <c r="B18" s="53" t="s">
        <v>14</v>
      </c>
      <c r="C18" s="54">
        <v>21</v>
      </c>
      <c r="D18" s="37">
        <v>1.25</v>
      </c>
      <c r="E18" s="38">
        <v>0</v>
      </c>
      <c r="F18" s="55">
        <f t="shared" si="0"/>
        <v>26.25</v>
      </c>
      <c r="G18" s="40">
        <f t="shared" si="1"/>
        <v>5.25</v>
      </c>
      <c r="J18" s="35"/>
    </row>
    <row r="19" customHeight="1" spans="2:11">
      <c r="B19" s="53" t="s">
        <v>15</v>
      </c>
      <c r="C19" s="56">
        <v>2.3</v>
      </c>
      <c r="D19" s="37">
        <v>1.25</v>
      </c>
      <c r="E19" s="38">
        <v>0</v>
      </c>
      <c r="F19" s="57">
        <f t="shared" si="0"/>
        <v>2.875</v>
      </c>
      <c r="G19" s="44">
        <f t="shared" si="1"/>
        <v>0.575</v>
      </c>
      <c r="H19" s="58" t="s">
        <v>16</v>
      </c>
      <c r="I19" s="127">
        <f>F19*29+F18</f>
        <v>109.625</v>
      </c>
      <c r="J19" s="40">
        <f t="shared" ref="J19:J23" si="2">C19*29+C18</f>
        <v>87.7</v>
      </c>
      <c r="K19" s="128">
        <f>I19-J19</f>
        <v>21.925</v>
      </c>
    </row>
    <row r="20" customHeight="1" spans="2:11">
      <c r="B20" s="59" t="s">
        <v>17</v>
      </c>
      <c r="C20" s="60">
        <v>19</v>
      </c>
      <c r="D20" s="37">
        <v>1.25</v>
      </c>
      <c r="E20" s="38">
        <v>0</v>
      </c>
      <c r="F20" s="61">
        <f t="shared" si="0"/>
        <v>23.75</v>
      </c>
      <c r="G20" s="40">
        <f t="shared" si="1"/>
        <v>4.75</v>
      </c>
      <c r="J20" s="35"/>
      <c r="K20" s="129"/>
    </row>
    <row r="21" customHeight="1" spans="2:11">
      <c r="B21" s="59" t="s">
        <v>18</v>
      </c>
      <c r="C21" s="62">
        <v>2.2</v>
      </c>
      <c r="D21" s="37">
        <v>1.25</v>
      </c>
      <c r="E21" s="38">
        <v>0</v>
      </c>
      <c r="F21" s="63">
        <f t="shared" si="0"/>
        <v>2.75</v>
      </c>
      <c r="G21" s="44">
        <f t="shared" si="1"/>
        <v>0.55</v>
      </c>
      <c r="H21" s="64" t="s">
        <v>19</v>
      </c>
      <c r="I21" s="130">
        <f>F21*29+F20</f>
        <v>103.5</v>
      </c>
      <c r="J21" s="40">
        <f t="shared" si="2"/>
        <v>82.8</v>
      </c>
      <c r="K21" s="128">
        <f t="shared" ref="K19:K23" si="3">I21-J21</f>
        <v>20.7</v>
      </c>
    </row>
    <row r="22" customHeight="1" spans="2:11">
      <c r="B22" s="65" t="s">
        <v>20</v>
      </c>
      <c r="C22" s="66">
        <v>24</v>
      </c>
      <c r="D22" s="37">
        <v>1.25</v>
      </c>
      <c r="E22" s="38">
        <v>0</v>
      </c>
      <c r="F22" s="31">
        <f t="shared" si="0"/>
        <v>30</v>
      </c>
      <c r="G22" s="40">
        <f t="shared" si="1"/>
        <v>6</v>
      </c>
      <c r="J22" s="35"/>
      <c r="K22" s="129"/>
    </row>
    <row r="23" customHeight="1" spans="2:11">
      <c r="B23" s="65" t="s">
        <v>21</v>
      </c>
      <c r="C23" s="67">
        <v>2.3</v>
      </c>
      <c r="D23" s="37">
        <v>1.25</v>
      </c>
      <c r="E23" s="38">
        <v>0</v>
      </c>
      <c r="F23" s="68">
        <f t="shared" si="0"/>
        <v>2.875</v>
      </c>
      <c r="G23" s="44">
        <f t="shared" si="1"/>
        <v>0.575</v>
      </c>
      <c r="H23" s="69" t="s">
        <v>22</v>
      </c>
      <c r="I23" s="131">
        <f>F23*29+F22</f>
        <v>113.375</v>
      </c>
      <c r="J23" s="40">
        <f t="shared" si="2"/>
        <v>90.7</v>
      </c>
      <c r="K23" s="128">
        <f t="shared" si="3"/>
        <v>22.675</v>
      </c>
    </row>
    <row r="24" customHeight="1" spans="2:7">
      <c r="B24" s="70" t="s">
        <v>23</v>
      </c>
      <c r="C24" s="71">
        <v>290</v>
      </c>
      <c r="D24" s="37">
        <v>1.25</v>
      </c>
      <c r="E24" s="38">
        <v>0</v>
      </c>
      <c r="F24" s="72">
        <f t="shared" si="0"/>
        <v>362.5</v>
      </c>
      <c r="G24" s="40">
        <f t="shared" si="1"/>
        <v>72.5</v>
      </c>
    </row>
    <row r="25" customHeight="1" spans="2:12">
      <c r="B25" s="73" t="s">
        <v>24</v>
      </c>
      <c r="C25" s="74">
        <v>0.7</v>
      </c>
      <c r="D25" s="37">
        <v>1.25</v>
      </c>
      <c r="E25" s="38">
        <v>0</v>
      </c>
      <c r="F25" s="75">
        <f t="shared" si="0"/>
        <v>0.875</v>
      </c>
      <c r="G25" s="44">
        <f t="shared" si="1"/>
        <v>0.175</v>
      </c>
      <c r="H25" s="76" t="s">
        <v>25</v>
      </c>
      <c r="I25" s="132">
        <f>0.03*3.14/F25</f>
        <v>0.107657142857143</v>
      </c>
      <c r="J25" s="133" t="s">
        <v>26</v>
      </c>
      <c r="K25" s="76"/>
      <c r="L25" s="133" t="s">
        <v>27</v>
      </c>
    </row>
    <row r="26" customHeight="1" spans="2:12">
      <c r="B26" s="41" t="s">
        <v>28</v>
      </c>
      <c r="C26" s="42">
        <v>1800</v>
      </c>
      <c r="D26" s="37">
        <v>1.25</v>
      </c>
      <c r="E26" s="38">
        <v>0</v>
      </c>
      <c r="F26" s="77">
        <f t="shared" si="0"/>
        <v>2250</v>
      </c>
      <c r="G26" s="35">
        <f t="shared" si="1"/>
        <v>450</v>
      </c>
      <c r="I26" s="134"/>
      <c r="J26" s="135" t="s">
        <v>29</v>
      </c>
      <c r="K26" s="135"/>
      <c r="L26" s="135" t="s">
        <v>30</v>
      </c>
    </row>
    <row r="27" customHeight="1" spans="2:12">
      <c r="B27" s="78" t="s">
        <v>31</v>
      </c>
      <c r="C27" s="79">
        <v>800</v>
      </c>
      <c r="D27" s="80">
        <v>1.25</v>
      </c>
      <c r="E27" s="81">
        <v>0</v>
      </c>
      <c r="F27" s="82">
        <f t="shared" si="0"/>
        <v>1000</v>
      </c>
      <c r="G27" s="35">
        <f t="shared" si="1"/>
        <v>200</v>
      </c>
      <c r="J27" s="135" t="s">
        <v>32</v>
      </c>
      <c r="K27" s="135"/>
      <c r="L27" s="135" t="s">
        <v>33</v>
      </c>
    </row>
    <row r="28" customHeight="1" spans="10:12">
      <c r="J28" s="136"/>
      <c r="K28" s="136"/>
      <c r="L28" s="136"/>
    </row>
    <row r="29" customHeight="1" spans="2:6">
      <c r="B29" s="83" t="s">
        <v>34</v>
      </c>
      <c r="C29" s="3" t="s">
        <v>6</v>
      </c>
      <c r="D29" s="3">
        <f>D30-C30</f>
        <v>20</v>
      </c>
      <c r="E29" s="3" t="s">
        <v>4</v>
      </c>
      <c r="F29" s="4">
        <v>1.25</v>
      </c>
    </row>
    <row r="30" customHeight="1" spans="2:10">
      <c r="B30" s="26" t="s">
        <v>35</v>
      </c>
      <c r="C30" s="36">
        <v>30</v>
      </c>
      <c r="D30" s="36">
        <v>50</v>
      </c>
      <c r="E30" s="36">
        <f>D30+$D$29</f>
        <v>70</v>
      </c>
      <c r="F30" s="84">
        <f>E30+$D$29</f>
        <v>90</v>
      </c>
      <c r="G30" s="36"/>
      <c r="H30" s="64"/>
      <c r="J30" s="35" t="str">
        <f>CONCATENATE(C30," ",D30," ",E30)</f>
        <v>30 50 70</v>
      </c>
    </row>
    <row r="31" customHeight="1" spans="2:10">
      <c r="B31" s="26" t="s">
        <v>36</v>
      </c>
      <c r="C31" s="36">
        <f>ROUNDDOWN(C30*$F$29,0)</f>
        <v>37</v>
      </c>
      <c r="D31" s="36">
        <f>ROUNDDOWN(D30*$F$29,0)</f>
        <v>62</v>
      </c>
      <c r="E31" s="36">
        <f>ROUNDDOWN(E30*$F$29,0)</f>
        <v>87</v>
      </c>
      <c r="F31" s="36">
        <f>ROUNDDOWN(F30*$F$29,0)</f>
        <v>112</v>
      </c>
      <c r="G31" s="36"/>
      <c r="H31" s="85" t="str">
        <f>CONCATENATE(J31," ",F31)</f>
        <v>37 62 87 112</v>
      </c>
      <c r="J31" s="35" t="str">
        <f>CONCATENATE(C31," ",D31," ",E31)</f>
        <v>37 62 87</v>
      </c>
    </row>
    <row r="32" customHeight="1" spans="2:6">
      <c r="B32" s="86"/>
      <c r="C32" s="87" t="s">
        <v>4</v>
      </c>
      <c r="D32" s="87">
        <v>2</v>
      </c>
      <c r="E32" s="24"/>
      <c r="F32" s="25"/>
    </row>
    <row r="33" customHeight="1" spans="2:6">
      <c r="B33" s="65" t="s">
        <v>37</v>
      </c>
      <c r="C33" s="66">
        <v>475</v>
      </c>
      <c r="D33" s="66">
        <f>C33*D32</f>
        <v>950</v>
      </c>
      <c r="E33" s="24"/>
      <c r="F33" s="25"/>
    </row>
    <row r="34" customHeight="1" spans="2:6">
      <c r="B34" s="86"/>
      <c r="C34" s="88"/>
      <c r="D34" s="89">
        <v>1.25</v>
      </c>
      <c r="E34" s="89"/>
      <c r="F34" s="25"/>
    </row>
    <row r="35" customHeight="1" spans="2:6">
      <c r="B35" s="90" t="s">
        <v>38</v>
      </c>
      <c r="C35" s="91">
        <v>0.15</v>
      </c>
      <c r="D35" s="92">
        <f>C35*D34</f>
        <v>0.1875</v>
      </c>
      <c r="E35" s="93"/>
      <c r="F35" s="16"/>
    </row>
    <row r="36" customHeight="1" spans="2:6">
      <c r="B36" s="94"/>
      <c r="C36" s="95" t="s">
        <v>7</v>
      </c>
      <c r="D36" s="95">
        <f>D37-C37</f>
        <v>-5</v>
      </c>
      <c r="E36" s="96" t="s">
        <v>4</v>
      </c>
      <c r="F36" s="97">
        <v>0.75</v>
      </c>
    </row>
    <row r="37" customHeight="1" spans="2:8">
      <c r="B37" s="98" t="s">
        <v>39</v>
      </c>
      <c r="C37" s="99">
        <v>28</v>
      </c>
      <c r="D37" s="99">
        <v>23</v>
      </c>
      <c r="E37" s="99">
        <f>D37+$D$36</f>
        <v>18</v>
      </c>
      <c r="F37" s="100">
        <f>E37+$D$36</f>
        <v>13</v>
      </c>
      <c r="G37" s="101"/>
      <c r="H37" s="35"/>
    </row>
    <row r="38" customHeight="1" spans="2:10">
      <c r="B38" s="102"/>
      <c r="C38" s="88">
        <f>ROUNDDOWN(C37*$F$36,1)</f>
        <v>21</v>
      </c>
      <c r="D38" s="88">
        <f>ROUNDDOWN(D37*$F$36,1)</f>
        <v>17.2</v>
      </c>
      <c r="E38" s="88">
        <f>ROUNDDOWN(E37*$F$36,1)</f>
        <v>13.5</v>
      </c>
      <c r="F38" s="103">
        <f>ROUNDDOWN(F37*$F$36,1)</f>
        <v>9.7</v>
      </c>
      <c r="H38" s="104" t="str">
        <f>CONCATENATE(J38," ",F38)</f>
        <v>21 17.2 13.5 9.7</v>
      </c>
      <c r="J38" s="35" t="str">
        <f>CONCATENATE(C38," ",D38," ",E38)</f>
        <v>21 17.2 13.5</v>
      </c>
    </row>
    <row r="39" customHeight="1" spans="2:6">
      <c r="B39" s="102"/>
      <c r="C39" s="35" t="s">
        <v>6</v>
      </c>
      <c r="D39" s="35">
        <f>D40-C40</f>
        <v>5</v>
      </c>
      <c r="E39" s="89" t="s">
        <v>4</v>
      </c>
      <c r="F39" s="105">
        <v>0.75</v>
      </c>
    </row>
    <row r="40" customHeight="1" spans="2:9">
      <c r="B40" s="59" t="s">
        <v>40</v>
      </c>
      <c r="C40" s="60">
        <v>115</v>
      </c>
      <c r="D40" s="60">
        <v>120</v>
      </c>
      <c r="E40" s="60">
        <f>D40+$D$39</f>
        <v>125</v>
      </c>
      <c r="F40" s="106">
        <f>E40+$D$39</f>
        <v>130</v>
      </c>
      <c r="H40" s="64"/>
      <c r="I40" s="35"/>
    </row>
    <row r="41" customHeight="1" spans="2:10">
      <c r="B41" s="107"/>
      <c r="C41" s="108">
        <f>ROUNDDOWN(C40*$F$39,0)</f>
        <v>86</v>
      </c>
      <c r="D41" s="108">
        <f>ROUNDDOWN(D40*$F$39,0)</f>
        <v>90</v>
      </c>
      <c r="E41" s="108">
        <f>ROUNDDOWN(E40*$F$39,0)</f>
        <v>93</v>
      </c>
      <c r="F41" s="109">
        <f>ROUNDDOWN(F40*$F$39,0)</f>
        <v>97</v>
      </c>
      <c r="H41" s="64" t="str">
        <f>CONCATENATE(J41," ",F41)</f>
        <v>86 90 93 97</v>
      </c>
      <c r="J41" s="35" t="str">
        <f>CONCATENATE(C41," ",D41," ",E41)</f>
        <v>86 90 93</v>
      </c>
    </row>
    <row r="43" customHeight="1" spans="2:7">
      <c r="B43" s="83"/>
      <c r="C43" s="21"/>
      <c r="D43" s="3" t="s">
        <v>4</v>
      </c>
      <c r="E43" s="3" t="s">
        <v>6</v>
      </c>
      <c r="F43" s="22"/>
      <c r="G43" s="35" t="s">
        <v>7</v>
      </c>
    </row>
    <row r="44" customHeight="1" spans="2:7">
      <c r="B44" s="110" t="s">
        <v>41</v>
      </c>
      <c r="C44" s="111">
        <v>500</v>
      </c>
      <c r="D44" s="37">
        <v>1.25</v>
      </c>
      <c r="E44" s="38">
        <v>0</v>
      </c>
      <c r="F44" s="112">
        <f>C44*D44+E44</f>
        <v>625</v>
      </c>
      <c r="G44" s="113">
        <f>F44-C44</f>
        <v>125</v>
      </c>
    </row>
    <row r="45" customHeight="1" spans="2:7">
      <c r="B45" s="114" t="s">
        <v>42</v>
      </c>
      <c r="C45" s="115">
        <v>0.2</v>
      </c>
      <c r="D45" s="37">
        <v>0.75</v>
      </c>
      <c r="E45" s="38">
        <v>0</v>
      </c>
      <c r="F45" s="116">
        <f>C45*D45+E45</f>
        <v>0.15</v>
      </c>
      <c r="G45" s="35">
        <f>F45-C45</f>
        <v>-0.05</v>
      </c>
    </row>
    <row r="46" customHeight="1" spans="2:7">
      <c r="B46" s="98" t="s">
        <v>39</v>
      </c>
      <c r="C46" s="88">
        <v>18</v>
      </c>
      <c r="D46" s="37">
        <v>0.75</v>
      </c>
      <c r="E46" s="38">
        <v>0</v>
      </c>
      <c r="F46" s="100">
        <f>ROUNDDOWN(C46*D46+E46,1)</f>
        <v>13.5</v>
      </c>
      <c r="G46" s="35">
        <f>F46-C37</f>
        <v>-14.5</v>
      </c>
    </row>
    <row r="47" customHeight="1" spans="2:8">
      <c r="B47" s="59" t="s">
        <v>40</v>
      </c>
      <c r="C47" s="88">
        <v>100</v>
      </c>
      <c r="D47" s="37">
        <v>0.75</v>
      </c>
      <c r="E47" s="38">
        <v>0</v>
      </c>
      <c r="F47" s="106">
        <f>ROUNDDOWN(C47*D47+E47,0)</f>
        <v>75</v>
      </c>
      <c r="G47" s="35">
        <f>F47-C40</f>
        <v>-40</v>
      </c>
      <c r="H47" s="117"/>
    </row>
    <row r="48" customHeight="1" spans="2:7">
      <c r="B48" s="23" t="s">
        <v>43</v>
      </c>
      <c r="C48" s="36">
        <v>2</v>
      </c>
      <c r="D48" s="37">
        <v>1</v>
      </c>
      <c r="E48" s="38">
        <v>1</v>
      </c>
      <c r="F48" s="84">
        <f>C48*D48+E48</f>
        <v>3</v>
      </c>
      <c r="G48" s="35">
        <f>F48-C48</f>
        <v>1</v>
      </c>
    </row>
    <row r="49" customHeight="1" spans="2:7">
      <c r="B49" s="23" t="s">
        <v>44</v>
      </c>
      <c r="C49" s="36">
        <v>2</v>
      </c>
      <c r="D49" s="37">
        <v>1</v>
      </c>
      <c r="E49" s="38">
        <v>1</v>
      </c>
      <c r="F49" s="84">
        <f>C49*D49+E49</f>
        <v>3</v>
      </c>
      <c r="G49" s="35">
        <f>F49-C49</f>
        <v>1</v>
      </c>
    </row>
    <row r="50" customHeight="1" spans="2:7">
      <c r="B50" s="53" t="s">
        <v>45</v>
      </c>
      <c r="C50" s="54">
        <v>900</v>
      </c>
      <c r="D50" s="37">
        <v>1.25</v>
      </c>
      <c r="E50" s="38">
        <v>0</v>
      </c>
      <c r="F50" s="118">
        <f t="shared" ref="F50:F57" si="4">C50*D50+E50</f>
        <v>1125</v>
      </c>
      <c r="G50" s="35">
        <f t="shared" ref="G50:G57" si="5">F50-C50</f>
        <v>225</v>
      </c>
    </row>
    <row r="51" customHeight="1" spans="2:7">
      <c r="B51" s="65" t="s">
        <v>46</v>
      </c>
      <c r="C51" s="66">
        <v>75</v>
      </c>
      <c r="D51" s="37">
        <v>1.25</v>
      </c>
      <c r="E51" s="38">
        <v>0</v>
      </c>
      <c r="F51" s="119">
        <f t="shared" si="4"/>
        <v>93.75</v>
      </c>
      <c r="G51" s="35">
        <f t="shared" si="5"/>
        <v>18.75</v>
      </c>
    </row>
    <row r="52" customHeight="1" spans="2:7">
      <c r="B52" s="114" t="s">
        <v>47</v>
      </c>
      <c r="C52" s="120">
        <v>23</v>
      </c>
      <c r="D52" s="37">
        <v>1.25</v>
      </c>
      <c r="E52" s="38">
        <v>0</v>
      </c>
      <c r="F52" s="121">
        <f t="shared" si="4"/>
        <v>28.75</v>
      </c>
      <c r="G52" s="35">
        <f t="shared" si="5"/>
        <v>5.75</v>
      </c>
    </row>
    <row r="53" customHeight="1" spans="2:7">
      <c r="B53" s="98" t="s">
        <v>48</v>
      </c>
      <c r="C53" s="99">
        <v>170</v>
      </c>
      <c r="D53" s="37">
        <v>1.25</v>
      </c>
      <c r="E53" s="38"/>
      <c r="F53" s="122">
        <f t="shared" si="4"/>
        <v>212.5</v>
      </c>
      <c r="G53" s="35">
        <f t="shared" si="5"/>
        <v>42.5</v>
      </c>
    </row>
    <row r="54" customHeight="1" spans="2:7">
      <c r="B54" s="59" t="s">
        <v>49</v>
      </c>
      <c r="C54" s="123">
        <v>2</v>
      </c>
      <c r="D54" s="37">
        <v>1.25</v>
      </c>
      <c r="E54" s="38">
        <v>0</v>
      </c>
      <c r="F54" s="106">
        <f t="shared" si="4"/>
        <v>2.5</v>
      </c>
      <c r="G54" s="35">
        <f t="shared" si="5"/>
        <v>0.5</v>
      </c>
    </row>
    <row r="55" customHeight="1" spans="2:7">
      <c r="B55" s="124" t="s">
        <v>50</v>
      </c>
      <c r="C55" s="125">
        <v>1.25</v>
      </c>
      <c r="D55" s="37">
        <v>0.75</v>
      </c>
      <c r="E55" s="38">
        <v>0</v>
      </c>
      <c r="F55" s="126">
        <f t="shared" si="4"/>
        <v>0.9375</v>
      </c>
      <c r="G55" s="35">
        <f t="shared" si="5"/>
        <v>-0.3125</v>
      </c>
    </row>
    <row r="56" customHeight="1" spans="2:7">
      <c r="B56" s="41" t="s">
        <v>51</v>
      </c>
      <c r="C56" s="42">
        <v>400</v>
      </c>
      <c r="D56" s="37">
        <v>1.25</v>
      </c>
      <c r="E56" s="38">
        <v>0</v>
      </c>
      <c r="F56" s="77">
        <f t="shared" si="4"/>
        <v>500</v>
      </c>
      <c r="G56" s="35">
        <f t="shared" si="5"/>
        <v>100</v>
      </c>
    </row>
    <row r="57" customHeight="1" spans="2:7">
      <c r="B57" s="78" t="s">
        <v>52</v>
      </c>
      <c r="C57" s="79">
        <v>3.34</v>
      </c>
      <c r="D57" s="80">
        <v>1.25</v>
      </c>
      <c r="E57" s="81">
        <v>0</v>
      </c>
      <c r="F57" s="82">
        <f t="shared" si="4"/>
        <v>4.175</v>
      </c>
      <c r="G57" s="35">
        <f t="shared" si="5"/>
        <v>0.835</v>
      </c>
    </row>
  </sheetData>
  <conditionalFormatting sqref="C30:G30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{8513c183-f7e7-4b66-8458-f06a9b195892}</x14:id>
        </ext>
      </extLst>
    </cfRule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{81a6f043-bd79-4807-b301-90aac1cf807f}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{5c765a6b-1cc6-411f-aebd-3be782c12cf8}</x14:id>
        </ext>
      </extLst>
    </cfRule>
  </conditionalFormatting>
  <conditionalFormatting sqref="C30:F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{2e7f92e0-382a-4869-a205-3641bc62afa4}</x14:id>
        </ext>
      </extLst>
    </cfRule>
  </conditionalFormatting>
  <conditionalFormatting sqref="C31:G31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{5d1f46ef-c758-47cb-a639-aa651afa89ab}</x14:id>
        </ext>
      </extLst>
    </cfRule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{eba781b4-faab-4435-869b-e513b6b2ffe9}</x14:id>
        </ext>
      </extLst>
    </cfRule>
  </conditionalFormatting>
  <conditionalFormatting sqref="C31:F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{9e0ad899-8679-4529-8c55-73509a2f174c}</x14:id>
        </ext>
      </extLst>
    </cfRule>
  </conditionalFormatting>
  <pageMargins left="0.7" right="0.7" top="0.75" bottom="0.75" header="0.3" footer="0.3"/>
  <pageSetup paperSize="9" orientation="portrait"/>
  <headerFooter/>
  <ignoredErrors>
    <ignoredError sqref="F47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13c183-f7e7-4b66-8458-f06a9b195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1a6f043-bd79-4807-b301-90aac1cf8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c765a6b-1cc6-411f-aebd-3be782c12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C30:G30</xm:sqref>
        </x14:conditionalFormatting>
        <x14:conditionalFormatting xmlns:xm="http://schemas.microsoft.com/office/excel/2006/main">
          <x14:cfRule type="dataBar" id="{2e7f92e0-382a-4869-a205-3641bc62af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C30:F30</xm:sqref>
        </x14:conditionalFormatting>
        <x14:conditionalFormatting xmlns:xm="http://schemas.microsoft.com/office/excel/2006/main">
          <x14:cfRule type="dataBar" id="{5d1f46ef-c758-47cb-a639-aa651afa89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ba781b4-faab-4435-869b-e513b6b2ff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C31:G31</xm:sqref>
        </x14:conditionalFormatting>
        <x14:conditionalFormatting xmlns:xm="http://schemas.microsoft.com/office/excel/2006/main">
          <x14:cfRule type="dataBar" id="{9e0ad899-8679-4529-8c55-73509a2f17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C31:F31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38"/>
  <sheetViews>
    <sheetView workbookViewId="0">
      <selection activeCell="C3" sqref="C3:C21"/>
    </sheetView>
  </sheetViews>
  <sheetFormatPr defaultColWidth="9" defaultRowHeight="15" customHeight="1" outlineLevelCol="6"/>
  <cols>
    <col min="1" max="1" width="1.625" style="1" customWidth="1"/>
    <col min="2" max="16384" width="9" style="1"/>
  </cols>
  <sheetData>
    <row r="1" ht="10" customHeight="1"/>
    <row r="2" customHeight="1" spans="2:7">
      <c r="B2" s="2" t="s">
        <v>53</v>
      </c>
      <c r="C2" s="3" t="s">
        <v>54</v>
      </c>
      <c r="D2" s="4" t="s">
        <v>55</v>
      </c>
      <c r="F2" s="2" t="s">
        <v>56</v>
      </c>
      <c r="G2" s="4" t="s">
        <v>55</v>
      </c>
    </row>
    <row r="3" customHeight="1" spans="2:7">
      <c r="B3" s="5">
        <v>0.05</v>
      </c>
      <c r="C3" s="6">
        <f>B3*(B3+1)</f>
        <v>0.0525</v>
      </c>
      <c r="D3" s="7">
        <f>B3*1.2</f>
        <v>0.06</v>
      </c>
      <c r="F3" s="8">
        <v>1.2</v>
      </c>
      <c r="G3" s="9">
        <f>F3*1.2</f>
        <v>1.44</v>
      </c>
    </row>
    <row r="4" customHeight="1" spans="2:7">
      <c r="B4" s="5">
        <v>0.1</v>
      </c>
      <c r="C4" s="6">
        <f t="shared" ref="C4:C22" si="0">B4*(B4+1)</f>
        <v>0.11</v>
      </c>
      <c r="D4" s="7">
        <f t="shared" ref="D4:D22" si="1">B4*1.2</f>
        <v>0.12</v>
      </c>
      <c r="F4" s="8">
        <v>1.4</v>
      </c>
      <c r="G4" s="9">
        <f t="shared" ref="G4:G22" si="2">F4*1.2</f>
        <v>1.68</v>
      </c>
    </row>
    <row r="5" customHeight="1" spans="2:7">
      <c r="B5" s="5">
        <v>0.15</v>
      </c>
      <c r="C5" s="6">
        <f t="shared" si="0"/>
        <v>0.1725</v>
      </c>
      <c r="D5" s="7">
        <f t="shared" si="1"/>
        <v>0.18</v>
      </c>
      <c r="F5" s="8">
        <v>1.6</v>
      </c>
      <c r="G5" s="9">
        <f t="shared" si="2"/>
        <v>1.92</v>
      </c>
    </row>
    <row r="6" customHeight="1" spans="2:7">
      <c r="B6" s="5">
        <v>0.2</v>
      </c>
      <c r="C6" s="6">
        <f t="shared" si="0"/>
        <v>0.24</v>
      </c>
      <c r="D6" s="7">
        <f t="shared" si="1"/>
        <v>0.24</v>
      </c>
      <c r="F6" s="8">
        <v>1.8</v>
      </c>
      <c r="G6" s="9">
        <f t="shared" si="2"/>
        <v>2.16</v>
      </c>
    </row>
    <row r="7" customHeight="1" spans="2:7">
      <c r="B7" s="5">
        <v>0.25</v>
      </c>
      <c r="C7" s="6">
        <f t="shared" si="0"/>
        <v>0.3125</v>
      </c>
      <c r="D7" s="7">
        <f t="shared" si="1"/>
        <v>0.3</v>
      </c>
      <c r="F7" s="8">
        <v>2</v>
      </c>
      <c r="G7" s="9">
        <f t="shared" si="2"/>
        <v>2.4</v>
      </c>
    </row>
    <row r="8" customHeight="1" spans="2:7">
      <c r="B8" s="5">
        <v>0.3</v>
      </c>
      <c r="C8" s="6">
        <f t="shared" si="0"/>
        <v>0.39</v>
      </c>
      <c r="D8" s="7">
        <f t="shared" si="1"/>
        <v>0.36</v>
      </c>
      <c r="F8" s="8">
        <v>2.2</v>
      </c>
      <c r="G8" s="9">
        <f t="shared" si="2"/>
        <v>2.64</v>
      </c>
    </row>
    <row r="9" customHeight="1" spans="2:7">
      <c r="B9" s="5">
        <v>0.35</v>
      </c>
      <c r="C9" s="6">
        <f t="shared" si="0"/>
        <v>0.4725</v>
      </c>
      <c r="D9" s="7">
        <f t="shared" si="1"/>
        <v>0.42</v>
      </c>
      <c r="F9" s="8">
        <v>2.4</v>
      </c>
      <c r="G9" s="9">
        <f t="shared" si="2"/>
        <v>2.88</v>
      </c>
    </row>
    <row r="10" customHeight="1" spans="2:7">
      <c r="B10" s="5">
        <v>0.4</v>
      </c>
      <c r="C10" s="6">
        <f t="shared" si="0"/>
        <v>0.56</v>
      </c>
      <c r="D10" s="7">
        <f t="shared" si="1"/>
        <v>0.48</v>
      </c>
      <c r="F10" s="8">
        <v>2.6</v>
      </c>
      <c r="G10" s="9">
        <f t="shared" si="2"/>
        <v>3.12</v>
      </c>
    </row>
    <row r="11" customHeight="1" spans="2:7">
      <c r="B11" s="5">
        <v>0.45</v>
      </c>
      <c r="C11" s="6">
        <f t="shared" si="0"/>
        <v>0.6525</v>
      </c>
      <c r="D11" s="7">
        <f t="shared" si="1"/>
        <v>0.54</v>
      </c>
      <c r="F11" s="8">
        <v>2.8</v>
      </c>
      <c r="G11" s="9">
        <f t="shared" si="2"/>
        <v>3.36</v>
      </c>
    </row>
    <row r="12" customHeight="1" spans="2:7">
      <c r="B12" s="5">
        <v>0.5</v>
      </c>
      <c r="C12" s="6">
        <f t="shared" si="0"/>
        <v>0.75</v>
      </c>
      <c r="D12" s="7">
        <f t="shared" si="1"/>
        <v>0.6</v>
      </c>
      <c r="F12" s="8">
        <v>3</v>
      </c>
      <c r="G12" s="9">
        <f t="shared" si="2"/>
        <v>3.6</v>
      </c>
    </row>
    <row r="13" customHeight="1" spans="2:7">
      <c r="B13" s="5">
        <v>0.55</v>
      </c>
      <c r="C13" s="6">
        <f t="shared" si="0"/>
        <v>0.8525</v>
      </c>
      <c r="D13" s="7">
        <f t="shared" si="1"/>
        <v>0.66</v>
      </c>
      <c r="F13" s="8">
        <v>3.2</v>
      </c>
      <c r="G13" s="9">
        <f t="shared" si="2"/>
        <v>3.84</v>
      </c>
    </row>
    <row r="14" customHeight="1" spans="2:7">
      <c r="B14" s="5">
        <v>0.6</v>
      </c>
      <c r="C14" s="6">
        <f t="shared" si="0"/>
        <v>0.96</v>
      </c>
      <c r="D14" s="7">
        <f t="shared" si="1"/>
        <v>0.72</v>
      </c>
      <c r="F14" s="8">
        <v>3.4</v>
      </c>
      <c r="G14" s="9">
        <f t="shared" si="2"/>
        <v>4.08</v>
      </c>
    </row>
    <row r="15" customHeight="1" spans="2:7">
      <c r="B15" s="5">
        <v>0.65</v>
      </c>
      <c r="C15" s="10">
        <v>1</v>
      </c>
      <c r="D15" s="7">
        <f t="shared" si="1"/>
        <v>0.78</v>
      </c>
      <c r="F15" s="8">
        <v>3.6</v>
      </c>
      <c r="G15" s="9">
        <f t="shared" si="2"/>
        <v>4.32</v>
      </c>
    </row>
    <row r="16" customHeight="1" spans="2:7">
      <c r="B16" s="5">
        <v>0.7</v>
      </c>
      <c r="C16" s="10">
        <v>1</v>
      </c>
      <c r="D16" s="7">
        <f t="shared" si="1"/>
        <v>0.84</v>
      </c>
      <c r="F16" s="8">
        <v>3.8</v>
      </c>
      <c r="G16" s="9">
        <f t="shared" si="2"/>
        <v>4.56</v>
      </c>
    </row>
    <row r="17" customHeight="1" spans="2:7">
      <c r="B17" s="5">
        <v>0.75</v>
      </c>
      <c r="C17" s="10">
        <v>1</v>
      </c>
      <c r="D17" s="7">
        <f t="shared" si="1"/>
        <v>0.9</v>
      </c>
      <c r="F17" s="8">
        <v>4</v>
      </c>
      <c r="G17" s="9">
        <f t="shared" si="2"/>
        <v>4.8</v>
      </c>
    </row>
    <row r="18" customHeight="1" spans="2:7">
      <c r="B18" s="5">
        <v>0.8</v>
      </c>
      <c r="C18" s="10">
        <v>1</v>
      </c>
      <c r="D18" s="7">
        <f t="shared" si="1"/>
        <v>0.96</v>
      </c>
      <c r="F18" s="8">
        <v>4.2</v>
      </c>
      <c r="G18" s="9">
        <f t="shared" si="2"/>
        <v>5.04</v>
      </c>
    </row>
    <row r="19" customHeight="1" spans="2:7">
      <c r="B19" s="5">
        <v>0.85</v>
      </c>
      <c r="C19" s="10">
        <v>1</v>
      </c>
      <c r="D19" s="11">
        <v>1</v>
      </c>
      <c r="F19" s="8">
        <v>4.4</v>
      </c>
      <c r="G19" s="9">
        <f t="shared" si="2"/>
        <v>5.28</v>
      </c>
    </row>
    <row r="20" customHeight="1" spans="2:7">
      <c r="B20" s="5">
        <v>0.899999999999999</v>
      </c>
      <c r="C20" s="10">
        <v>1</v>
      </c>
      <c r="D20" s="11">
        <v>1</v>
      </c>
      <c r="F20" s="8">
        <v>4.6</v>
      </c>
      <c r="G20" s="9">
        <f t="shared" si="2"/>
        <v>5.52</v>
      </c>
    </row>
    <row r="21" customHeight="1" spans="2:7">
      <c r="B21" s="5">
        <v>0.949999999999999</v>
      </c>
      <c r="C21" s="10">
        <v>1</v>
      </c>
      <c r="D21" s="11">
        <v>1</v>
      </c>
      <c r="F21" s="8">
        <v>4.8</v>
      </c>
      <c r="G21" s="9">
        <f t="shared" si="2"/>
        <v>5.76</v>
      </c>
    </row>
    <row r="22" customHeight="1" spans="2:7">
      <c r="B22" s="12">
        <v>0.999999999999999</v>
      </c>
      <c r="C22" s="13">
        <v>1</v>
      </c>
      <c r="D22" s="14">
        <v>1</v>
      </c>
      <c r="F22" s="15">
        <v>5</v>
      </c>
      <c r="G22" s="16">
        <f t="shared" si="2"/>
        <v>6</v>
      </c>
    </row>
    <row r="23" customHeight="1" spans="2:6">
      <c r="B23" s="10"/>
      <c r="C23" s="17"/>
      <c r="D23" s="18"/>
      <c r="E23" s="17"/>
      <c r="F23" s="17"/>
    </row>
    <row r="24" customHeight="1" spans="2:6">
      <c r="B24" s="10"/>
      <c r="C24" s="17"/>
      <c r="D24" s="18"/>
      <c r="E24" s="17"/>
      <c r="F24" s="17"/>
    </row>
    <row r="25" customHeight="1" spans="2:6">
      <c r="B25" s="10"/>
      <c r="C25" s="17"/>
      <c r="D25" s="17"/>
      <c r="E25" s="18"/>
      <c r="F25" s="17"/>
    </row>
    <row r="26" customHeight="1" spans="2:6">
      <c r="B26" s="10"/>
      <c r="C26" s="17"/>
      <c r="D26" s="17"/>
      <c r="E26" s="18"/>
      <c r="F26" s="17"/>
    </row>
    <row r="27" customHeight="1" spans="2:6">
      <c r="B27" s="10"/>
      <c r="C27" s="17"/>
      <c r="D27" s="17"/>
      <c r="E27" s="18"/>
      <c r="F27" s="17"/>
    </row>
    <row r="28" customHeight="1" spans="2:6">
      <c r="B28" s="10"/>
      <c r="C28" s="17"/>
      <c r="D28" s="17"/>
      <c r="E28" s="18"/>
      <c r="F28" s="17"/>
    </row>
    <row r="29" customHeight="1" spans="2:6">
      <c r="B29" s="10"/>
      <c r="C29" s="17"/>
      <c r="D29" s="17"/>
      <c r="E29" s="17"/>
      <c r="F29" s="17"/>
    </row>
    <row r="30" customHeight="1" spans="2:6">
      <c r="B30" s="10"/>
      <c r="C30" s="17"/>
      <c r="D30" s="17"/>
      <c r="E30" s="17"/>
      <c r="F30" s="17"/>
    </row>
    <row r="31" customHeight="1" spans="2:6">
      <c r="B31" s="10"/>
      <c r="C31" s="17"/>
      <c r="D31" s="17"/>
      <c r="E31" s="17"/>
      <c r="F31" s="17"/>
    </row>
    <row r="32" customHeight="1" spans="2:6">
      <c r="B32" s="10"/>
      <c r="C32" s="17"/>
      <c r="D32" s="17"/>
      <c r="E32" s="17"/>
      <c r="F32" s="17"/>
    </row>
    <row r="33" customHeight="1" spans="3:5">
      <c r="C33" s="17"/>
      <c r="D33" s="17"/>
      <c r="E33" s="17"/>
    </row>
    <row r="34" customHeight="1" spans="3:5">
      <c r="C34" s="17"/>
      <c r="D34" s="17"/>
      <c r="E34" s="17"/>
    </row>
    <row r="35" customHeight="1" spans="3:5">
      <c r="C35" s="17"/>
      <c r="D35" s="17"/>
      <c r="E35" s="17"/>
    </row>
    <row r="36" customHeight="1" spans="3:5">
      <c r="C36" s="17"/>
      <c r="D36" s="17"/>
      <c r="E36" s="17"/>
    </row>
    <row r="37" customHeight="1" spans="2:3">
      <c r="B37" s="10"/>
      <c r="C37" s="6"/>
    </row>
    <row r="38" customHeight="1" spans="2:3">
      <c r="B38" s="10"/>
      <c r="C38" s="6"/>
    </row>
  </sheetData>
  <conditionalFormatting sqref="D1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{ebc8cb6e-7118-4725-afef-014d0abb2a3b}</x14:id>
        </ext>
      </extLst>
    </cfRule>
  </conditionalFormatting>
  <conditionalFormatting sqref="D2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{efee724e-7796-46f0-bbb3-6a0b8e0975ba}</x14:id>
        </ext>
      </extLst>
    </cfRule>
  </conditionalFormatting>
  <conditionalFormatting sqref="D2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{40b465ad-b25e-49b0-a260-a4ce9a604183}</x14:id>
        </ext>
      </extLst>
    </cfRule>
  </conditionalFormatting>
  <conditionalFormatting sqref="D2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{994016bc-a4f9-4046-b60f-5a22cfe24168}</x14:id>
        </ext>
      </extLst>
    </cfRule>
  </conditionalFormatting>
  <conditionalFormatting sqref="B3:B2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{0427e94e-f168-4f7b-8bac-7921da369033}</x14:id>
        </ext>
      </extLst>
    </cfRule>
  </conditionalFormatting>
  <conditionalFormatting sqref="C3:C2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{678a8ffa-e9b8-43ee-9dd7-369919fe3dbb}</x14:id>
        </ext>
      </extLst>
    </cfRule>
  </conditionalFormatting>
  <conditionalFormatting sqref="D3:D2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{d2ab62ca-8dce-4f6b-88f8-840fbdbc66e6}</x14:id>
        </ext>
      </extLst>
    </cfRule>
  </conditionalFormatting>
  <conditionalFormatting sqref="F3:F2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{6e4fcb01-468b-4bee-a6dc-2f36eed675d1}</x14:id>
        </ext>
      </extLst>
    </cfRule>
  </conditionalFormatting>
  <conditionalFormatting sqref="G3:G22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{5743c809-d780-47b1-a37a-f43901615cd2}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c8cb6e-7118-4725-afef-014d0abb2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efee724e-7796-46f0-bbb3-6a0b8e0975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40b465ad-b25e-49b0-a260-a4ce9a6041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D21</xm:sqref>
        </x14:conditionalFormatting>
        <x14:conditionalFormatting xmlns:xm="http://schemas.microsoft.com/office/excel/2006/main">
          <x14:cfRule type="dataBar" id="{994016bc-a4f9-4046-b60f-5a22cfe24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0427e94e-f168-4f7b-8bac-7921da369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B3:B22</xm:sqref>
        </x14:conditionalFormatting>
        <x14:conditionalFormatting xmlns:xm="http://schemas.microsoft.com/office/excel/2006/main">
          <x14:cfRule type="dataBar" id="{678a8ffa-e9b8-43ee-9dd7-369919fe3d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C3:C22</xm:sqref>
        </x14:conditionalFormatting>
        <x14:conditionalFormatting xmlns:xm="http://schemas.microsoft.com/office/excel/2006/main">
          <x14:cfRule type="dataBar" id="{d2ab62ca-8dce-4f6b-88f8-840fbdbc66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D3:D22</xm:sqref>
        </x14:conditionalFormatting>
        <x14:conditionalFormatting xmlns:xm="http://schemas.microsoft.com/office/excel/2006/main">
          <x14:cfRule type="dataBar" id="{6e4fcb01-468b-4bee-a6dc-2f36eed67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F3:F22</xm:sqref>
        </x14:conditionalFormatting>
        <x14:conditionalFormatting xmlns:xm="http://schemas.microsoft.com/office/excel/2006/main">
          <x14:cfRule type="dataBar" id="{5743c809-d780-47b1-a37a-f43901615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Jer小铭</cp:lastModifiedBy>
  <dcterms:created xsi:type="dcterms:W3CDTF">2023-07-27T10:40:00Z</dcterms:created>
  <dcterms:modified xsi:type="dcterms:W3CDTF">2023-08-01T18:25:04Z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85F9240FCEED4B939C4A51FEE8F31EEF_13</vt:lpwstr>
  </property>
  <property fmtid="{D5CDD505-2E9C-101B-9397-08002B2CF9AE}" pid="3" name="KSOProductBuildVer">
    <vt:lpwstr>2052-11.1.0.14036</vt:lpwstr>
  </property>
</Properties>
</file>