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<sst xmlns="http://schemas.openxmlformats.org/spreadsheetml/2006/main" count="75" uniqueCount="58">
  <si>
    <t>Units</t>
  </si>
  <si>
    <t>BountyXP</t>
  </si>
  <si>
    <t>BountyGoldMin</t>
  </si>
  <si>
    <t>BountyGoldMax</t>
  </si>
  <si>
    <t>*</t>
  </si>
  <si>
    <t>Hero</t>
  </si>
  <si>
    <t>+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</si>
  <si>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</si>
  <si>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</si>
  <si>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</si>
  <si>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</si>
  <si>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</si>
  <si>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</si>
  <si>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</si>
  <si>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</si>
  <si>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</si>
  <si>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</si>
  <si>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</si>
  <si>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</si>
  <si>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</si>
  <si>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</si>
  <si>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</si>
  <si>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</si>
  <si>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</si>
  <si>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</si>
  <si>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</si>
  <si>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</si>
  <si>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"0.9"</t>
  </si>
  <si>
    <t>VisionDaytimeRange：1800</t>
  </si>
  <si>
    <t>"VisionDaytimeRange"</t>
  </si>
  <si>
    <t>"2250"</t>
  </si>
  <si>
    <t>VisionNighttimeRange：800</t>
  </si>
  <si>
    <t>"VisionNighttimeRange"</t>
  </si>
  <si>
    <t>"1000"</t>
  </si>
  <si>
    <t>Abilities</t>
  </si>
  <si>
    <t>value1  伤害</t>
  </si>
  <si>
    <t>value2%1  强化</t>
  </si>
  <si>
    <t>value2%0  强化</t>
  </si>
  <si>
    <t>value3  天赋</t>
  </si>
  <si>
    <t>value4  概率</t>
  </si>
  <si>
    <t>AbilityCooldown  冷却</t>
  </si>
  <si>
    <t>AbilityManaCost  魔耗</t>
  </si>
  <si>
    <t>AbilityCastRange  距离</t>
  </si>
  <si>
    <t>AbilityCastPoint  前摇</t>
  </si>
  <si>
    <t>AbilityCharges  充能</t>
  </si>
  <si>
    <t>max_charges  上限</t>
  </si>
  <si>
    <t>speed  速度</t>
  </si>
  <si>
    <t>width  宽度</t>
  </si>
  <si>
    <t>angle  角度</t>
  </si>
  <si>
    <t>radius  范围</t>
  </si>
  <si>
    <t>duration  持续/倍数</t>
  </si>
  <si>
    <t>duration2  反应/减伤</t>
  </si>
  <si>
    <t>vision_radius  视野</t>
  </si>
  <si>
    <t>vision_duration  视觉</t>
  </si>
  <si>
    <t>概率</t>
  </si>
  <si>
    <t>n*(n+1)</t>
  </si>
  <si>
    <t>n*1.2</t>
  </si>
  <si>
    <t>倍数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</si>
</sst>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1]g;General"/>
    <numFmt numFmtId="177" formatCode="0_ "/>
    <numFmt numFmtId="178" formatCode="[=0]g;General"/>
    <numFmt numFmtId="179" formatCode="0.0_ "/>
    <numFmt numFmtId="180" formatCode="0.00_ "/>
    <numFmt numFmtId="181" formatCode="0.000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0" tint="-0.25"/>
      <name val="微软雅黑"/>
      <charset val="134"/>
    </font>
    <font>
      <sz val="8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FF8810"/>
      <name val="微软雅黑"/>
      <charset val="134"/>
    </font>
    <font>
      <sz val="8"/>
      <color rgb="FF7300FF"/>
      <name val="微软雅黑"/>
      <charset val="134"/>
    </font>
    <font>
      <sz val="8"/>
      <color rgb="FF7030A0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theme="9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31" fillId="12" borderId="9" applyNumberFormat="0" applyAlignment="0" applyProtection="0">
      <alignment vertical="center"/>
    </xf>
    <xf numFmtId="0" fontId="32" fillId="13" borderId="14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9" fontId="1" fillId="0" borderId="4" xfId="11" applyNumberFormat="1" applyFont="1" applyBorder="1" applyAlignment="1">
      <alignment horizontal="right"/>
    </xf>
    <xf numFmtId="9" fontId="1" fillId="0" borderId="0" xfId="11" applyFont="1" applyAlignment="1">
      <alignment horizontal="right"/>
    </xf>
    <xf numFmtId="9" fontId="3" fillId="0" borderId="5" xfId="11" applyFont="1" applyBorder="1" applyAlignment="1">
      <alignment horizontal="right"/>
    </xf>
    <xf numFmtId="9" fontId="3" fillId="0" borderId="4" xfId="11" applyNumberFormat="1" applyFont="1" applyBorder="1" applyAlignment="1">
      <alignment horizontal="right"/>
    </xf>
    <xf numFmtId="9" fontId="1" fillId="0" borderId="5" xfId="11" applyFont="1" applyBorder="1" applyAlignment="1">
      <alignment horizontal="right"/>
    </xf>
    <xf numFmtId="9" fontId="1" fillId="0" borderId="0" xfId="11" applyNumberFormat="1" applyFont="1" applyAlignment="1">
      <alignment horizontal="right"/>
    </xf>
    <xf numFmtId="9" fontId="3" fillId="0" borderId="5" xfId="11" applyNumberFormat="1" applyFont="1" applyBorder="1" applyAlignment="1">
      <alignment horizontal="right"/>
    </xf>
    <xf numFmtId="9" fontId="1" fillId="0" borderId="6" xfId="11" applyNumberFormat="1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3" fillId="0" borderId="8" xfId="11" applyNumberFormat="1" applyFont="1" applyBorder="1" applyAlignment="1">
      <alignment horizontal="right"/>
    </xf>
    <xf numFmtId="9" fontId="3" fillId="0" borderId="6" xfId="11" applyNumberFormat="1" applyFont="1" applyBorder="1" applyAlignment="1">
      <alignment horizontal="right"/>
    </xf>
    <xf numFmtId="9" fontId="1" fillId="0" borderId="8" xfId="11" applyFont="1" applyBorder="1" applyAlignment="1">
      <alignment horizontal="right"/>
    </xf>
    <xf numFmtId="9" fontId="2" fillId="0" borderId="0" xfId="11" applyFont="1" applyAlignment="1">
      <alignment horizontal="right"/>
    </xf>
    <xf numFmtId="9" fontId="3" fillId="0" borderId="0" xfId="1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7" fontId="4" fillId="0" borderId="0" xfId="0" applyNumberFormat="1" applyFont="1" applyBorder="1" applyAlignment="1">
      <alignment horizontal="right"/>
    </xf>
    <xf numFmtId="177" fontId="4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177" fontId="4" fillId="0" borderId="7" xfId="0" applyNumberFormat="1" applyFont="1" applyBorder="1" applyAlignment="1">
      <alignment horizontal="right"/>
    </xf>
    <xf numFmtId="177" fontId="4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76" fontId="2" fillId="0" borderId="0" xfId="0" applyNumberFormat="1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177" fontId="3" fillId="0" borderId="5" xfId="0" applyNumberFormat="1" applyFont="1" applyBorder="1" applyAlignment="1">
      <alignment horizontal="right"/>
    </xf>
    <xf numFmtId="177" fontId="2" fillId="0" borderId="0" xfId="0" applyNumberFormat="1" applyFont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79" fontId="5" fillId="0" borderId="5" xfId="0" applyNumberFormat="1" applyFont="1" applyBorder="1" applyAlignment="1">
      <alignment horizontal="right"/>
    </xf>
    <xf numFmtId="179" fontId="2" fillId="0" borderId="0" xfId="0" applyNumberFormat="1" applyFont="1" applyAlignment="1">
      <alignment horizontal="right"/>
    </xf>
    <xf numFmtId="180" fontId="5" fillId="0" borderId="5" xfId="0" applyNumberFormat="1" applyFont="1" applyBorder="1" applyAlignment="1">
      <alignment horizontal="right"/>
    </xf>
    <xf numFmtId="180" fontId="2" fillId="0" borderId="0" xfId="0" applyNumberFormat="1" applyFont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177" fontId="6" fillId="0" borderId="5" xfId="0" applyNumberFormat="1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177" fontId="7" fillId="0" borderId="5" xfId="0" applyNumberFormat="1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177" fontId="8" fillId="0" borderId="5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179" fontId="8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177" fontId="9" fillId="0" borderId="5" xfId="0" applyNumberFormat="1" applyFont="1" applyBorder="1" applyAlignment="1">
      <alignment horizontal="right"/>
    </xf>
    <xf numFmtId="179" fontId="9" fillId="0" borderId="0" xfId="0" applyNumberFormat="1" applyFont="1" applyBorder="1" applyAlignment="1">
      <alignment horizontal="right"/>
    </xf>
    <xf numFmtId="179" fontId="9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179" fontId="4" fillId="0" borderId="0" xfId="0" applyNumberFormat="1" applyFont="1" applyBorder="1" applyAlignment="1">
      <alignment horizontal="right"/>
    </xf>
    <xf numFmtId="179" fontId="4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177" fontId="10" fillId="0" borderId="5" xfId="0" applyNumberFormat="1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79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6" fontId="2" fillId="0" borderId="7" xfId="0" applyNumberFormat="1" applyFont="1" applyBorder="1" applyAlignment="1">
      <alignment horizontal="right"/>
    </xf>
    <xf numFmtId="178" fontId="2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179" fontId="3" fillId="0" borderId="0" xfId="0" applyNumberFormat="1" applyFont="1" applyBorder="1" applyAlignment="1">
      <alignment horizontal="right"/>
    </xf>
    <xf numFmtId="179" fontId="3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2" borderId="6" xfId="0" applyFont="1" applyFill="1" applyBorder="1" applyAlignment="1">
      <alignment horizontal="right"/>
    </xf>
    <xf numFmtId="9" fontId="13" fillId="0" borderId="7" xfId="11" applyNumberFormat="1" applyFont="1" applyBorder="1" applyAlignment="1">
      <alignment horizontal="right"/>
    </xf>
    <xf numFmtId="9" fontId="13" fillId="0" borderId="7" xfId="1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7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77" fontId="1" fillId="0" borderId="7" xfId="0" applyNumberFormat="1" applyFont="1" applyBorder="1" applyAlignment="1">
      <alignment horizontal="right"/>
    </xf>
    <xf numFmtId="177" fontId="1" fillId="0" borderId="8" xfId="0" applyNumberFormat="1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177" fontId="15" fillId="0" borderId="5" xfId="0" applyNumberFormat="1" applyFont="1" applyFill="1" applyBorder="1" applyAlignment="1">
      <alignment horizontal="right"/>
    </xf>
    <xf numFmtId="177" fontId="2" fillId="0" borderId="0" xfId="0" applyNumberFormat="1" applyFont="1" applyFill="1" applyAlignment="1">
      <alignment horizontal="right"/>
    </xf>
    <xf numFmtId="0" fontId="16" fillId="2" borderId="4" xfId="0" applyFont="1" applyFill="1" applyBorder="1" applyAlignment="1">
      <alignment horizontal="right"/>
    </xf>
    <xf numFmtId="180" fontId="16" fillId="0" borderId="0" xfId="0" applyNumberFormat="1" applyFont="1" applyBorder="1" applyAlignment="1">
      <alignment horizontal="right"/>
    </xf>
    <xf numFmtId="180" fontId="16" fillId="0" borderId="5" xfId="0" applyNumberFormat="1" applyFont="1" applyBorder="1" applyAlignment="1">
      <alignment horizontal="right"/>
    </xf>
    <xf numFmtId="177" fontId="1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177" fontId="16" fillId="0" borderId="5" xfId="0" applyNumberFormat="1" applyFont="1" applyBorder="1" applyAlignment="1">
      <alignment horizontal="right"/>
    </xf>
    <xf numFmtId="177" fontId="14" fillId="0" borderId="5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179" fontId="17" fillId="0" borderId="5" xfId="0" applyNumberFormat="1" applyFont="1" applyBorder="1" applyAlignment="1">
      <alignment horizontal="right"/>
    </xf>
    <xf numFmtId="180" fontId="5" fillId="0" borderId="8" xfId="0" applyNumberFormat="1" applyFont="1" applyBorder="1" applyAlignment="1">
      <alignment horizontal="right"/>
    </xf>
    <xf numFmtId="177" fontId="8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7" fontId="9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81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84A7"/>
      <color rgb="00FF17C6"/>
      <color rgb="00C09100"/>
      <color rgb="007B6EF4"/>
      <color rgb="005F5F5F"/>
      <color rgb="007300FF"/>
      <color rgb="00F000D1"/>
      <color rgb="0036D6E0"/>
      <color rgb="008523FF"/>
      <color rgb="00FF88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8"/>
  <sheetViews>
    <sheetView tabSelected="1" zoomScale="110" zoomScaleNormal="110" topLeftCell="A28" workbookViewId="0">
      <selection activeCell="U31" sqref="U31"/>
    </sheetView>
  </sheetViews>
  <sheetFormatPr defaultColWidth="9" defaultRowHeight="15" customHeight="1"/>
  <cols>
    <col min="1" max="1" width="1.625" style="1" customWidth="1"/>
    <col min="2" max="2" width="20.875" style="1" customWidth="1"/>
    <col min="3" max="16384" width="9" style="1"/>
  </cols>
  <sheetData>
    <row r="1" ht="10" customHeight="1"/>
    <row r="2" customHeight="1" spans="2:7">
      <c r="B2" s="20" t="s">
        <v>0</v>
      </c>
      <c r="C2" s="21"/>
      <c r="D2" s="21"/>
      <c r="E2" s="21"/>
      <c r="F2" s="21"/>
      <c r="G2" s="22"/>
    </row>
    <row r="3" customHeight="1" spans="2:7">
      <c r="B3" s="23" t="s">
        <v>1</v>
      </c>
      <c r="C3" s="24">
        <v>69</v>
      </c>
      <c r="D3" s="24">
        <v>22</v>
      </c>
      <c r="E3" s="24">
        <v>57</v>
      </c>
      <c r="F3" s="24">
        <v>25</v>
      </c>
      <c r="G3" s="25">
        <v>88</v>
      </c>
    </row>
    <row r="4" customHeight="1" spans="2:7">
      <c r="B4" s="26" t="s">
        <v>2</v>
      </c>
      <c r="C4" s="24">
        <v>43</v>
      </c>
      <c r="D4" s="24">
        <v>19</v>
      </c>
      <c r="E4" s="24">
        <v>34</v>
      </c>
      <c r="F4" s="24">
        <v>20</v>
      </c>
      <c r="G4" s="25">
        <v>59</v>
      </c>
    </row>
    <row r="5" customHeight="1" spans="2:7">
      <c r="B5" s="23" t="s">
        <v>3</v>
      </c>
      <c r="C5" s="24">
        <v>52</v>
      </c>
      <c r="D5" s="24">
        <v>25</v>
      </c>
      <c r="E5" s="24">
        <v>39</v>
      </c>
      <c r="F5" s="24">
        <v>26</v>
      </c>
      <c r="G5" s="25">
        <v>72</v>
      </c>
    </row>
    <row r="6" s="19" customFormat="1" customHeight="1" spans="2:7">
      <c r="B6" s="27"/>
      <c r="C6" s="28" t="s">
        <v>4</v>
      </c>
      <c r="D6" s="28">
        <v>2.5</v>
      </c>
      <c r="E6" s="28">
        <v>2.5</v>
      </c>
      <c r="F6" s="28"/>
      <c r="G6" s="29"/>
    </row>
    <row r="7" customHeight="1" spans="2:7">
      <c r="B7" s="26" t="s">
        <v>1</v>
      </c>
      <c r="C7" s="30">
        <f>C3*$D$6</f>
        <v>172.5</v>
      </c>
      <c r="D7" s="30">
        <f>D3*$D$6</f>
        <v>55</v>
      </c>
      <c r="E7" s="30">
        <f>E3*$D$6</f>
        <v>142.5</v>
      </c>
      <c r="F7" s="30">
        <f>F3*$D$6</f>
        <v>62.5</v>
      </c>
      <c r="G7" s="31">
        <f>G3*$D$6</f>
        <v>220</v>
      </c>
    </row>
    <row r="8" customHeight="1" spans="2:7">
      <c r="B8" s="26" t="s">
        <v>2</v>
      </c>
      <c r="C8" s="30">
        <f>C4*$E$6</f>
        <v>107.5</v>
      </c>
      <c r="D8" s="30">
        <f>D4*$E$6</f>
        <v>47.5</v>
      </c>
      <c r="E8" s="30">
        <f>E4*$E$6</f>
        <v>85</v>
      </c>
      <c r="F8" s="30">
        <f>F4*$E$6</f>
        <v>50</v>
      </c>
      <c r="G8" s="31">
        <f>G4*$E$6</f>
        <v>147.5</v>
      </c>
    </row>
    <row r="9" customHeight="1" spans="2:7">
      <c r="B9" s="32" t="s">
        <v>3</v>
      </c>
      <c r="C9" s="33">
        <f>C5*$E$6</f>
        <v>130</v>
      </c>
      <c r="D9" s="33">
        <f>D5*$E$6</f>
        <v>62.5</v>
      </c>
      <c r="E9" s="33">
        <f>E5*$E$6</f>
        <v>97.5</v>
      </c>
      <c r="F9" s="33">
        <f>F5*$E$6</f>
        <v>65</v>
      </c>
      <c r="G9" s="34">
        <f>G5*$E$6</f>
        <v>180</v>
      </c>
    </row>
    <row r="11" customHeight="1" spans="2:7">
      <c r="B11" s="20" t="s">
        <v>5</v>
      </c>
      <c r="C11" s="21"/>
      <c r="D11" s="3" t="s">
        <v>4</v>
      </c>
      <c r="E11" s="3" t="s">
        <v>6</v>
      </c>
      <c r="F11" s="22"/>
      <c r="G11" s="35" t="s">
        <v>7</v>
      </c>
    </row>
    <row r="12" customHeight="1" spans="2:7">
      <c r="B12" s="26" t="s">
        <v>8</v>
      </c>
      <c r="C12" s="36">
        <v>8</v>
      </c>
      <c r="D12" s="37">
        <v>1.25</v>
      </c>
      <c r="E12" s="38">
        <v>0</v>
      </c>
      <c r="F12" s="39">
        <f>C12*D12+E12</f>
        <v>10</v>
      </c>
      <c r="G12" s="40">
        <f>F12-C12</f>
        <v>2</v>
      </c>
    </row>
    <row r="13" customHeight="1" spans="2:7">
      <c r="B13" s="26" t="s">
        <v>9</v>
      </c>
      <c r="C13" s="36">
        <v>14</v>
      </c>
      <c r="D13" s="37">
        <v>1.25</v>
      </c>
      <c r="E13" s="38">
        <v>0</v>
      </c>
      <c r="F13" s="39">
        <f t="shared" ref="F13:F27" si="0">C13*D13+E13</f>
        <v>17.5</v>
      </c>
      <c r="G13" s="40">
        <f>F13-C13</f>
        <v>3.5</v>
      </c>
    </row>
    <row r="14" customHeight="1" spans="2:7">
      <c r="B14" s="41" t="s">
        <v>10</v>
      </c>
      <c r="C14" s="42">
        <v>1.7</v>
      </c>
      <c r="D14" s="37">
        <v>0.75</v>
      </c>
      <c r="E14" s="38">
        <v>0</v>
      </c>
      <c r="F14" s="43">
        <f t="shared" si="0"/>
        <v>1.275</v>
      </c>
      <c r="G14" s="44">
        <f>F14-C14</f>
        <v>-0.425</v>
      </c>
    </row>
    <row r="15" customHeight="1" spans="2:7">
      <c r="B15" s="41" t="s">
        <v>11</v>
      </c>
      <c r="C15" s="42">
        <v>0.33</v>
      </c>
      <c r="D15" s="37">
        <v>0.75</v>
      </c>
      <c r="E15" s="38">
        <v>0</v>
      </c>
      <c r="F15" s="45">
        <f t="shared" si="0"/>
        <v>0.2475</v>
      </c>
      <c r="G15" s="46">
        <f>F15-C15</f>
        <v>-0.0825</v>
      </c>
    </row>
    <row r="16" customHeight="1" spans="2:7">
      <c r="B16" s="47" t="s">
        <v>12</v>
      </c>
      <c r="C16" s="48">
        <v>150</v>
      </c>
      <c r="D16" s="37">
        <v>1.25</v>
      </c>
      <c r="E16" s="38">
        <v>0</v>
      </c>
      <c r="F16" s="49">
        <f t="shared" si="0"/>
        <v>187.5</v>
      </c>
      <c r="G16" s="40">
        <f>F16-C16</f>
        <v>37.5</v>
      </c>
    </row>
    <row r="17" customHeight="1" spans="2:7">
      <c r="B17" s="50" t="s">
        <v>13</v>
      </c>
      <c r="C17" s="51">
        <v>0</v>
      </c>
      <c r="D17" s="37">
        <v>1.25</v>
      </c>
      <c r="E17" s="38">
        <v>0</v>
      </c>
      <c r="F17" s="52">
        <f t="shared" si="0"/>
        <v>0</v>
      </c>
      <c r="G17" s="40">
        <f t="shared" ref="G17:G27" si="1">F17-C17</f>
        <v>0</v>
      </c>
    </row>
    <row r="18" customHeight="1" spans="2:10">
      <c r="B18" s="53" t="s">
        <v>14</v>
      </c>
      <c r="C18" s="54">
        <v>19</v>
      </c>
      <c r="D18" s="37">
        <v>1.25</v>
      </c>
      <c r="E18" s="38">
        <v>0</v>
      </c>
      <c r="F18" s="55">
        <f t="shared" si="0"/>
        <v>23.75</v>
      </c>
      <c r="G18" s="40">
        <f t="shared" si="1"/>
        <v>4.75</v>
      </c>
      <c r="J18" s="35"/>
    </row>
    <row r="19" customHeight="1" spans="2:11">
      <c r="B19" s="53" t="s">
        <v>15</v>
      </c>
      <c r="C19" s="56">
        <v>2.5</v>
      </c>
      <c r="D19" s="37">
        <v>1.25</v>
      </c>
      <c r="E19" s="38">
        <v>0</v>
      </c>
      <c r="F19" s="57">
        <f t="shared" si="0"/>
        <v>3.125</v>
      </c>
      <c r="G19" s="44">
        <f t="shared" si="1"/>
        <v>0.625</v>
      </c>
      <c r="H19" s="58" t="s">
        <v>16</v>
      </c>
      <c r="I19" s="121">
        <f>F19*29+F18</f>
        <v>114.375</v>
      </c>
      <c r="J19" s="40">
        <f t="shared" ref="J19:J23" si="2">C19*29+C18</f>
        <v>91.5</v>
      </c>
      <c r="K19" s="122">
        <f>I19-J19</f>
        <v>22.875</v>
      </c>
    </row>
    <row r="20" customHeight="1" spans="2:11">
      <c r="B20" s="59" t="s">
        <v>17</v>
      </c>
      <c r="C20" s="60">
        <v>16</v>
      </c>
      <c r="D20" s="37">
        <v>1.25</v>
      </c>
      <c r="E20" s="38">
        <v>0</v>
      </c>
      <c r="F20" s="61">
        <f t="shared" si="0"/>
        <v>20</v>
      </c>
      <c r="G20" s="40">
        <f t="shared" si="1"/>
        <v>4</v>
      </c>
      <c r="J20" s="35"/>
      <c r="K20" s="88"/>
    </row>
    <row r="21" customHeight="1" spans="2:11">
      <c r="B21" s="59" t="s">
        <v>18</v>
      </c>
      <c r="C21" s="62">
        <v>1.9</v>
      </c>
      <c r="D21" s="37">
        <v>1.25</v>
      </c>
      <c r="E21" s="38">
        <v>0</v>
      </c>
      <c r="F21" s="63">
        <f t="shared" si="0"/>
        <v>2.375</v>
      </c>
      <c r="G21" s="44">
        <f t="shared" si="1"/>
        <v>0.475</v>
      </c>
      <c r="H21" s="64" t="s">
        <v>19</v>
      </c>
      <c r="I21" s="123">
        <f>F21*29+F20</f>
        <v>88.875</v>
      </c>
      <c r="J21" s="40">
        <f t="shared" si="2"/>
        <v>71.1</v>
      </c>
      <c r="K21" s="122">
        <f t="shared" ref="K19:K23" si="3">I21-J21</f>
        <v>17.775</v>
      </c>
    </row>
    <row r="22" customHeight="1" spans="2:11">
      <c r="B22" s="65" t="s">
        <v>20</v>
      </c>
      <c r="C22" s="66">
        <v>18</v>
      </c>
      <c r="D22" s="37">
        <v>1.25</v>
      </c>
      <c r="E22" s="38">
        <v>0</v>
      </c>
      <c r="F22" s="31">
        <f t="shared" si="0"/>
        <v>22.5</v>
      </c>
      <c r="G22" s="40">
        <f t="shared" si="1"/>
        <v>4.5</v>
      </c>
      <c r="J22" s="35"/>
      <c r="K22" s="88"/>
    </row>
    <row r="23" customHeight="1" spans="2:11">
      <c r="B23" s="65" t="s">
        <v>21</v>
      </c>
      <c r="C23" s="67">
        <v>2.5</v>
      </c>
      <c r="D23" s="37">
        <v>1.25</v>
      </c>
      <c r="E23" s="38">
        <v>0</v>
      </c>
      <c r="F23" s="68">
        <f t="shared" si="0"/>
        <v>3.125</v>
      </c>
      <c r="G23" s="44">
        <f t="shared" si="1"/>
        <v>0.625</v>
      </c>
      <c r="H23" s="69" t="s">
        <v>22</v>
      </c>
      <c r="I23" s="124">
        <f>F23*29+F22</f>
        <v>113.125</v>
      </c>
      <c r="J23" s="40">
        <f t="shared" si="2"/>
        <v>90.5</v>
      </c>
      <c r="K23" s="122">
        <f t="shared" si="3"/>
        <v>22.625</v>
      </c>
    </row>
    <row r="24" customHeight="1" spans="2:7">
      <c r="B24" s="70" t="s">
        <v>23</v>
      </c>
      <c r="C24" s="71">
        <v>295</v>
      </c>
      <c r="D24" s="37">
        <v>1.25</v>
      </c>
      <c r="E24" s="38">
        <v>0</v>
      </c>
      <c r="F24" s="72">
        <f t="shared" si="0"/>
        <v>368.75</v>
      </c>
      <c r="G24" s="40">
        <f t="shared" si="1"/>
        <v>73.75</v>
      </c>
    </row>
    <row r="25" customHeight="1" spans="2:12">
      <c r="B25" s="73" t="s">
        <v>24</v>
      </c>
      <c r="C25" s="74">
        <v>0.9</v>
      </c>
      <c r="D25" s="37">
        <v>1.25</v>
      </c>
      <c r="E25" s="38">
        <v>0</v>
      </c>
      <c r="F25" s="75">
        <f t="shared" si="0"/>
        <v>1.125</v>
      </c>
      <c r="G25" s="44">
        <f t="shared" si="1"/>
        <v>0.225</v>
      </c>
      <c r="H25" s="76" t="s">
        <v>25</v>
      </c>
      <c r="I25" s="125">
        <f>0.03*3.14/F25</f>
        <v>0.0837333333333333</v>
      </c>
      <c r="J25" s="126" t="s">
        <v>26</v>
      </c>
      <c r="K25" s="76"/>
      <c r="L25" s="126" t="s">
        <v>27</v>
      </c>
    </row>
    <row r="26" customHeight="1" spans="2:12">
      <c r="B26" s="41" t="s">
        <v>28</v>
      </c>
      <c r="C26" s="42">
        <v>1800</v>
      </c>
      <c r="D26" s="37">
        <v>1.25</v>
      </c>
      <c r="E26" s="38">
        <v>0</v>
      </c>
      <c r="F26" s="77">
        <f t="shared" si="0"/>
        <v>2250</v>
      </c>
      <c r="G26" s="35">
        <f t="shared" si="1"/>
        <v>450</v>
      </c>
      <c r="I26" s="127"/>
      <c r="J26" s="128" t="s">
        <v>29</v>
      </c>
      <c r="K26" s="128"/>
      <c r="L26" s="128" t="s">
        <v>30</v>
      </c>
    </row>
    <row r="27" customHeight="1" spans="2:12">
      <c r="B27" s="78" t="s">
        <v>31</v>
      </c>
      <c r="C27" s="79">
        <v>800</v>
      </c>
      <c r="D27" s="80">
        <v>1.25</v>
      </c>
      <c r="E27" s="81">
        <v>0</v>
      </c>
      <c r="F27" s="82">
        <f t="shared" si="0"/>
        <v>1000</v>
      </c>
      <c r="G27" s="35">
        <f t="shared" si="1"/>
        <v>200</v>
      </c>
      <c r="J27" s="128" t="s">
        <v>32</v>
      </c>
      <c r="K27" s="128"/>
      <c r="L27" s="128" t="s">
        <v>33</v>
      </c>
    </row>
    <row r="28" customHeight="1" spans="10:12">
      <c r="J28" s="129"/>
      <c r="K28" s="129"/>
      <c r="L28" s="129"/>
    </row>
    <row r="29" customHeight="1" spans="2:6">
      <c r="B29" s="83" t="s">
        <v>34</v>
      </c>
      <c r="C29" s="3" t="s">
        <v>6</v>
      </c>
      <c r="D29" s="3">
        <f>D30-C30</f>
        <v>0.2</v>
      </c>
      <c r="E29" s="3" t="s">
        <v>4</v>
      </c>
      <c r="F29" s="4">
        <v>1.25</v>
      </c>
    </row>
    <row r="30" customHeight="1" spans="2:10">
      <c r="B30" s="26" t="s">
        <v>35</v>
      </c>
      <c r="C30" s="36">
        <v>0.8</v>
      </c>
      <c r="D30" s="36">
        <v>1</v>
      </c>
      <c r="E30" s="36">
        <f>D30+$D$29</f>
        <v>1.2</v>
      </c>
      <c r="F30" s="84">
        <f>E30+$D$29</f>
        <v>1.4</v>
      </c>
      <c r="G30" s="36"/>
      <c r="H30" s="64"/>
      <c r="J30" s="35" t="str">
        <f t="shared" ref="J30:J32" si="4">CONCATENATE(C30," ",D30," ",E30)</f>
        <v>0.8 1 1.2</v>
      </c>
    </row>
    <row r="31" customHeight="1" spans="2:10">
      <c r="B31" s="26" t="s">
        <v>36</v>
      </c>
      <c r="C31" s="85">
        <f>ROUNDDOWN(C30*$F$29,1)</f>
        <v>1</v>
      </c>
      <c r="D31" s="85">
        <f>ROUNDDOWN(D30*$F$29,1)</f>
        <v>1.2</v>
      </c>
      <c r="E31" s="85">
        <f>ROUNDDOWN(E30*$F$29,1)</f>
        <v>1.5</v>
      </c>
      <c r="F31" s="86">
        <f>ROUNDDOWN(F30*$F$29,1)</f>
        <v>1.7</v>
      </c>
      <c r="G31" s="36"/>
      <c r="H31" s="87" t="str">
        <f>CONCATENATE(J31," ",F31)</f>
        <v>1 1.2 1.5 1.7</v>
      </c>
      <c r="J31" s="35" t="str">
        <f t="shared" si="4"/>
        <v>1 1.2 1.5</v>
      </c>
    </row>
    <row r="32" customHeight="1" spans="2:10">
      <c r="B32" s="26" t="s">
        <v>37</v>
      </c>
      <c r="C32" s="36">
        <f>ROUNDDOWN(C30*$F$29,0)</f>
        <v>1</v>
      </c>
      <c r="D32" s="36">
        <f>ROUNDDOWN(D30*$F$29,0)</f>
        <v>1</v>
      </c>
      <c r="E32" s="36">
        <f>ROUNDDOWN(E30*$F$29,0)</f>
        <v>1</v>
      </c>
      <c r="F32" s="84">
        <f>ROUNDDOWN(F30*$F$29,0)</f>
        <v>1</v>
      </c>
      <c r="G32" s="88"/>
      <c r="H32" s="87" t="str">
        <f>CONCATENATE(J32," ",F32)</f>
        <v>1 1 1 1</v>
      </c>
      <c r="J32" s="35" t="str">
        <f t="shared" si="4"/>
        <v>1 1 1</v>
      </c>
    </row>
    <row r="33" customHeight="1" spans="2:6">
      <c r="B33" s="89"/>
      <c r="C33" s="90" t="s">
        <v>4</v>
      </c>
      <c r="D33" s="90">
        <v>2</v>
      </c>
      <c r="E33" s="24"/>
      <c r="F33" s="25"/>
    </row>
    <row r="34" customHeight="1" spans="2:6">
      <c r="B34" s="65" t="s">
        <v>38</v>
      </c>
      <c r="C34" s="66">
        <v>16</v>
      </c>
      <c r="D34" s="66">
        <f>C34*D33</f>
        <v>32</v>
      </c>
      <c r="E34" s="24"/>
      <c r="F34" s="25"/>
    </row>
    <row r="35" customHeight="1" spans="2:6">
      <c r="B35" s="89"/>
      <c r="C35" s="24"/>
      <c r="D35" s="90">
        <v>1.25</v>
      </c>
      <c r="E35" s="90"/>
      <c r="F35" s="25"/>
    </row>
    <row r="36" customHeight="1" spans="2:6">
      <c r="B36" s="91" t="s">
        <v>39</v>
      </c>
      <c r="C36" s="92">
        <v>0.17</v>
      </c>
      <c r="D36" s="93">
        <f>C36*D35</f>
        <v>0.2125</v>
      </c>
      <c r="E36" s="94"/>
      <c r="F36" s="16"/>
    </row>
    <row r="37" customHeight="1" spans="2:6">
      <c r="B37" s="20"/>
      <c r="C37" s="3" t="s">
        <v>7</v>
      </c>
      <c r="D37" s="3">
        <f>D38-C38</f>
        <v>-5</v>
      </c>
      <c r="E37" s="3" t="s">
        <v>4</v>
      </c>
      <c r="F37" s="4">
        <v>0.75</v>
      </c>
    </row>
    <row r="38" customHeight="1" spans="2:8">
      <c r="B38" s="95" t="s">
        <v>40</v>
      </c>
      <c r="C38" s="96">
        <v>90</v>
      </c>
      <c r="D38" s="96">
        <v>85</v>
      </c>
      <c r="E38" s="96">
        <f>D38+$D$37</f>
        <v>80</v>
      </c>
      <c r="F38" s="97">
        <f>E38+$D$37</f>
        <v>75</v>
      </c>
      <c r="G38" s="98"/>
      <c r="H38" s="35"/>
    </row>
    <row r="39" customHeight="1" spans="2:10">
      <c r="B39" s="89"/>
      <c r="C39" s="24">
        <f>ROUNDDOWN(C38*$F$37,1)</f>
        <v>67.5</v>
      </c>
      <c r="D39" s="24">
        <f>ROUNDDOWN(D38*$F$37,1)</f>
        <v>63.7</v>
      </c>
      <c r="E39" s="24">
        <f>ROUNDDOWN(E38*$F$37,1)</f>
        <v>60</v>
      </c>
      <c r="F39" s="25">
        <f>ROUNDDOWN(F38*$F$37,1)</f>
        <v>56.2</v>
      </c>
      <c r="H39" s="99" t="str">
        <f>CONCATENATE(J39," ",F39)</f>
        <v>67.5 63.7 60 56.2</v>
      </c>
      <c r="J39" s="35" t="str">
        <f>CONCATENATE(C39," ",D39," ",E39)</f>
        <v>67.5 63.7 60</v>
      </c>
    </row>
    <row r="40" customHeight="1" spans="2:6">
      <c r="B40" s="89"/>
      <c r="C40" s="35" t="s">
        <v>6</v>
      </c>
      <c r="D40" s="35">
        <f>D41-C41</f>
        <v>125</v>
      </c>
      <c r="E40" s="90" t="s">
        <v>4</v>
      </c>
      <c r="F40" s="100">
        <v>0.75</v>
      </c>
    </row>
    <row r="41" customHeight="1" spans="2:9">
      <c r="B41" s="59" t="s">
        <v>41</v>
      </c>
      <c r="C41" s="60"/>
      <c r="D41" s="60">
        <v>125</v>
      </c>
      <c r="E41" s="60">
        <f>D41+$D$40</f>
        <v>250</v>
      </c>
      <c r="F41" s="101">
        <f>E41+$D$40</f>
        <v>375</v>
      </c>
      <c r="H41" s="64"/>
      <c r="I41" s="35"/>
    </row>
    <row r="42" customHeight="1" spans="2:10">
      <c r="B42" s="102"/>
      <c r="C42" s="103">
        <f>ROUNDDOWN(C41*$F$40,0)</f>
        <v>0</v>
      </c>
      <c r="D42" s="103">
        <f>ROUNDDOWN(D41*$F$40,0)</f>
        <v>93</v>
      </c>
      <c r="E42" s="103">
        <f>ROUNDDOWN(E41*$F$40,0)</f>
        <v>187</v>
      </c>
      <c r="F42" s="104">
        <f>ROUNDDOWN(F41*$F$40,0)</f>
        <v>281</v>
      </c>
      <c r="H42" s="64" t="str">
        <f>CONCATENATE(J42," ",F42)</f>
        <v>0 93 187 281</v>
      </c>
      <c r="J42" s="35" t="str">
        <f>CONCATENATE(C42," ",D42," ",E42)</f>
        <v>0 93 187</v>
      </c>
    </row>
    <row r="44" customHeight="1" spans="2:7">
      <c r="B44" s="83"/>
      <c r="C44" s="21"/>
      <c r="D44" s="3" t="s">
        <v>4</v>
      </c>
      <c r="E44" s="3" t="s">
        <v>6</v>
      </c>
      <c r="F44" s="22"/>
      <c r="G44" s="35" t="s">
        <v>7</v>
      </c>
    </row>
    <row r="45" customHeight="1" spans="2:7">
      <c r="B45" s="105" t="s">
        <v>42</v>
      </c>
      <c r="C45" s="106">
        <v>150</v>
      </c>
      <c r="D45" s="37">
        <v>1.25</v>
      </c>
      <c r="E45" s="38">
        <v>0</v>
      </c>
      <c r="F45" s="107">
        <f>C45*D45+E45</f>
        <v>187.5</v>
      </c>
      <c r="G45" s="108">
        <f>F45-C45</f>
        <v>37.5</v>
      </c>
    </row>
    <row r="46" customHeight="1" spans="2:7">
      <c r="B46" s="109" t="s">
        <v>43</v>
      </c>
      <c r="C46" s="110">
        <v>0.75</v>
      </c>
      <c r="D46" s="37">
        <v>0.75</v>
      </c>
      <c r="E46" s="38">
        <v>0</v>
      </c>
      <c r="F46" s="111">
        <f>C46*D46+E46</f>
        <v>0.5625</v>
      </c>
      <c r="G46" s="44">
        <f>F46-C46</f>
        <v>-0.1875</v>
      </c>
    </row>
    <row r="47" customHeight="1" spans="2:7">
      <c r="B47" s="95" t="s">
        <v>40</v>
      </c>
      <c r="C47" s="24">
        <v>30</v>
      </c>
      <c r="D47" s="37">
        <v>0.75</v>
      </c>
      <c r="E47" s="38">
        <v>0</v>
      </c>
      <c r="F47" s="97">
        <f>ROUNDDOWN(C47*D47+E47,1)</f>
        <v>22.5</v>
      </c>
      <c r="G47" s="35">
        <f>F47-C38</f>
        <v>-67.5</v>
      </c>
    </row>
    <row r="48" customHeight="1" spans="2:8">
      <c r="B48" s="59" t="s">
        <v>41</v>
      </c>
      <c r="C48" s="24">
        <v>50</v>
      </c>
      <c r="D48" s="37">
        <v>0.75</v>
      </c>
      <c r="E48" s="38">
        <v>0</v>
      </c>
      <c r="F48" s="101">
        <f>ROUNDDOWN(C48*D48+E48,0)</f>
        <v>37</v>
      </c>
      <c r="G48" s="35">
        <f>F48-C41</f>
        <v>37</v>
      </c>
      <c r="H48" s="112"/>
    </row>
    <row r="49" customHeight="1" spans="2:7">
      <c r="B49" s="23" t="s">
        <v>44</v>
      </c>
      <c r="C49" s="36">
        <v>2</v>
      </c>
      <c r="D49" s="37">
        <v>1</v>
      </c>
      <c r="E49" s="38">
        <v>1</v>
      </c>
      <c r="F49" s="84">
        <f>C49*D49+E49</f>
        <v>3</v>
      </c>
      <c r="G49" s="35">
        <f>F49-C49</f>
        <v>1</v>
      </c>
    </row>
    <row r="50" customHeight="1" spans="2:7">
      <c r="B50" s="23" t="s">
        <v>45</v>
      </c>
      <c r="C50" s="36">
        <v>2</v>
      </c>
      <c r="D50" s="37">
        <v>1</v>
      </c>
      <c r="E50" s="38">
        <v>1</v>
      </c>
      <c r="F50" s="84">
        <f>C50*D50+E50</f>
        <v>3</v>
      </c>
      <c r="G50" s="35">
        <f>F50-C50</f>
        <v>1</v>
      </c>
    </row>
    <row r="51" customHeight="1" spans="2:7">
      <c r="B51" s="53" t="s">
        <v>46</v>
      </c>
      <c r="C51" s="54">
        <v>120</v>
      </c>
      <c r="D51" s="37">
        <v>1.25</v>
      </c>
      <c r="E51" s="38">
        <v>0</v>
      </c>
      <c r="F51" s="55">
        <f t="shared" ref="F51:F58" si="5">C51*D51+E51</f>
        <v>150</v>
      </c>
      <c r="G51" s="40">
        <f t="shared" ref="G51:G58" si="6">F51-C51</f>
        <v>30</v>
      </c>
    </row>
    <row r="52" customHeight="1" spans="2:7">
      <c r="B52" s="65" t="s">
        <v>47</v>
      </c>
      <c r="C52" s="66">
        <v>125</v>
      </c>
      <c r="D52" s="37">
        <v>1.25</v>
      </c>
      <c r="E52" s="38">
        <v>0</v>
      </c>
      <c r="F52" s="31">
        <f t="shared" si="5"/>
        <v>156.25</v>
      </c>
      <c r="G52" s="40">
        <f t="shared" si="6"/>
        <v>31.25</v>
      </c>
    </row>
    <row r="53" customHeight="1" spans="2:7">
      <c r="B53" s="109" t="s">
        <v>48</v>
      </c>
      <c r="C53" s="113">
        <v>23</v>
      </c>
      <c r="D53" s="37">
        <v>1.25</v>
      </c>
      <c r="E53" s="38">
        <v>0</v>
      </c>
      <c r="F53" s="114">
        <f t="shared" si="5"/>
        <v>28.75</v>
      </c>
      <c r="G53" s="35">
        <f t="shared" si="6"/>
        <v>5.75</v>
      </c>
    </row>
    <row r="54" customHeight="1" spans="2:7">
      <c r="B54" s="95" t="s">
        <v>49</v>
      </c>
      <c r="C54" s="96">
        <v>325</v>
      </c>
      <c r="D54" s="37">
        <v>1.25</v>
      </c>
      <c r="E54" s="38"/>
      <c r="F54" s="115">
        <f t="shared" si="5"/>
        <v>406.25</v>
      </c>
      <c r="G54" s="35">
        <f t="shared" si="6"/>
        <v>81.25</v>
      </c>
    </row>
    <row r="55" customHeight="1" spans="2:7">
      <c r="B55" s="59" t="s">
        <v>50</v>
      </c>
      <c r="C55" s="116">
        <v>2.75</v>
      </c>
      <c r="D55" s="37">
        <v>1.25</v>
      </c>
      <c r="E55" s="38">
        <v>0</v>
      </c>
      <c r="F55" s="63">
        <f t="shared" si="5"/>
        <v>3.4375</v>
      </c>
      <c r="G55" s="44">
        <f t="shared" si="6"/>
        <v>0.6875</v>
      </c>
    </row>
    <row r="56" customHeight="1" spans="2:7">
      <c r="B56" s="117" t="s">
        <v>51</v>
      </c>
      <c r="C56" s="118">
        <v>30</v>
      </c>
      <c r="D56" s="37">
        <v>0.75</v>
      </c>
      <c r="E56" s="38">
        <v>0</v>
      </c>
      <c r="F56" s="119">
        <f t="shared" si="5"/>
        <v>22.5</v>
      </c>
      <c r="G56" s="44">
        <f t="shared" si="6"/>
        <v>-7.5</v>
      </c>
    </row>
    <row r="57" customHeight="1" spans="2:7">
      <c r="B57" s="41" t="s">
        <v>52</v>
      </c>
      <c r="C57" s="42">
        <v>400</v>
      </c>
      <c r="D57" s="37">
        <v>1.25</v>
      </c>
      <c r="E57" s="38">
        <v>0</v>
      </c>
      <c r="F57" s="77">
        <f t="shared" si="5"/>
        <v>500</v>
      </c>
      <c r="G57" s="35">
        <f t="shared" si="6"/>
        <v>100</v>
      </c>
    </row>
    <row r="58" customHeight="1" spans="2:7">
      <c r="B58" s="78" t="s">
        <v>53</v>
      </c>
      <c r="C58" s="79">
        <v>0.75</v>
      </c>
      <c r="D58" s="80">
        <v>1.25</v>
      </c>
      <c r="E58" s="81">
        <v>0</v>
      </c>
      <c r="F58" s="120">
        <f t="shared" si="5"/>
        <v>0.9375</v>
      </c>
      <c r="G58" s="46">
        <f t="shared" si="6"/>
        <v>0.1875</v>
      </c>
    </row>
  </sheetData>
  <conditionalFormatting sqref="C30:G3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{69948d18-7928-43f5-b257-1ae8b6d3156a}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{e36500bd-bcea-4d40-a939-e02234476743}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{577e7496-868c-4e2c-9ebd-9a17be4264ea}</x14:id>
        </ext>
      </extLst>
    </cfRule>
  </conditionalFormatting>
  <conditionalFormatting sqref="C30:F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{005c683a-147d-4d8c-b34d-ebd3b7e4a52b}</x14:id>
        </ext>
      </extLst>
    </cfRule>
  </conditionalFormatting>
  <conditionalFormatting sqref="C31:F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{58bfa428-f40d-49c2-91c2-96b7e610c411}</x14:id>
        </ext>
      </extLst>
    </cfRule>
  </conditionalFormatting>
  <conditionalFormatting sqref="C31:G3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{48b07c04-4041-4c12-a435-efe171d8f782}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{960c01ee-66ed-418b-9643-c42e32479a96}</x14:id>
        </ext>
      </extLst>
    </cfRule>
  </conditionalFormatting>
  <pageMargins left="0.7" right="0.7" top="0.75" bottom="0.75" header="0.3" footer="0.3"/>
  <pageSetup paperSize="9" orientation="portrait"/>
  <headerFooter/>
  <ignoredErrors>
    <ignoredError sqref="F4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948d18-7928-43f5-b257-1ae8b6d31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6500bd-bcea-4d40-a939-e02234476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7e7496-868c-4e2c-9ebd-9a17be426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C30:G30</xm:sqref>
        </x14:conditionalFormatting>
        <x14:conditionalFormatting xmlns:xm="http://schemas.microsoft.com/office/excel/2006/main">
          <x14:cfRule type="dataBar" id="{005c683a-147d-4d8c-b34d-ebd3b7e4a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C30:F30</xm:sqref>
        </x14:conditionalFormatting>
        <x14:conditionalFormatting xmlns:xm="http://schemas.microsoft.com/office/excel/2006/main">
          <x14:cfRule type="dataBar" id="{58bfa428-f40d-49c2-91c2-96b7e610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C31:F32</xm:sqref>
        </x14:conditionalFormatting>
        <x14:conditionalFormatting xmlns:xm="http://schemas.microsoft.com/office/excel/2006/main">
          <x14:cfRule type="dataBar" id="{48b07c04-4041-4c12-a435-efe171d8f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0c01ee-66ed-418b-9643-c42e32479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C31:G32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3" sqref="C3:C21"/>
    </sheetView>
  </sheetViews>
  <sheetFormatPr defaultColWidth="9" defaultRowHeight="15" customHeight="1" outlineLevelCol="6"/>
  <cols>
    <col min="1" max="1" width="1.625" style="1" customWidth="1"/>
    <col min="2" max="16384" width="9" style="1"/>
  </cols>
  <sheetData>
    <row r="1" ht="10" customHeight="1"/>
    <row r="2" customHeight="1" spans="2:7">
      <c r="B2" s="2" t="s">
        <v>54</v>
      </c>
      <c r="C2" s="3" t="s">
        <v>55</v>
      </c>
      <c r="D2" s="4" t="s">
        <v>56</v>
      </c>
      <c r="F2" s="2" t="s">
        <v>57</v>
      </c>
      <c r="G2" s="4" t="s">
        <v>56</v>
      </c>
    </row>
    <row r="3" customHeight="1" spans="2:7">
      <c r="B3" s="5">
        <v>0.05</v>
      </c>
      <c r="C3" s="6">
        <f>B3*(B3+1)</f>
        <v>0.0525</v>
      </c>
      <c r="D3" s="7">
        <f>B3*1.2</f>
        <v>0.06</v>
      </c>
      <c r="F3" s="8">
        <v>1.2</v>
      </c>
      <c r="G3" s="9">
        <f>F3*1.2</f>
        <v>1.44</v>
      </c>
    </row>
    <row r="4" customHeight="1" spans="2:7">
      <c r="B4" s="5">
        <v>0.1</v>
      </c>
      <c r="C4" s="6">
        <f t="shared" ref="C4:C22" si="0">B4*(B4+1)</f>
        <v>0.11</v>
      </c>
      <c r="D4" s="7">
        <f t="shared" ref="D4:D22" si="1">B4*1.2</f>
        <v>0.12</v>
      </c>
      <c r="F4" s="8">
        <v>1.4</v>
      </c>
      <c r="G4" s="9">
        <f t="shared" ref="G4:G22" si="2">F4*1.2</f>
        <v>1.68</v>
      </c>
    </row>
    <row r="5" customHeight="1" spans="2:7">
      <c r="B5" s="5">
        <v>0.15</v>
      </c>
      <c r="C5" s="6">
        <f t="shared" si="0"/>
        <v>0.1725</v>
      </c>
      <c r="D5" s="7">
        <f t="shared" si="1"/>
        <v>0.18</v>
      </c>
      <c r="F5" s="8">
        <v>1.6</v>
      </c>
      <c r="G5" s="9">
        <f t="shared" si="2"/>
        <v>1.92</v>
      </c>
    </row>
    <row r="6" customHeight="1" spans="2:7">
      <c r="B6" s="5">
        <v>0.2</v>
      </c>
      <c r="C6" s="6">
        <f t="shared" si="0"/>
        <v>0.24</v>
      </c>
      <c r="D6" s="7">
        <f t="shared" si="1"/>
        <v>0.24</v>
      </c>
      <c r="F6" s="8">
        <v>1.8</v>
      </c>
      <c r="G6" s="9">
        <f t="shared" si="2"/>
        <v>2.16</v>
      </c>
    </row>
    <row r="7" customHeight="1" spans="2:7">
      <c r="B7" s="5">
        <v>0.25</v>
      </c>
      <c r="C7" s="6">
        <f t="shared" si="0"/>
        <v>0.3125</v>
      </c>
      <c r="D7" s="7">
        <f t="shared" si="1"/>
        <v>0.3</v>
      </c>
      <c r="F7" s="8">
        <v>2</v>
      </c>
      <c r="G7" s="9">
        <f t="shared" si="2"/>
        <v>2.4</v>
      </c>
    </row>
    <row r="8" customHeight="1" spans="2:7">
      <c r="B8" s="5">
        <v>0.3</v>
      </c>
      <c r="C8" s="6">
        <f t="shared" si="0"/>
        <v>0.39</v>
      </c>
      <c r="D8" s="7">
        <f t="shared" si="1"/>
        <v>0.36</v>
      </c>
      <c r="F8" s="8">
        <v>2.2</v>
      </c>
      <c r="G8" s="9">
        <f t="shared" si="2"/>
        <v>2.64</v>
      </c>
    </row>
    <row r="9" customHeight="1" spans="2:7">
      <c r="B9" s="5">
        <v>0.35</v>
      </c>
      <c r="C9" s="6">
        <f t="shared" si="0"/>
        <v>0.4725</v>
      </c>
      <c r="D9" s="7">
        <f t="shared" si="1"/>
        <v>0.42</v>
      </c>
      <c r="F9" s="8">
        <v>2.4</v>
      </c>
      <c r="G9" s="9">
        <f t="shared" si="2"/>
        <v>2.88</v>
      </c>
    </row>
    <row r="10" customHeight="1" spans="2:7">
      <c r="B10" s="5">
        <v>0.4</v>
      </c>
      <c r="C10" s="6">
        <f t="shared" si="0"/>
        <v>0.56</v>
      </c>
      <c r="D10" s="7">
        <f t="shared" si="1"/>
        <v>0.48</v>
      </c>
      <c r="F10" s="8">
        <v>2.6</v>
      </c>
      <c r="G10" s="9">
        <f t="shared" si="2"/>
        <v>3.12</v>
      </c>
    </row>
    <row r="11" customHeight="1" spans="2:7">
      <c r="B11" s="5">
        <v>0.45</v>
      </c>
      <c r="C11" s="6">
        <f t="shared" si="0"/>
        <v>0.6525</v>
      </c>
      <c r="D11" s="7">
        <f t="shared" si="1"/>
        <v>0.54</v>
      </c>
      <c r="F11" s="8">
        <v>2.8</v>
      </c>
      <c r="G11" s="9">
        <f t="shared" si="2"/>
        <v>3.36</v>
      </c>
    </row>
    <row r="12" customHeight="1" spans="2:7">
      <c r="B12" s="5">
        <v>0.5</v>
      </c>
      <c r="C12" s="6">
        <f t="shared" si="0"/>
        <v>0.75</v>
      </c>
      <c r="D12" s="7">
        <f t="shared" si="1"/>
        <v>0.6</v>
      </c>
      <c r="F12" s="8">
        <v>3</v>
      </c>
      <c r="G12" s="9">
        <f t="shared" si="2"/>
        <v>3.6</v>
      </c>
    </row>
    <row r="13" customHeight="1" spans="2:7">
      <c r="B13" s="5">
        <v>0.55</v>
      </c>
      <c r="C13" s="6">
        <f t="shared" si="0"/>
        <v>0.8525</v>
      </c>
      <c r="D13" s="7">
        <f t="shared" si="1"/>
        <v>0.66</v>
      </c>
      <c r="F13" s="8">
        <v>3.2</v>
      </c>
      <c r="G13" s="9">
        <f t="shared" si="2"/>
        <v>3.84</v>
      </c>
    </row>
    <row r="14" customHeight="1" spans="2:7">
      <c r="B14" s="5">
        <v>0.6</v>
      </c>
      <c r="C14" s="6">
        <f t="shared" si="0"/>
        <v>0.96</v>
      </c>
      <c r="D14" s="7">
        <f t="shared" si="1"/>
        <v>0.72</v>
      </c>
      <c r="F14" s="8">
        <v>3.4</v>
      </c>
      <c r="G14" s="9">
        <f t="shared" si="2"/>
        <v>4.08</v>
      </c>
    </row>
    <row r="15" customHeight="1" spans="2:7">
      <c r="B15" s="5">
        <v>0.65</v>
      </c>
      <c r="C15" s="10">
        <v>1</v>
      </c>
      <c r="D15" s="7">
        <f t="shared" si="1"/>
        <v>0.78</v>
      </c>
      <c r="F15" s="8">
        <v>3.6</v>
      </c>
      <c r="G15" s="9">
        <f t="shared" si="2"/>
        <v>4.32</v>
      </c>
    </row>
    <row r="16" customHeight="1" spans="2:7">
      <c r="B16" s="5">
        <v>0.7</v>
      </c>
      <c r="C16" s="10">
        <v>1</v>
      </c>
      <c r="D16" s="7">
        <f t="shared" si="1"/>
        <v>0.84</v>
      </c>
      <c r="F16" s="8">
        <v>3.8</v>
      </c>
      <c r="G16" s="9">
        <f t="shared" si="2"/>
        <v>4.56</v>
      </c>
    </row>
    <row r="17" customHeight="1" spans="2:7">
      <c r="B17" s="5">
        <v>0.75</v>
      </c>
      <c r="C17" s="10">
        <v>1</v>
      </c>
      <c r="D17" s="7">
        <f t="shared" si="1"/>
        <v>0.9</v>
      </c>
      <c r="F17" s="8">
        <v>4</v>
      </c>
      <c r="G17" s="9">
        <f t="shared" si="2"/>
        <v>4.8</v>
      </c>
    </row>
    <row r="18" customHeight="1" spans="2:7">
      <c r="B18" s="5">
        <v>0.8</v>
      </c>
      <c r="C18" s="10">
        <v>1</v>
      </c>
      <c r="D18" s="7">
        <f t="shared" si="1"/>
        <v>0.96</v>
      </c>
      <c r="F18" s="8">
        <v>4.2</v>
      </c>
      <c r="G18" s="9">
        <f t="shared" si="2"/>
        <v>5.04</v>
      </c>
    </row>
    <row r="19" customHeight="1" spans="2:7">
      <c r="B19" s="5">
        <v>0.85</v>
      </c>
      <c r="C19" s="10">
        <v>1</v>
      </c>
      <c r="D19" s="11">
        <v>1</v>
      </c>
      <c r="F19" s="8">
        <v>4.4</v>
      </c>
      <c r="G19" s="9">
        <f t="shared" si="2"/>
        <v>5.28</v>
      </c>
    </row>
    <row r="20" customHeight="1" spans="2:7">
      <c r="B20" s="5">
        <v>0.899999999999999</v>
      </c>
      <c r="C20" s="10">
        <v>1</v>
      </c>
      <c r="D20" s="11">
        <v>1</v>
      </c>
      <c r="F20" s="8">
        <v>4.6</v>
      </c>
      <c r="G20" s="9">
        <f t="shared" si="2"/>
        <v>5.52</v>
      </c>
    </row>
    <row r="21" customHeight="1" spans="2:7">
      <c r="B21" s="5">
        <v>0.949999999999999</v>
      </c>
      <c r="C21" s="10">
        <v>1</v>
      </c>
      <c r="D21" s="11">
        <v>1</v>
      </c>
      <c r="F21" s="8">
        <v>4.8</v>
      </c>
      <c r="G21" s="9">
        <f t="shared" si="2"/>
        <v>5.76</v>
      </c>
    </row>
    <row r="22" customHeight="1" spans="2:7">
      <c r="B22" s="12">
        <v>0.999999999999999</v>
      </c>
      <c r="C22" s="13">
        <v>1</v>
      </c>
      <c r="D22" s="14">
        <v>1</v>
      </c>
      <c r="F22" s="15">
        <v>5</v>
      </c>
      <c r="G22" s="16">
        <f t="shared" si="2"/>
        <v>6</v>
      </c>
    </row>
    <row r="23" customHeight="1" spans="2:6">
      <c r="B23" s="10"/>
      <c r="C23" s="17"/>
      <c r="D23" s="18"/>
      <c r="E23" s="17"/>
      <c r="F23" s="17"/>
    </row>
    <row r="24" customHeight="1" spans="2:6">
      <c r="B24" s="10"/>
      <c r="C24" s="17"/>
      <c r="D24" s="18"/>
      <c r="E24" s="17"/>
      <c r="F24" s="17"/>
    </row>
    <row r="25" customHeight="1" spans="2:6">
      <c r="B25" s="10"/>
      <c r="C25" s="17"/>
      <c r="D25" s="17"/>
      <c r="E25" s="18"/>
      <c r="F25" s="17"/>
    </row>
    <row r="26" customHeight="1" spans="2:6">
      <c r="B26" s="10"/>
      <c r="C26" s="17"/>
      <c r="D26" s="17"/>
      <c r="E26" s="18"/>
      <c r="F26" s="17"/>
    </row>
    <row r="27" customHeight="1" spans="2:6">
      <c r="B27" s="10"/>
      <c r="C27" s="17"/>
      <c r="D27" s="17"/>
      <c r="E27" s="18"/>
      <c r="F27" s="17"/>
    </row>
    <row r="28" customHeight="1" spans="2:6">
      <c r="B28" s="10"/>
      <c r="C28" s="17"/>
      <c r="D28" s="17"/>
      <c r="E28" s="18"/>
      <c r="F28" s="17"/>
    </row>
    <row r="29" customHeight="1" spans="2:6">
      <c r="B29" s="10"/>
      <c r="C29" s="17"/>
      <c r="D29" s="17"/>
      <c r="E29" s="17"/>
      <c r="F29" s="17"/>
    </row>
    <row r="30" customHeight="1" spans="2:6">
      <c r="B30" s="10"/>
      <c r="C30" s="17"/>
      <c r="D30" s="17"/>
      <c r="E30" s="17"/>
      <c r="F30" s="17"/>
    </row>
    <row r="31" customHeight="1" spans="2:6">
      <c r="B31" s="10"/>
      <c r="C31" s="17"/>
      <c r="D31" s="17"/>
      <c r="E31" s="17"/>
      <c r="F31" s="17"/>
    </row>
    <row r="32" customHeight="1" spans="2:6">
      <c r="B32" s="10"/>
      <c r="C32" s="17"/>
      <c r="D32" s="17"/>
      <c r="E32" s="17"/>
      <c r="F32" s="17"/>
    </row>
    <row r="33" customHeight="1" spans="3:5">
      <c r="C33" s="17"/>
      <c r="D33" s="17"/>
      <c r="E33" s="17"/>
    </row>
    <row r="34" customHeight="1" spans="3:5">
      <c r="C34" s="17"/>
      <c r="D34" s="17"/>
      <c r="E34" s="17"/>
    </row>
    <row r="35" customHeight="1" spans="3:5">
      <c r="C35" s="17"/>
      <c r="D35" s="17"/>
      <c r="E35" s="17"/>
    </row>
    <row r="36" customHeight="1" spans="3:5">
      <c r="C36" s="17"/>
      <c r="D36" s="17"/>
      <c r="E36" s="17"/>
    </row>
    <row r="37" customHeight="1" spans="2:3">
      <c r="B37" s="10"/>
      <c r="C37" s="6"/>
    </row>
    <row r="38" customHeight="1" spans="2:3">
      <c r="B38" s="10"/>
      <c r="C38" s="6"/>
    </row>
  </sheetData>
  <conditionalFormatting sqref="D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{811c6c9a-b7e0-4d9c-9d6b-34b9101d506d}</x14:id>
        </ext>
      </extLst>
    </cfRule>
  </conditionalFormatting>
  <conditionalFormatting sqref="D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{2a95bbd5-37bf-44a0-89c0-2059bee71803}</x14:id>
        </ext>
      </extLst>
    </cfRule>
  </conditionalFormatting>
  <conditionalFormatting sqref="D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{89878544-a7a7-4b56-a301-235a72950774}</x14:id>
        </ext>
      </extLst>
    </cfRule>
  </conditionalFormatting>
  <conditionalFormatting sqref="D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{0a836c1c-75ce-412d-90f2-6e4ecf1b9078}</x14:id>
        </ext>
      </extLst>
    </cfRule>
  </conditionalFormatting>
  <conditionalFormatting sqref="B3:B2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{1787adfc-4925-4a87-affd-56666db64a6b}</x14:id>
        </ext>
      </extLst>
    </cfRule>
  </conditionalFormatting>
  <conditionalFormatting sqref="C3:C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{745ba0b6-9691-497c-b874-dfbc99fcf223}</x14:id>
        </ext>
      </extLst>
    </cfRule>
  </conditionalFormatting>
  <conditionalFormatting sqref="D3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{7a3b8f00-84b8-465f-a90e-5c42788fd072}</x14:id>
        </ext>
      </extLst>
    </cfRule>
  </conditionalFormatting>
  <conditionalFormatting sqref="F3:F2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{48dbcc55-443f-4049-a2b3-579a6b824506}</x14:id>
        </ext>
      </extLst>
    </cfRule>
  </conditionalFormatting>
  <conditionalFormatting sqref="G3:G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{5b65d063-df4c-46e2-9f03-c01056ecee9c}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1c6c9a-b7e0-4d9c-9d6b-34b9101d5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a95bbd5-37bf-44a0-89c0-2059bee71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89878544-a7a7-4b56-a301-235a72950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a836c1c-75ce-412d-90f2-6e4ecf1b9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787adfc-4925-4a87-affd-56666db64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745ba0b6-9691-497c-b874-dfbc99fcf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7a3b8f00-84b8-465f-a90e-5c42788fd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48dbcc55-443f-4049-a2b3-579a6b824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5b65d063-df4c-46e2-9f03-c01056ece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2023-08-05T09:42:02Z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