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3"/>
  </bookViews>
  <sheets>
    <sheet name="Sheet1" sheetId="1" r:id="rId1"/>
    <sheet name="Pipelined control" sheetId="2" r:id="rId2"/>
    <sheet name="Compiled Code" sheetId="3" r:id="rId3"/>
    <sheet name="Sheet2" sheetId="4" r:id="rId4"/>
  </sheets>
  <calcPr calcId="124519"/>
</workbook>
</file>

<file path=xl/calcChain.xml><?xml version="1.0" encoding="utf-8"?>
<calcChain xmlns="http://schemas.openxmlformats.org/spreadsheetml/2006/main">
  <c r="F22" i="4"/>
  <c r="F23"/>
  <c r="F24"/>
  <c r="F25"/>
  <c r="F26"/>
  <c r="F27"/>
  <c r="F28"/>
  <c r="F29"/>
  <c r="F30"/>
  <c r="F31"/>
  <c r="F32"/>
  <c r="F33"/>
  <c r="F34"/>
  <c r="F35"/>
  <c r="F36"/>
  <c r="F21"/>
  <c r="C5"/>
  <c r="D5"/>
  <c r="E5"/>
  <c r="F5"/>
  <c r="G5"/>
  <c r="H5"/>
  <c r="I5"/>
  <c r="J5"/>
  <c r="K5"/>
  <c r="U5" s="1"/>
  <c r="L5"/>
  <c r="M5"/>
  <c r="N5"/>
  <c r="O5"/>
  <c r="P5"/>
  <c r="Q5"/>
  <c r="R5"/>
  <c r="C6"/>
  <c r="D6"/>
  <c r="E6"/>
  <c r="F6"/>
  <c r="G6"/>
  <c r="H6"/>
  <c r="I6"/>
  <c r="J6"/>
  <c r="K6"/>
  <c r="U6" s="1"/>
  <c r="L6"/>
  <c r="M6"/>
  <c r="N6"/>
  <c r="O6"/>
  <c r="P6"/>
  <c r="Q6"/>
  <c r="R6"/>
  <c r="C7"/>
  <c r="D7"/>
  <c r="E7"/>
  <c r="F7"/>
  <c r="G7"/>
  <c r="H7"/>
  <c r="I7"/>
  <c r="J7"/>
  <c r="K7"/>
  <c r="U7" s="1"/>
  <c r="L7"/>
  <c r="M7"/>
  <c r="N7"/>
  <c r="O7"/>
  <c r="P7"/>
  <c r="Q7"/>
  <c r="R7"/>
  <c r="C8"/>
  <c r="D8"/>
  <c r="E8"/>
  <c r="F8"/>
  <c r="G8"/>
  <c r="H8"/>
  <c r="I8"/>
  <c r="J8"/>
  <c r="K8"/>
  <c r="U8" s="1"/>
  <c r="L8"/>
  <c r="M8"/>
  <c r="N8"/>
  <c r="O8"/>
  <c r="P8"/>
  <c r="Q8"/>
  <c r="R8"/>
  <c r="C9"/>
  <c r="D9"/>
  <c r="E9"/>
  <c r="F9"/>
  <c r="G9"/>
  <c r="H9"/>
  <c r="I9"/>
  <c r="J9"/>
  <c r="K9"/>
  <c r="U9" s="1"/>
  <c r="L9"/>
  <c r="M9"/>
  <c r="N9"/>
  <c r="O9"/>
  <c r="P9"/>
  <c r="Q9"/>
  <c r="R9"/>
  <c r="C10"/>
  <c r="D10"/>
  <c r="E10"/>
  <c r="F10"/>
  <c r="G10"/>
  <c r="H10"/>
  <c r="I10"/>
  <c r="J10"/>
  <c r="K10"/>
  <c r="U10" s="1"/>
  <c r="L10"/>
  <c r="M10"/>
  <c r="N10"/>
  <c r="O10"/>
  <c r="P10"/>
  <c r="Q10"/>
  <c r="R10"/>
  <c r="C11"/>
  <c r="D11"/>
  <c r="E11"/>
  <c r="F11"/>
  <c r="G11"/>
  <c r="H11"/>
  <c r="I11"/>
  <c r="J11"/>
  <c r="K11"/>
  <c r="U11" s="1"/>
  <c r="L11"/>
  <c r="M11"/>
  <c r="N11"/>
  <c r="O11"/>
  <c r="P11"/>
  <c r="Q11"/>
  <c r="R11"/>
  <c r="C12"/>
  <c r="D12"/>
  <c r="E12"/>
  <c r="F12"/>
  <c r="G12"/>
  <c r="H12"/>
  <c r="I12"/>
  <c r="J12"/>
  <c r="K12"/>
  <c r="U12" s="1"/>
  <c r="L12"/>
  <c r="M12"/>
  <c r="N12"/>
  <c r="O12"/>
  <c r="P12"/>
  <c r="Q12"/>
  <c r="R12"/>
  <c r="C13"/>
  <c r="D13"/>
  <c r="E13"/>
  <c r="F13"/>
  <c r="G13"/>
  <c r="H13"/>
  <c r="I13"/>
  <c r="J13"/>
  <c r="K13"/>
  <c r="U13" s="1"/>
  <c r="L13"/>
  <c r="M13"/>
  <c r="N13"/>
  <c r="O13"/>
  <c r="P13"/>
  <c r="Q13"/>
  <c r="R13"/>
  <c r="C14"/>
  <c r="D14"/>
  <c r="E14"/>
  <c r="F14"/>
  <c r="G14"/>
  <c r="H14"/>
  <c r="I14"/>
  <c r="J14"/>
  <c r="K14"/>
  <c r="U14" s="1"/>
  <c r="L14"/>
  <c r="M14"/>
  <c r="N14"/>
  <c r="O14"/>
  <c r="P14"/>
  <c r="Q14"/>
  <c r="R14"/>
  <c r="C15"/>
  <c r="D15"/>
  <c r="E15"/>
  <c r="F15"/>
  <c r="G15"/>
  <c r="H15"/>
  <c r="I15"/>
  <c r="J15"/>
  <c r="K15"/>
  <c r="U15" s="1"/>
  <c r="L15"/>
  <c r="M15"/>
  <c r="N15"/>
  <c r="O15"/>
  <c r="P15"/>
  <c r="Q15"/>
  <c r="R15"/>
  <c r="C16"/>
  <c r="D16"/>
  <c r="E16"/>
  <c r="F16"/>
  <c r="G16"/>
  <c r="H16"/>
  <c r="I16"/>
  <c r="J16"/>
  <c r="K16"/>
  <c r="U16" s="1"/>
  <c r="L16"/>
  <c r="M16"/>
  <c r="N16"/>
  <c r="O16"/>
  <c r="P16"/>
  <c r="Q16"/>
  <c r="R16"/>
  <c r="C17"/>
  <c r="D17"/>
  <c r="E17"/>
  <c r="F17"/>
  <c r="G17"/>
  <c r="H17"/>
  <c r="I17"/>
  <c r="J17"/>
  <c r="K17"/>
  <c r="U17" s="1"/>
  <c r="L17"/>
  <c r="M17"/>
  <c r="N17"/>
  <c r="O17"/>
  <c r="P17"/>
  <c r="Q17"/>
  <c r="R17"/>
  <c r="C18"/>
  <c r="D18"/>
  <c r="E18"/>
  <c r="F18"/>
  <c r="G18"/>
  <c r="H18"/>
  <c r="I18"/>
  <c r="J18"/>
  <c r="K18"/>
  <c r="U18" s="1"/>
  <c r="L18"/>
  <c r="M18"/>
  <c r="N18"/>
  <c r="O18"/>
  <c r="P18"/>
  <c r="Q18"/>
  <c r="R18"/>
  <c r="C19"/>
  <c r="D19"/>
  <c r="E19"/>
  <c r="F19"/>
  <c r="G19"/>
  <c r="H19"/>
  <c r="I19"/>
  <c r="J19"/>
  <c r="K19"/>
  <c r="U19" s="1"/>
  <c r="L19"/>
  <c r="M19"/>
  <c r="N19"/>
  <c r="O19"/>
  <c r="P19"/>
  <c r="Q19"/>
  <c r="R19"/>
  <c r="J4"/>
  <c r="I4"/>
  <c r="H4"/>
  <c r="G4"/>
  <c r="F4"/>
  <c r="E4"/>
  <c r="M4" s="1"/>
  <c r="D4"/>
  <c r="C4"/>
  <c r="R4"/>
  <c r="Q4"/>
  <c r="P4"/>
  <c r="O4"/>
  <c r="N4"/>
  <c r="L4"/>
  <c r="K4"/>
  <c r="P32" i="1"/>
  <c r="P33"/>
  <c r="P34"/>
  <c r="P35"/>
  <c r="P36"/>
  <c r="P37"/>
  <c r="P38"/>
  <c r="P39"/>
  <c r="P40"/>
  <c r="P41"/>
  <c r="P42"/>
  <c r="P43"/>
  <c r="P44"/>
  <c r="P45"/>
  <c r="P46"/>
  <c r="P31"/>
  <c r="D35" i="4" l="1"/>
  <c r="S35" s="1"/>
  <c r="W18"/>
  <c r="Y18"/>
  <c r="AA18"/>
  <c r="V18"/>
  <c r="X18"/>
  <c r="Z18"/>
  <c r="D33"/>
  <c r="S33" s="1"/>
  <c r="V16"/>
  <c r="X16"/>
  <c r="Z16"/>
  <c r="W16"/>
  <c r="Y16"/>
  <c r="AA16"/>
  <c r="D31"/>
  <c r="S31" s="1"/>
  <c r="W14"/>
  <c r="Y14"/>
  <c r="AA14"/>
  <c r="V14"/>
  <c r="X14"/>
  <c r="Z14"/>
  <c r="D29"/>
  <c r="S29" s="1"/>
  <c r="V12"/>
  <c r="X12"/>
  <c r="Z12"/>
  <c r="W12"/>
  <c r="Y12"/>
  <c r="AA12"/>
  <c r="W11"/>
  <c r="Y11"/>
  <c r="AA11"/>
  <c r="D28"/>
  <c r="S28" s="1"/>
  <c r="V11"/>
  <c r="X11"/>
  <c r="Z11"/>
  <c r="D27"/>
  <c r="S27" s="1"/>
  <c r="W10"/>
  <c r="Y10"/>
  <c r="AA10"/>
  <c r="V10"/>
  <c r="X10"/>
  <c r="Z10"/>
  <c r="D25"/>
  <c r="S25" s="1"/>
  <c r="V8"/>
  <c r="X8"/>
  <c r="Z8"/>
  <c r="W8"/>
  <c r="Y8"/>
  <c r="AA8"/>
  <c r="W7"/>
  <c r="Y7"/>
  <c r="AA7"/>
  <c r="D24"/>
  <c r="S24" s="1"/>
  <c r="V7"/>
  <c r="X7"/>
  <c r="Z7"/>
  <c r="D23"/>
  <c r="S23" s="1"/>
  <c r="W6"/>
  <c r="Y6"/>
  <c r="AA6"/>
  <c r="V6"/>
  <c r="X6"/>
  <c r="Z6"/>
  <c r="W5"/>
  <c r="Y5"/>
  <c r="AA5"/>
  <c r="D22"/>
  <c r="S22" s="1"/>
  <c r="V5"/>
  <c r="X5"/>
  <c r="Z5"/>
  <c r="W19"/>
  <c r="Y19"/>
  <c r="AA19"/>
  <c r="D36"/>
  <c r="S36" s="1"/>
  <c r="V19"/>
  <c r="X19"/>
  <c r="Z19"/>
  <c r="V17"/>
  <c r="X17"/>
  <c r="Z17"/>
  <c r="D34"/>
  <c r="S34" s="1"/>
  <c r="W17"/>
  <c r="Y17"/>
  <c r="AA17"/>
  <c r="W15"/>
  <c r="Y15"/>
  <c r="AA15"/>
  <c r="D32"/>
  <c r="S32" s="1"/>
  <c r="V15"/>
  <c r="X15"/>
  <c r="Z15"/>
  <c r="V13"/>
  <c r="X13"/>
  <c r="Z13"/>
  <c r="D30"/>
  <c r="S30" s="1"/>
  <c r="W13"/>
  <c r="Y13"/>
  <c r="AA13"/>
  <c r="V9"/>
  <c r="X9"/>
  <c r="Z9"/>
  <c r="D26"/>
  <c r="S26" s="1"/>
  <c r="W9"/>
  <c r="Y9"/>
  <c r="AA9"/>
  <c r="U4"/>
  <c r="D21" s="1"/>
  <c r="S21" s="1"/>
  <c r="W4" l="1"/>
  <c r="Y4"/>
  <c r="X4"/>
  <c r="Z4"/>
  <c r="V4"/>
  <c r="AA4"/>
  <c r="AB9"/>
  <c r="AB15"/>
  <c r="AB19"/>
  <c r="AB5"/>
  <c r="AB6"/>
  <c r="AB8"/>
  <c r="AB10"/>
  <c r="AB11"/>
  <c r="AB13"/>
  <c r="AB17"/>
  <c r="AB7"/>
  <c r="AB12"/>
  <c r="AB14"/>
  <c r="AB16"/>
  <c r="AB18"/>
  <c r="AB4"/>
</calcChain>
</file>

<file path=xl/sharedStrings.xml><?xml version="1.0" encoding="utf-8"?>
<sst xmlns="http://schemas.openxmlformats.org/spreadsheetml/2006/main" count="908" uniqueCount="417">
  <si>
    <t>Instructions</t>
  </si>
  <si>
    <t xml:space="preserve">Add </t>
  </si>
  <si>
    <t>add</t>
  </si>
  <si>
    <t>Add Immediate</t>
  </si>
  <si>
    <t>addi</t>
  </si>
  <si>
    <t>Add unsigned</t>
  </si>
  <si>
    <t>addu</t>
  </si>
  <si>
    <t>subtract</t>
  </si>
  <si>
    <t>sub</t>
  </si>
  <si>
    <t>subtract unsigned</t>
  </si>
  <si>
    <t>subu</t>
  </si>
  <si>
    <t>mutiply</t>
  </si>
  <si>
    <t>mul</t>
  </si>
  <si>
    <t>divide</t>
  </si>
  <si>
    <t>div</t>
  </si>
  <si>
    <t>load word</t>
  </si>
  <si>
    <t>lw</t>
  </si>
  <si>
    <t>store word</t>
  </si>
  <si>
    <t>sw</t>
  </si>
  <si>
    <t>load half</t>
  </si>
  <si>
    <t>lh</t>
  </si>
  <si>
    <t>store half</t>
  </si>
  <si>
    <t>sh</t>
  </si>
  <si>
    <t>load immediate</t>
  </si>
  <si>
    <t>li</t>
  </si>
  <si>
    <t>And</t>
  </si>
  <si>
    <t>and</t>
  </si>
  <si>
    <t>Or</t>
  </si>
  <si>
    <t>or</t>
  </si>
  <si>
    <t>Nor</t>
  </si>
  <si>
    <t>nor</t>
  </si>
  <si>
    <t>Xor</t>
  </si>
  <si>
    <t>xor</t>
  </si>
  <si>
    <t>And Immediate</t>
  </si>
  <si>
    <t>andi</t>
  </si>
  <si>
    <t>Or Immediate</t>
  </si>
  <si>
    <t>ori</t>
  </si>
  <si>
    <t>Shift Left Logical</t>
  </si>
  <si>
    <t>sll</t>
  </si>
  <si>
    <t>Shift Right Logical</t>
  </si>
  <si>
    <t>srl</t>
  </si>
  <si>
    <t>Set on less than</t>
  </si>
  <si>
    <t>slt</t>
  </si>
  <si>
    <t>set on less than immediate</t>
  </si>
  <si>
    <t>slti</t>
  </si>
  <si>
    <t>branch if &gt;= 0</t>
  </si>
  <si>
    <t>bgez</t>
  </si>
  <si>
    <t>branch on equal</t>
  </si>
  <si>
    <t>beq</t>
  </si>
  <si>
    <t>branch on not equal</t>
  </si>
  <si>
    <t>bne</t>
  </si>
  <si>
    <t>branch on less than</t>
  </si>
  <si>
    <t>bltz</t>
  </si>
  <si>
    <t>jump</t>
  </si>
  <si>
    <t>jr</t>
  </si>
  <si>
    <t>jal</t>
  </si>
  <si>
    <t>R-Formats</t>
  </si>
  <si>
    <t>Immediate Formats</t>
  </si>
  <si>
    <t>31:26</t>
  </si>
  <si>
    <t>25:21</t>
  </si>
  <si>
    <t>20:16</t>
  </si>
  <si>
    <t>15:11</t>
  </si>
  <si>
    <t>10:6</t>
  </si>
  <si>
    <t>5:0</t>
  </si>
  <si>
    <t>rs</t>
  </si>
  <si>
    <t>rt</t>
  </si>
  <si>
    <t>rd</t>
  </si>
  <si>
    <t>00000</t>
  </si>
  <si>
    <t>000000</t>
  </si>
  <si>
    <t>00010</t>
  </si>
  <si>
    <t>00001</t>
  </si>
  <si>
    <t>00011</t>
  </si>
  <si>
    <t>//$r2 + $r1 = $r3</t>
  </si>
  <si>
    <t>100001</t>
  </si>
  <si>
    <t>100010</t>
  </si>
  <si>
    <t>100011</t>
  </si>
  <si>
    <t>//$r2 - $r1 = $r3</t>
  </si>
  <si>
    <t>100100</t>
  </si>
  <si>
    <t>100101</t>
  </si>
  <si>
    <t>100111</t>
  </si>
  <si>
    <t>100110</t>
  </si>
  <si>
    <t>101010</t>
  </si>
  <si>
    <t>//$r2 &amp;$r1 = $r3</t>
  </si>
  <si>
    <t>//$r2 OR $r1 = $r3</t>
  </si>
  <si>
    <t>//$r3 NOR $r1 = $r3</t>
  </si>
  <si>
    <t>//$r2 XOR $r1 = $r3</t>
  </si>
  <si>
    <t>//SLT</t>
  </si>
  <si>
    <t>15:0</t>
  </si>
  <si>
    <t>001000</t>
  </si>
  <si>
    <t>immd</t>
  </si>
  <si>
    <t>0000000000001111</t>
  </si>
  <si>
    <t>//$r2 +15 = $r3</t>
  </si>
  <si>
    <t>001100</t>
  </si>
  <si>
    <t>//$r2 &amp; 15 = $r3</t>
  </si>
  <si>
    <t>001101</t>
  </si>
  <si>
    <t>//$r2 OR 15 = $r3</t>
  </si>
  <si>
    <t>001010</t>
  </si>
  <si>
    <t>0000000000001110</t>
  </si>
  <si>
    <t>//$r2 &lt; 14 = $r3</t>
  </si>
  <si>
    <t>000001</t>
  </si>
  <si>
    <t>0000000000000001</t>
  </si>
  <si>
    <t>000100</t>
  </si>
  <si>
    <t>0000000000000010</t>
  </si>
  <si>
    <t>000101</t>
  </si>
  <si>
    <t>00 0000 0000</t>
  </si>
  <si>
    <t>011010</t>
  </si>
  <si>
    <t xml:space="preserve">00 0000 0000 </t>
  </si>
  <si>
    <t>01000</t>
  </si>
  <si>
    <t>01001</t>
  </si>
  <si>
    <t>01010</t>
  </si>
  <si>
    <t>//PC = $r9</t>
  </si>
  <si>
    <t>//PC = $r10</t>
  </si>
  <si>
    <t>//PC = $r8</t>
  </si>
  <si>
    <t>Registers</t>
  </si>
  <si>
    <t>10010</t>
  </si>
  <si>
    <t>10000</t>
  </si>
  <si>
    <t>//div $r18/$r16: Result (1, r2)</t>
  </si>
  <si>
    <t>//div $r17/$r17: Result (1,0)</t>
  </si>
  <si>
    <t>10001</t>
  </si>
  <si>
    <t>//if $r26 &gt;= 0 branch: Should NOT branch</t>
  </si>
  <si>
    <t>11010</t>
  </si>
  <si>
    <t>11001</t>
  </si>
  <si>
    <t>11011</t>
  </si>
  <si>
    <t>//if $r25 &gt;= 0 branch: Should branch by 2</t>
  </si>
  <si>
    <t>//if $r27 &gt;= 0 branch: Should branch by 17</t>
  </si>
  <si>
    <t>0000000000010001</t>
  </si>
  <si>
    <t>//if $r25= $r27 branch: Should NOT branch</t>
  </si>
  <si>
    <t>//if $r27 = $r28 branch: Should Branch by 2</t>
  </si>
  <si>
    <t>11100</t>
  </si>
  <si>
    <t>11000</t>
  </si>
  <si>
    <t>//if $r24=$r16 branch: Should NOT Branch</t>
  </si>
  <si>
    <t>//if $r26&lt;0 branch: Should Branch</t>
  </si>
  <si>
    <t>//if $r27&lt;0 branch: Should Not Branch</t>
  </si>
  <si>
    <t>//if $r19&lt;0 branch: Should NOT Branch</t>
  </si>
  <si>
    <t>0000000000000110</t>
  </si>
  <si>
    <t>10011</t>
  </si>
  <si>
    <t>101011</t>
  </si>
  <si>
    <t>//mem(17+1) = $r16</t>
  </si>
  <si>
    <t>//mem(17+2) = $r17</t>
  </si>
  <si>
    <t>//mem(17+3) = $r16</t>
  </si>
  <si>
    <t>0000000000010000</t>
  </si>
  <si>
    <t>//$r17 = mem(2+16): Result $r17 = d16</t>
  </si>
  <si>
    <t>//$r16 = mem(3+16): Result $r16 = d17</t>
  </si>
  <si>
    <t>//$r17 = mem(2+17): Result $r17 = d17</t>
  </si>
  <si>
    <t>000010</t>
  </si>
  <si>
    <t>//PC = 12</t>
  </si>
  <si>
    <t>//PC = 30</t>
  </si>
  <si>
    <t>//PC = 15</t>
  </si>
  <si>
    <t>0000 0000 0000 0000 0000 0011 00</t>
  </si>
  <si>
    <t>0000 0000 0000 0000 0000 0111 10</t>
  </si>
  <si>
    <t>0000 0000 0000 0000 0000 0011 11</t>
  </si>
  <si>
    <t>000011</t>
  </si>
  <si>
    <t>//PC = 15, $r31 = PC</t>
  </si>
  <si>
    <t>//PC = 12, $r31 = PC</t>
  </si>
  <si>
    <t>//PC = 30, $r31 = PC</t>
  </si>
  <si>
    <t>101001</t>
  </si>
  <si>
    <t>10111</t>
  </si>
  <si>
    <t>//mem(17+0) = $r23</t>
  </si>
  <si>
    <t>//mem(17+1) = $r24</t>
  </si>
  <si>
    <t>//mem(17+2) = $r25</t>
  </si>
  <si>
    <t>;</t>
  </si>
  <si>
    <t>&lt;= 32'b</t>
  </si>
  <si>
    <t>//div $r16/$r18: Result (0, 16)</t>
  </si>
  <si>
    <t>011100</t>
  </si>
  <si>
    <t>11101</t>
  </si>
  <si>
    <t>//mul $r29=$r16*$r16</t>
  </si>
  <si>
    <t>//mul $r29=$r17*$r18</t>
  </si>
  <si>
    <t>//mul $r29=$r18*$r16</t>
  </si>
  <si>
    <t>i039</t>
  </si>
  <si>
    <t>i040</t>
  </si>
  <si>
    <t>i041</t>
  </si>
  <si>
    <t>i042</t>
  </si>
  <si>
    <t>i043</t>
  </si>
  <si>
    <t>i044</t>
  </si>
  <si>
    <t>//sll $r16&lt;&lt;1 : Result 32</t>
  </si>
  <si>
    <t>//sll $r18&lt;&lt;2: Result 72</t>
  </si>
  <si>
    <t>//sll $r27&lt;&lt;3: Result 8</t>
  </si>
  <si>
    <t>//srl $r16&gt;&gt;1: Result 8</t>
  </si>
  <si>
    <t>//srl $r18&gt;&gt;2: Result 4</t>
  </si>
  <si>
    <t>//srl $r27&gt;&gt;3: Result 0</t>
  </si>
  <si>
    <t>//if $r24 != $r24 branch: Should NOT Branch</t>
  </si>
  <si>
    <t>//if $r24 != $r25 branch: Branch</t>
  </si>
  <si>
    <t>//if $r26 != $r26 branch: NOT Branch</t>
  </si>
  <si>
    <t>i045</t>
  </si>
  <si>
    <t>i046</t>
  </si>
  <si>
    <t>i047</t>
  </si>
  <si>
    <t>i048</t>
  </si>
  <si>
    <t>i049</t>
  </si>
  <si>
    <t>i050</t>
  </si>
  <si>
    <t>i051</t>
  </si>
  <si>
    <t>i052</t>
  </si>
  <si>
    <t>i053</t>
  </si>
  <si>
    <t>i054</t>
  </si>
  <si>
    <t>i055</t>
  </si>
  <si>
    <t>i056</t>
  </si>
  <si>
    <t>i057</t>
  </si>
  <si>
    <t>i058</t>
  </si>
  <si>
    <t>i059</t>
  </si>
  <si>
    <t>i060</t>
  </si>
  <si>
    <t>i061</t>
  </si>
  <si>
    <t>i062</t>
  </si>
  <si>
    <t>i063</t>
  </si>
  <si>
    <t>i064</t>
  </si>
  <si>
    <t>i065</t>
  </si>
  <si>
    <t>i066</t>
  </si>
  <si>
    <t>i067</t>
  </si>
  <si>
    <t>i068</t>
  </si>
  <si>
    <t>i069</t>
  </si>
  <si>
    <t>i070</t>
  </si>
  <si>
    <t>i071</t>
  </si>
  <si>
    <t>i072</t>
  </si>
  <si>
    <t>i073</t>
  </si>
  <si>
    <t>i074</t>
  </si>
  <si>
    <t>i075</t>
  </si>
  <si>
    <t>i076</t>
  </si>
  <si>
    <t>i077</t>
  </si>
  <si>
    <t>i078</t>
  </si>
  <si>
    <t>i079</t>
  </si>
  <si>
    <t>i080</t>
  </si>
  <si>
    <t>i081</t>
  </si>
  <si>
    <t>i082</t>
  </si>
  <si>
    <t>i083</t>
  </si>
  <si>
    <t>Instruction</t>
  </si>
  <si>
    <t>Immediate/Offset</t>
  </si>
  <si>
    <t xml:space="preserve">0000 0000 0000 0000 </t>
  </si>
  <si>
    <t>Prime Numberness</t>
  </si>
  <si>
    <t>main:</t>
  </si>
  <si>
    <t>addi $s7, $zero, 1</t>
  </si>
  <si>
    <t>#; Reference value of 1</t>
  </si>
  <si>
    <t xml:space="preserve">addi $s1, $zero, 100  </t>
  </si>
  <si>
    <t>#; Find the first 100 prime numbers</t>
  </si>
  <si>
    <t>#; This is the value to check for primeness</t>
  </si>
  <si>
    <t>addi $s3, $zero, 0</t>
  </si>
  <si>
    <t>#; This is the number of primes found</t>
  </si>
  <si>
    <t>addi $s4, $zero, 2</t>
  </si>
  <si>
    <t>#; Setup the fist prime found</t>
  </si>
  <si>
    <t>#;  We are finished</t>
  </si>
  <si>
    <t>#; Increment the value to find</t>
  </si>
  <si>
    <t>addi $s5, $s4, 0</t>
  </si>
  <si>
    <t>#; Copy the $s4 into $s5</t>
  </si>
  <si>
    <t>StartCrazyDivision:</t>
  </si>
  <si>
    <t>div $s2, $s5</t>
  </si>
  <si>
    <t>#; Divide value to check by last value found</t>
  </si>
  <si>
    <t>#; Remove this line for our processor, and change following register to $s30</t>
  </si>
  <si>
    <t>#; If the remainder is 0 the value is composite</t>
  </si>
  <si>
    <t>addi $s5, $s5, -1</t>
  </si>
  <si>
    <t>#; Decrement the iterative value</t>
  </si>
  <si>
    <t>addi $s3, $s3, 1</t>
  </si>
  <si>
    <t>#;We found a prime number add it</t>
  </si>
  <si>
    <t>addi $s4, $s2, 0</t>
  </si>
  <si>
    <t>#;Save the newly found prime</t>
  </si>
  <si>
    <t>#; If we want to spare the instruction: j StartPrimeFinding...</t>
  </si>
  <si>
    <t>End:</t>
  </si>
  <si>
    <t>addi $zero, $zero, 0 #; Dummy instruction to end</t>
  </si>
  <si>
    <t>PC Address</t>
  </si>
  <si>
    <t>0</t>
  </si>
  <si>
    <t>4</t>
  </si>
  <si>
    <t>8</t>
  </si>
  <si>
    <t>12</t>
  </si>
  <si>
    <t>16</t>
  </si>
  <si>
    <t>20</t>
  </si>
  <si>
    <t>24</t>
  </si>
  <si>
    <t>28</t>
  </si>
  <si>
    <t>32</t>
  </si>
  <si>
    <t>36</t>
  </si>
  <si>
    <t>40</t>
  </si>
  <si>
    <t>44</t>
  </si>
  <si>
    <t>48</t>
  </si>
  <si>
    <t>52</t>
  </si>
  <si>
    <t>56</t>
  </si>
  <si>
    <t>60</t>
  </si>
  <si>
    <t>64</t>
  </si>
  <si>
    <t>68</t>
  </si>
  <si>
    <t>72</t>
  </si>
  <si>
    <t>76</t>
  </si>
  <si>
    <t>80</t>
  </si>
  <si>
    <t>84</t>
  </si>
  <si>
    <t>88</t>
  </si>
  <si>
    <t>92</t>
  </si>
  <si>
    <t>96</t>
  </si>
  <si>
    <t>100</t>
  </si>
  <si>
    <t>104</t>
  </si>
  <si>
    <t>108</t>
  </si>
  <si>
    <t>112</t>
  </si>
  <si>
    <t>116</t>
  </si>
  <si>
    <t>120</t>
  </si>
  <si>
    <t>124</t>
  </si>
  <si>
    <t>128</t>
  </si>
  <si>
    <t>132</t>
  </si>
  <si>
    <t>136</t>
  </si>
  <si>
    <t>140</t>
  </si>
  <si>
    <t>144</t>
  </si>
  <si>
    <t>148</t>
  </si>
  <si>
    <t>152</t>
  </si>
  <si>
    <t>156</t>
  </si>
  <si>
    <t>160</t>
  </si>
  <si>
    <t>164</t>
  </si>
  <si>
    <t>168</t>
  </si>
  <si>
    <t>172</t>
  </si>
  <si>
    <t>176</t>
  </si>
  <si>
    <t>180</t>
  </si>
  <si>
    <t>184</t>
  </si>
  <si>
    <t>188</t>
  </si>
  <si>
    <t>192</t>
  </si>
  <si>
    <t>196</t>
  </si>
  <si>
    <t>200</t>
  </si>
  <si>
    <t>204</t>
  </si>
  <si>
    <t>208</t>
  </si>
  <si>
    <t>212</t>
  </si>
  <si>
    <t>216</t>
  </si>
  <si>
    <t>220</t>
  </si>
  <si>
    <t>224</t>
  </si>
  <si>
    <t>228</t>
  </si>
  <si>
    <t>232</t>
  </si>
  <si>
    <t>236</t>
  </si>
  <si>
    <t>240</t>
  </si>
  <si>
    <t>244</t>
  </si>
  <si>
    <t>248</t>
  </si>
  <si>
    <t>252</t>
  </si>
  <si>
    <t>256</t>
  </si>
  <si>
    <t>260</t>
  </si>
  <si>
    <t>264</t>
  </si>
  <si>
    <t>268</t>
  </si>
  <si>
    <t>272</t>
  </si>
  <si>
    <t>276</t>
  </si>
  <si>
    <t>280</t>
  </si>
  <si>
    <t>284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</si>
  <si>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</si>
  <si>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</si>
  <si>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</si>
  <si>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</si>
  <si>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</si>
  <si>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</si>
  <si>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</si>
  <si>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</si>
  <si>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</si>
  <si>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</si>
  <si>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</si>
  <si>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</si>
  <si>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</si>
  <si>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</si>
  <si>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</si>
  <si>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</si>
  <si>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</si>
  <si>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</si>
  <si>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</si>
  <si>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</si>
  <si>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</si>
  <si>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</si>
  <si>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</si>
  <si>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</si>
  <si>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</si>
  <si>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</si>
  <si>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</si>
  <si>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00111</t>
  </si>
  <si>
    <t>0000 0000 0000 0001</t>
  </si>
  <si>
    <t xml:space="preserve">0000 0000 0110 0100 </t>
  </si>
  <si>
    <t>0000 0000 0000 0010</t>
  </si>
  <si>
    <t>00100</t>
  </si>
  <si>
    <t>StartPrimeFinding</t>
  </si>
  <si>
    <t>main</t>
  </si>
  <si>
    <t>00101</t>
  </si>
  <si>
    <t>1111 1111 1111 1111</t>
  </si>
  <si>
    <t>0000 0000 0000 0000</t>
  </si>
  <si>
    <t>11110</t>
  </si>
  <si>
    <t>; //</t>
  </si>
  <si>
    <t>i000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</si>
  <si>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</si>
  <si>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</si>
  <si>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</si>
  <si>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</si>
  <si>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</si>
  <si>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</si>
  <si>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</si>
  <si>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</si>
  <si>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</si>
  <si>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</si>
  <si>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</si>
  <si>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</si>
  <si>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</si>
  <si>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</si>
  <si>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</si>
  <si>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beq $s3, $s1, End (+9)</t>
  </si>
  <si>
    <t>beq $s30, $zero, StartPrimeFinding (-5)</t>
  </si>
  <si>
    <t>1111 1111 1111 1011</t>
  </si>
  <si>
    <t>bne $s5, $s7, StartCrazyDivision (-4)</t>
  </si>
  <si>
    <t>1111 1111 1111 1100</t>
  </si>
  <si>
    <t>1111 1111 1111 0110</t>
  </si>
  <si>
    <t>bne $zero, $s7, StartPrimeFinding (-10)</t>
  </si>
  <si>
    <t>0000 0000 0000 1010</t>
  </si>
  <si>
    <t>addi $s2, $zero, 1</t>
  </si>
  <si>
    <t>addi $s2, $s2, 2</t>
  </si>
  <si>
    <t>Hex Extract</t>
  </si>
  <si>
    <t>binary instruction</t>
  </si>
  <si>
    <t>0255001a</t>
  </si>
  <si>
    <t>addi $23, $0, 1</t>
  </si>
  <si>
    <t>addi $17, $0, 100</t>
  </si>
  <si>
    <t>addi $18, $0, 1</t>
  </si>
  <si>
    <t>addi $19, $0, 0</t>
  </si>
  <si>
    <t>addi $20, $0, 2</t>
  </si>
  <si>
    <t>addi $18, $18, 2</t>
  </si>
  <si>
    <t>addi $21, $20, 0</t>
  </si>
  <si>
    <t>div $18, $21</t>
  </si>
  <si>
    <t>addi $21, $21, -1</t>
  </si>
  <si>
    <t>addi $19, $19, 1</t>
  </si>
  <si>
    <t>addi $20, $18, 0</t>
  </si>
  <si>
    <t>1271000a</t>
  </si>
  <si>
    <t>beq $19, $17, 40 [End-00400034]; 19: beq $s3, $s1, End</t>
  </si>
  <si>
    <t>13c0fffc</t>
  </si>
  <si>
    <t>beq $30, $0, -16 [StartPrimeFinding-00400044]; 25: beq $30, $0, StartPrimeFinding</t>
  </si>
  <si>
    <t>22b5ffff</t>
  </si>
  <si>
    <t>16b7fffd</t>
  </si>
  <si>
    <t>bne $21, $23, -12 [StartCrazyDivision-0040004c]; 27: bne $s5, $s7, StartCrazyDivision</t>
  </si>
  <si>
    <t>1417fff7</t>
  </si>
  <si>
    <t>bne $0, $23, -36 [StartPrimeFinding-00400058]; 38: bne $0, $s7, StartPrimeFinding</t>
  </si>
  <si>
    <t>instruction</t>
  </si>
  <si>
    <t>Paste Instructions from SPIM into the Instruction column.Then paste the compiled code directly into xilinx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</si>
</sst>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0" fontId="0" fillId="2" borderId="0" xfId="0" applyFill="1"/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3" borderId="9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67"/>
  <sheetViews>
    <sheetView topLeftCell="C50" zoomScaleNormal="100" workbookViewId="0">
      <selection activeCell="F3" sqref="F3:K4"/>
    </sheetView>
  </sheetViews>
  <sheetFormatPr defaultRowHeight="15"/>
  <cols>
    <col min="2" max="2" width="25.28515625" bestFit="1" customWidth="1"/>
    <col min="5" max="5" width="6.42578125" customWidth="1"/>
    <col min="6" max="7" width="9.140625" style="1"/>
    <col min="8" max="8" width="12.28515625" style="1" bestFit="1" customWidth="1"/>
    <col min="9" max="9" width="11.85546875" style="1" bestFit="1" customWidth="1"/>
    <col min="10" max="10" width="9.140625" style="1"/>
    <col min="11" max="11" width="7.140625" style="2" bestFit="1" customWidth="1"/>
    <col min="12" max="12" width="7.140625" style="2" customWidth="1"/>
    <col min="13" max="13" width="38.5703125" bestFit="1" customWidth="1"/>
    <col min="14" max="14" width="1.5703125" customWidth="1"/>
  </cols>
  <sheetData>
    <row r="3" spans="1:13">
      <c r="B3" t="s">
        <v>0</v>
      </c>
      <c r="G3" s="1" t="s">
        <v>64</v>
      </c>
      <c r="H3" s="1" t="s">
        <v>65</v>
      </c>
      <c r="I3" s="1" t="s">
        <v>66</v>
      </c>
    </row>
    <row r="4" spans="1:13" s="1" customFormat="1">
      <c r="A4" s="1" t="s">
        <v>56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62</v>
      </c>
      <c r="K4" s="2" t="s">
        <v>63</v>
      </c>
      <c r="L4" s="2"/>
    </row>
    <row r="5" spans="1:13">
      <c r="B5" t="s">
        <v>1</v>
      </c>
      <c r="C5" t="s">
        <v>2</v>
      </c>
      <c r="F5" s="1" t="s">
        <v>68</v>
      </c>
      <c r="G5" s="1" t="s">
        <v>69</v>
      </c>
      <c r="H5" s="1" t="s">
        <v>70</v>
      </c>
      <c r="I5" s="1" t="s">
        <v>71</v>
      </c>
      <c r="J5" s="1" t="s">
        <v>67</v>
      </c>
      <c r="K5" s="2">
        <v>100000</v>
      </c>
      <c r="M5" s="1" t="s">
        <v>72</v>
      </c>
    </row>
    <row r="6" spans="1:13">
      <c r="B6" t="s">
        <v>5</v>
      </c>
      <c r="C6" t="s">
        <v>6</v>
      </c>
      <c r="F6" s="1" t="s">
        <v>68</v>
      </c>
      <c r="G6" s="1" t="s">
        <v>69</v>
      </c>
      <c r="H6" s="1" t="s">
        <v>70</v>
      </c>
      <c r="I6" s="1" t="s">
        <v>71</v>
      </c>
      <c r="J6" s="1" t="s">
        <v>67</v>
      </c>
      <c r="K6" s="2" t="s">
        <v>73</v>
      </c>
      <c r="M6" s="1" t="s">
        <v>72</v>
      </c>
    </row>
    <row r="7" spans="1:13">
      <c r="B7" t="s">
        <v>7</v>
      </c>
      <c r="C7" t="s">
        <v>8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67</v>
      </c>
      <c r="K7" s="2" t="s">
        <v>74</v>
      </c>
      <c r="M7" s="1" t="s">
        <v>76</v>
      </c>
    </row>
    <row r="8" spans="1:13">
      <c r="B8" t="s">
        <v>9</v>
      </c>
      <c r="C8" t="s">
        <v>10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67</v>
      </c>
      <c r="K8" s="2" t="s">
        <v>75</v>
      </c>
      <c r="M8" s="1" t="s">
        <v>76</v>
      </c>
    </row>
    <row r="9" spans="1:13">
      <c r="B9" t="s">
        <v>25</v>
      </c>
      <c r="C9" t="s">
        <v>26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67</v>
      </c>
      <c r="K9" s="2" t="s">
        <v>77</v>
      </c>
      <c r="M9" s="1" t="s">
        <v>82</v>
      </c>
    </row>
    <row r="10" spans="1:13">
      <c r="B10" t="s">
        <v>27</v>
      </c>
      <c r="C10" t="s">
        <v>28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67</v>
      </c>
      <c r="K10" s="2" t="s">
        <v>78</v>
      </c>
      <c r="M10" s="1" t="s">
        <v>83</v>
      </c>
    </row>
    <row r="11" spans="1:13">
      <c r="B11" t="s">
        <v>29</v>
      </c>
      <c r="C11" t="s">
        <v>30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67</v>
      </c>
      <c r="K11" s="2" t="s">
        <v>79</v>
      </c>
      <c r="M11" s="1" t="s">
        <v>84</v>
      </c>
    </row>
    <row r="12" spans="1:13">
      <c r="B12" t="s">
        <v>31</v>
      </c>
      <c r="C12" t="s">
        <v>32</v>
      </c>
      <c r="F12" s="1" t="s">
        <v>68</v>
      </c>
      <c r="G12" s="1" t="s">
        <v>69</v>
      </c>
      <c r="H12" s="1" t="s">
        <v>70</v>
      </c>
      <c r="I12" s="1" t="s">
        <v>71</v>
      </c>
      <c r="J12" s="1" t="s">
        <v>67</v>
      </c>
      <c r="K12" s="2" t="s">
        <v>80</v>
      </c>
      <c r="M12" s="1" t="s">
        <v>85</v>
      </c>
    </row>
    <row r="13" spans="1:13">
      <c r="B13" t="s">
        <v>41</v>
      </c>
      <c r="C13" t="s">
        <v>42</v>
      </c>
      <c r="F13" s="1" t="s">
        <v>68</v>
      </c>
      <c r="G13" s="1" t="s">
        <v>69</v>
      </c>
      <c r="H13" s="1" t="s">
        <v>70</v>
      </c>
      <c r="I13" s="1" t="s">
        <v>71</v>
      </c>
      <c r="J13" s="1" t="s">
        <v>67</v>
      </c>
      <c r="K13" s="2" t="s">
        <v>81</v>
      </c>
      <c r="M13" s="1" t="s">
        <v>86</v>
      </c>
    </row>
    <row r="14" spans="1:13">
      <c r="M14" s="1"/>
    </row>
    <row r="15" spans="1:13">
      <c r="G15" s="1" t="s">
        <v>64</v>
      </c>
      <c r="H15" s="1" t="s">
        <v>65</v>
      </c>
      <c r="I15" s="1" t="s">
        <v>89</v>
      </c>
    </row>
    <row r="16" spans="1:13">
      <c r="A16" t="s">
        <v>57</v>
      </c>
      <c r="F16" s="1" t="s">
        <v>58</v>
      </c>
      <c r="G16" s="1" t="s">
        <v>59</v>
      </c>
      <c r="H16" s="1" t="s">
        <v>60</v>
      </c>
      <c r="I16" s="1" t="s">
        <v>87</v>
      </c>
    </row>
    <row r="17" spans="2:17" ht="15.75" customHeight="1">
      <c r="B17" t="s">
        <v>3</v>
      </c>
      <c r="C17" t="s">
        <v>4</v>
      </c>
      <c r="F17" s="1" t="s">
        <v>88</v>
      </c>
      <c r="G17" s="1" t="s">
        <v>69</v>
      </c>
      <c r="H17" s="1" t="s">
        <v>71</v>
      </c>
      <c r="I17" s="10" t="s">
        <v>90</v>
      </c>
      <c r="J17" s="10"/>
      <c r="M17" s="1" t="s">
        <v>91</v>
      </c>
    </row>
    <row r="18" spans="2:17">
      <c r="B18" t="s">
        <v>23</v>
      </c>
      <c r="C18" t="s">
        <v>24</v>
      </c>
    </row>
    <row r="19" spans="2:17">
      <c r="B19" t="s">
        <v>33</v>
      </c>
      <c r="C19" t="s">
        <v>34</v>
      </c>
      <c r="F19" s="1" t="s">
        <v>92</v>
      </c>
      <c r="G19" s="1" t="s">
        <v>69</v>
      </c>
      <c r="H19" s="1" t="s">
        <v>71</v>
      </c>
      <c r="I19" s="10" t="s">
        <v>90</v>
      </c>
      <c r="J19" s="10"/>
      <c r="M19" s="1" t="s">
        <v>93</v>
      </c>
    </row>
    <row r="20" spans="2:17">
      <c r="B20" t="s">
        <v>35</v>
      </c>
      <c r="C20" t="s">
        <v>36</v>
      </c>
      <c r="F20" s="1" t="s">
        <v>94</v>
      </c>
      <c r="G20" s="1" t="s">
        <v>69</v>
      </c>
      <c r="H20" s="1" t="s">
        <v>71</v>
      </c>
      <c r="I20" s="10" t="s">
        <v>90</v>
      </c>
      <c r="J20" s="10"/>
      <c r="M20" s="1" t="s">
        <v>95</v>
      </c>
    </row>
    <row r="21" spans="2:17">
      <c r="B21" t="s">
        <v>43</v>
      </c>
      <c r="C21" t="s">
        <v>44</v>
      </c>
      <c r="F21" s="1" t="s">
        <v>96</v>
      </c>
      <c r="G21" s="1" t="s">
        <v>69</v>
      </c>
      <c r="H21" s="1" t="s">
        <v>71</v>
      </c>
      <c r="I21" s="10" t="s">
        <v>97</v>
      </c>
      <c r="J21" s="10"/>
      <c r="M21" s="1" t="s">
        <v>98</v>
      </c>
    </row>
    <row r="22" spans="2:17" s="5" customFormat="1">
      <c r="F22" s="6"/>
      <c r="G22" s="6"/>
      <c r="H22" s="6"/>
      <c r="I22" s="7"/>
      <c r="J22" s="7"/>
      <c r="K22" s="8"/>
      <c r="L22" s="8"/>
      <c r="M22" s="6"/>
    </row>
    <row r="23" spans="2:17">
      <c r="B23" t="s">
        <v>37</v>
      </c>
      <c r="C23" t="s">
        <v>38</v>
      </c>
      <c r="D23" t="s">
        <v>168</v>
      </c>
      <c r="E23" t="s">
        <v>161</v>
      </c>
      <c r="F23" s="1" t="s">
        <v>68</v>
      </c>
      <c r="G23" s="1" t="s">
        <v>67</v>
      </c>
      <c r="H23" s="1" t="s">
        <v>115</v>
      </c>
      <c r="I23" s="1" t="s">
        <v>164</v>
      </c>
      <c r="J23" s="3" t="s">
        <v>70</v>
      </c>
      <c r="K23" s="1" t="s">
        <v>68</v>
      </c>
      <c r="L23" s="1" t="s">
        <v>160</v>
      </c>
      <c r="M23" s="1" t="s">
        <v>174</v>
      </c>
    </row>
    <row r="24" spans="2:17">
      <c r="D24" t="s">
        <v>169</v>
      </c>
      <c r="E24" t="s">
        <v>161</v>
      </c>
      <c r="F24" s="1" t="s">
        <v>68</v>
      </c>
      <c r="G24" s="1" t="s">
        <v>67</v>
      </c>
      <c r="H24" s="1" t="s">
        <v>114</v>
      </c>
      <c r="I24" s="1" t="s">
        <v>164</v>
      </c>
      <c r="J24" s="4" t="s">
        <v>69</v>
      </c>
      <c r="K24" s="1" t="s">
        <v>68</v>
      </c>
      <c r="L24" s="1" t="s">
        <v>160</v>
      </c>
      <c r="M24" s="1" t="s">
        <v>175</v>
      </c>
    </row>
    <row r="25" spans="2:17">
      <c r="D25" t="s">
        <v>170</v>
      </c>
      <c r="E25" t="s">
        <v>161</v>
      </c>
      <c r="F25" s="1" t="s">
        <v>68</v>
      </c>
      <c r="G25" s="1" t="s">
        <v>67</v>
      </c>
      <c r="H25" s="1" t="s">
        <v>122</v>
      </c>
      <c r="I25" s="1" t="s">
        <v>164</v>
      </c>
      <c r="J25" s="4" t="s">
        <v>71</v>
      </c>
      <c r="K25" s="1" t="s">
        <v>68</v>
      </c>
      <c r="L25" s="1" t="s">
        <v>160</v>
      </c>
      <c r="M25" s="1" t="s">
        <v>176</v>
      </c>
    </row>
    <row r="26" spans="2:17">
      <c r="B26" t="s">
        <v>39</v>
      </c>
      <c r="C26" t="s">
        <v>40</v>
      </c>
      <c r="D26" t="s">
        <v>171</v>
      </c>
      <c r="E26" t="s">
        <v>161</v>
      </c>
      <c r="F26" s="1" t="s">
        <v>68</v>
      </c>
      <c r="G26" s="1" t="s">
        <v>67</v>
      </c>
      <c r="H26" s="1" t="s">
        <v>115</v>
      </c>
      <c r="I26" s="1" t="s">
        <v>164</v>
      </c>
      <c r="J26" s="3" t="s">
        <v>70</v>
      </c>
      <c r="K26" s="1" t="s">
        <v>144</v>
      </c>
      <c r="L26" s="1" t="s">
        <v>160</v>
      </c>
      <c r="M26" s="1" t="s">
        <v>177</v>
      </c>
    </row>
    <row r="27" spans="2:17">
      <c r="D27" t="s">
        <v>172</v>
      </c>
      <c r="E27" t="s">
        <v>161</v>
      </c>
      <c r="F27" s="1" t="s">
        <v>68</v>
      </c>
      <c r="G27" s="1" t="s">
        <v>67</v>
      </c>
      <c r="H27" s="1" t="s">
        <v>114</v>
      </c>
      <c r="I27" s="1" t="s">
        <v>164</v>
      </c>
      <c r="J27" s="4" t="s">
        <v>69</v>
      </c>
      <c r="K27" s="1" t="s">
        <v>144</v>
      </c>
      <c r="L27" s="1" t="s">
        <v>160</v>
      </c>
      <c r="M27" s="1" t="s">
        <v>178</v>
      </c>
    </row>
    <row r="28" spans="2:17">
      <c r="D28" t="s">
        <v>173</v>
      </c>
      <c r="E28" t="s">
        <v>161</v>
      </c>
      <c r="F28" s="1" t="s">
        <v>68</v>
      </c>
      <c r="G28" s="1" t="s">
        <v>67</v>
      </c>
      <c r="H28" s="1" t="s">
        <v>122</v>
      </c>
      <c r="I28" s="1" t="s">
        <v>164</v>
      </c>
      <c r="J28" s="4" t="s">
        <v>71</v>
      </c>
      <c r="K28" s="1" t="s">
        <v>144</v>
      </c>
      <c r="L28" s="1" t="s">
        <v>160</v>
      </c>
      <c r="M28" s="1" t="s">
        <v>179</v>
      </c>
    </row>
    <row r="29" spans="2:17">
      <c r="B29" t="s">
        <v>11</v>
      </c>
      <c r="C29" t="s">
        <v>12</v>
      </c>
      <c r="D29" t="s">
        <v>183</v>
      </c>
      <c r="E29" t="s">
        <v>161</v>
      </c>
      <c r="F29" s="1" t="s">
        <v>163</v>
      </c>
      <c r="G29" s="1" t="s">
        <v>115</v>
      </c>
      <c r="H29" s="1" t="s">
        <v>115</v>
      </c>
      <c r="I29" s="1" t="s">
        <v>164</v>
      </c>
      <c r="J29" s="3" t="s">
        <v>67</v>
      </c>
      <c r="K29" s="3" t="s">
        <v>144</v>
      </c>
      <c r="L29" s="3" t="s">
        <v>160</v>
      </c>
      <c r="M29" s="3" t="s">
        <v>165</v>
      </c>
    </row>
    <row r="30" spans="2:17">
      <c r="D30" t="s">
        <v>184</v>
      </c>
      <c r="E30" t="s">
        <v>161</v>
      </c>
      <c r="F30" s="1" t="s">
        <v>163</v>
      </c>
      <c r="G30" s="1" t="s">
        <v>118</v>
      </c>
      <c r="H30" s="1" t="s">
        <v>114</v>
      </c>
      <c r="I30" s="1" t="s">
        <v>164</v>
      </c>
      <c r="J30" s="3" t="s">
        <v>67</v>
      </c>
      <c r="K30" s="3" t="s">
        <v>144</v>
      </c>
      <c r="L30" s="3" t="s">
        <v>160</v>
      </c>
      <c r="M30" s="3" t="s">
        <v>166</v>
      </c>
      <c r="O30" t="s">
        <v>113</v>
      </c>
    </row>
    <row r="31" spans="2:17">
      <c r="D31" t="s">
        <v>185</v>
      </c>
      <c r="E31" t="s">
        <v>161</v>
      </c>
      <c r="F31" s="1" t="s">
        <v>163</v>
      </c>
      <c r="G31" s="1" t="s">
        <v>114</v>
      </c>
      <c r="H31" s="1" t="s">
        <v>115</v>
      </c>
      <c r="I31" s="1" t="s">
        <v>164</v>
      </c>
      <c r="J31" s="3" t="s">
        <v>67</v>
      </c>
      <c r="K31" s="3" t="s">
        <v>144</v>
      </c>
      <c r="L31" s="3" t="s">
        <v>160</v>
      </c>
      <c r="M31" s="3" t="s">
        <v>167</v>
      </c>
      <c r="O31">
        <v>16</v>
      </c>
      <c r="P31" t="str">
        <f>DEC2BIN(O31)</f>
        <v>10000</v>
      </c>
      <c r="Q31">
        <v>16</v>
      </c>
    </row>
    <row r="32" spans="2:17">
      <c r="B32" t="s">
        <v>13</v>
      </c>
      <c r="C32" t="s">
        <v>14</v>
      </c>
      <c r="D32" t="s">
        <v>186</v>
      </c>
      <c r="E32" t="s">
        <v>161</v>
      </c>
      <c r="F32" s="1" t="s">
        <v>68</v>
      </c>
      <c r="G32" s="1" t="s">
        <v>114</v>
      </c>
      <c r="H32" s="1" t="s">
        <v>115</v>
      </c>
      <c r="I32" s="3" t="s">
        <v>104</v>
      </c>
      <c r="J32" s="3" t="s">
        <v>105</v>
      </c>
      <c r="L32" s="3" t="s">
        <v>160</v>
      </c>
      <c r="M32" s="3" t="s">
        <v>116</v>
      </c>
      <c r="O32">
        <v>17</v>
      </c>
      <c r="P32" t="str">
        <f t="shared" ref="P32:P46" si="0">DEC2BIN(O32)</f>
        <v>10001</v>
      </c>
      <c r="Q32">
        <v>17</v>
      </c>
    </row>
    <row r="33" spans="2:17">
      <c r="D33" t="s">
        <v>187</v>
      </c>
      <c r="E33" t="s">
        <v>161</v>
      </c>
      <c r="F33" s="1" t="s">
        <v>68</v>
      </c>
      <c r="G33" s="1" t="s">
        <v>115</v>
      </c>
      <c r="H33" s="1" t="s">
        <v>114</v>
      </c>
      <c r="I33" s="3" t="s">
        <v>104</v>
      </c>
      <c r="J33" s="3" t="s">
        <v>105</v>
      </c>
      <c r="L33" s="3" t="s">
        <v>160</v>
      </c>
      <c r="M33" s="3" t="s">
        <v>162</v>
      </c>
      <c r="O33">
        <v>18</v>
      </c>
      <c r="P33" t="str">
        <f t="shared" si="0"/>
        <v>10010</v>
      </c>
      <c r="Q33">
        <v>18</v>
      </c>
    </row>
    <row r="34" spans="2:17">
      <c r="D34" t="s">
        <v>188</v>
      </c>
      <c r="E34" t="s">
        <v>161</v>
      </c>
      <c r="F34" s="1" t="s">
        <v>68</v>
      </c>
      <c r="G34" s="1" t="s">
        <v>118</v>
      </c>
      <c r="H34" s="1" t="s">
        <v>118</v>
      </c>
      <c r="I34" s="3" t="s">
        <v>104</v>
      </c>
      <c r="J34" s="3" t="s">
        <v>105</v>
      </c>
      <c r="L34" s="3" t="s">
        <v>160</v>
      </c>
      <c r="M34" s="3" t="s">
        <v>117</v>
      </c>
      <c r="O34">
        <v>19</v>
      </c>
      <c r="P34" t="str">
        <f t="shared" si="0"/>
        <v>10011</v>
      </c>
      <c r="Q34">
        <v>19</v>
      </c>
    </row>
    <row r="35" spans="2:17">
      <c r="B35" t="s">
        <v>45</v>
      </c>
      <c r="C35" t="s">
        <v>46</v>
      </c>
      <c r="D35" t="s">
        <v>189</v>
      </c>
      <c r="E35" t="s">
        <v>161</v>
      </c>
      <c r="F35" s="1" t="s">
        <v>99</v>
      </c>
      <c r="G35" s="1" t="s">
        <v>120</v>
      </c>
      <c r="H35" s="1" t="s">
        <v>70</v>
      </c>
      <c r="I35" s="10" t="s">
        <v>100</v>
      </c>
      <c r="J35" s="10"/>
      <c r="L35" s="3" t="s">
        <v>160</v>
      </c>
      <c r="M35" s="1" t="s">
        <v>119</v>
      </c>
      <c r="O35">
        <v>20</v>
      </c>
      <c r="P35" t="str">
        <f t="shared" si="0"/>
        <v>10100</v>
      </c>
      <c r="Q35">
        <v>20</v>
      </c>
    </row>
    <row r="36" spans="2:17">
      <c r="D36" t="s">
        <v>190</v>
      </c>
      <c r="E36" t="s">
        <v>161</v>
      </c>
      <c r="F36" s="1" t="s">
        <v>99</v>
      </c>
      <c r="G36" s="1" t="s">
        <v>121</v>
      </c>
      <c r="H36" s="1" t="s">
        <v>70</v>
      </c>
      <c r="I36" s="10" t="s">
        <v>102</v>
      </c>
      <c r="J36" s="10"/>
      <c r="L36" s="3" t="s">
        <v>160</v>
      </c>
      <c r="M36" s="1" t="s">
        <v>123</v>
      </c>
      <c r="O36">
        <v>21</v>
      </c>
      <c r="P36" t="str">
        <f t="shared" si="0"/>
        <v>10101</v>
      </c>
      <c r="Q36">
        <v>21</v>
      </c>
    </row>
    <row r="37" spans="2:17">
      <c r="D37" t="s">
        <v>191</v>
      </c>
      <c r="E37" t="s">
        <v>161</v>
      </c>
      <c r="F37" s="1" t="s">
        <v>99</v>
      </c>
      <c r="G37" s="1" t="s">
        <v>122</v>
      </c>
      <c r="H37" s="1" t="s">
        <v>70</v>
      </c>
      <c r="I37" s="10" t="s">
        <v>125</v>
      </c>
      <c r="J37" s="10"/>
      <c r="L37" s="3" t="s">
        <v>160</v>
      </c>
      <c r="M37" s="1" t="s">
        <v>124</v>
      </c>
      <c r="O37">
        <v>22</v>
      </c>
      <c r="P37" t="str">
        <f t="shared" si="0"/>
        <v>10110</v>
      </c>
      <c r="Q37">
        <v>22</v>
      </c>
    </row>
    <row r="38" spans="2:17">
      <c r="B38" t="s">
        <v>47</v>
      </c>
      <c r="C38" t="s">
        <v>48</v>
      </c>
      <c r="D38" t="s">
        <v>192</v>
      </c>
      <c r="E38" t="s">
        <v>161</v>
      </c>
      <c r="F38" s="1" t="s">
        <v>101</v>
      </c>
      <c r="G38" s="1" t="s">
        <v>121</v>
      </c>
      <c r="H38" s="1" t="s">
        <v>122</v>
      </c>
      <c r="I38" s="10" t="s">
        <v>100</v>
      </c>
      <c r="J38" s="10"/>
      <c r="L38" s="3" t="s">
        <v>160</v>
      </c>
      <c r="M38" s="1" t="s">
        <v>126</v>
      </c>
      <c r="O38">
        <v>23</v>
      </c>
      <c r="P38" t="str">
        <f t="shared" si="0"/>
        <v>10111</v>
      </c>
      <c r="Q38">
        <v>23</v>
      </c>
    </row>
    <row r="39" spans="2:17">
      <c r="D39" t="s">
        <v>193</v>
      </c>
      <c r="E39" t="s">
        <v>161</v>
      </c>
      <c r="F39" s="1" t="s">
        <v>101</v>
      </c>
      <c r="G39" s="1" t="s">
        <v>122</v>
      </c>
      <c r="H39" s="1" t="s">
        <v>128</v>
      </c>
      <c r="I39" s="10" t="s">
        <v>102</v>
      </c>
      <c r="J39" s="10"/>
      <c r="L39" s="3" t="s">
        <v>160</v>
      </c>
      <c r="M39" s="1" t="s">
        <v>127</v>
      </c>
      <c r="O39">
        <v>24</v>
      </c>
      <c r="P39" t="str">
        <f t="shared" si="0"/>
        <v>11000</v>
      </c>
      <c r="Q39">
        <v>24</v>
      </c>
    </row>
    <row r="40" spans="2:17">
      <c r="D40" t="s">
        <v>194</v>
      </c>
      <c r="E40" t="s">
        <v>161</v>
      </c>
      <c r="F40" s="1" t="s">
        <v>101</v>
      </c>
      <c r="G40" s="1" t="s">
        <v>129</v>
      </c>
      <c r="H40" s="1" t="s">
        <v>115</v>
      </c>
      <c r="I40" s="10" t="s">
        <v>100</v>
      </c>
      <c r="J40" s="10"/>
      <c r="L40" s="3" t="s">
        <v>160</v>
      </c>
      <c r="M40" s="1" t="s">
        <v>130</v>
      </c>
      <c r="O40">
        <v>25</v>
      </c>
      <c r="P40" t="str">
        <f t="shared" si="0"/>
        <v>11001</v>
      </c>
      <c r="Q40">
        <v>0</v>
      </c>
    </row>
    <row r="41" spans="2:17">
      <c r="B41" t="s">
        <v>49</v>
      </c>
      <c r="C41" s="5" t="s">
        <v>50</v>
      </c>
      <c r="D41" t="s">
        <v>195</v>
      </c>
      <c r="E41" t="s">
        <v>161</v>
      </c>
      <c r="F41" s="1" t="s">
        <v>103</v>
      </c>
      <c r="G41" s="1" t="s">
        <v>129</v>
      </c>
      <c r="H41" s="1" t="s">
        <v>129</v>
      </c>
      <c r="I41" s="10" t="s">
        <v>100</v>
      </c>
      <c r="J41" s="10"/>
      <c r="L41" s="3" t="s">
        <v>160</v>
      </c>
      <c r="M41" s="1" t="s">
        <v>180</v>
      </c>
      <c r="O41">
        <v>26</v>
      </c>
      <c r="P41" t="str">
        <f t="shared" si="0"/>
        <v>11010</v>
      </c>
      <c r="Q41">
        <v>-1</v>
      </c>
    </row>
    <row r="42" spans="2:17">
      <c r="D42" t="s">
        <v>196</v>
      </c>
      <c r="E42" t="s">
        <v>161</v>
      </c>
      <c r="F42" s="1" t="s">
        <v>103</v>
      </c>
      <c r="G42" s="1" t="s">
        <v>129</v>
      </c>
      <c r="H42" s="1" t="s">
        <v>121</v>
      </c>
      <c r="I42" s="10" t="s">
        <v>100</v>
      </c>
      <c r="J42" s="10"/>
      <c r="L42" s="3" t="s">
        <v>160</v>
      </c>
      <c r="M42" s="1" t="s">
        <v>181</v>
      </c>
      <c r="O42">
        <v>27</v>
      </c>
      <c r="P42" t="str">
        <f t="shared" si="0"/>
        <v>11011</v>
      </c>
      <c r="Q42">
        <v>1</v>
      </c>
    </row>
    <row r="43" spans="2:17">
      <c r="D43" t="s">
        <v>197</v>
      </c>
      <c r="E43" t="s">
        <v>161</v>
      </c>
      <c r="F43" s="1" t="s">
        <v>103</v>
      </c>
      <c r="G43" s="1" t="s">
        <v>120</v>
      </c>
      <c r="H43" s="1" t="s">
        <v>120</v>
      </c>
      <c r="I43" s="10" t="s">
        <v>102</v>
      </c>
      <c r="J43" s="10"/>
      <c r="L43" s="3" t="s">
        <v>160</v>
      </c>
      <c r="M43" s="1" t="s">
        <v>182</v>
      </c>
      <c r="O43">
        <v>28</v>
      </c>
      <c r="P43" t="str">
        <f t="shared" si="0"/>
        <v>11100</v>
      </c>
      <c r="Q43">
        <v>1</v>
      </c>
    </row>
    <row r="44" spans="2:17">
      <c r="B44" t="s">
        <v>51</v>
      </c>
      <c r="C44" s="9" t="s">
        <v>52</v>
      </c>
      <c r="D44" t="s">
        <v>198</v>
      </c>
      <c r="E44" t="s">
        <v>161</v>
      </c>
      <c r="F44" s="1" t="s">
        <v>99</v>
      </c>
      <c r="G44" s="1" t="s">
        <v>120</v>
      </c>
      <c r="H44" s="1" t="s">
        <v>67</v>
      </c>
      <c r="I44" s="10" t="s">
        <v>100</v>
      </c>
      <c r="J44" s="10"/>
      <c r="L44" s="3" t="s">
        <v>160</v>
      </c>
      <c r="M44" s="1" t="s">
        <v>131</v>
      </c>
      <c r="O44">
        <v>29</v>
      </c>
      <c r="P44" t="str">
        <f t="shared" si="0"/>
        <v>11101</v>
      </c>
    </row>
    <row r="45" spans="2:17">
      <c r="D45" t="s">
        <v>199</v>
      </c>
      <c r="E45" t="s">
        <v>161</v>
      </c>
      <c r="F45" s="1" t="s">
        <v>99</v>
      </c>
      <c r="G45" s="1" t="s">
        <v>122</v>
      </c>
      <c r="H45" s="1" t="s">
        <v>67</v>
      </c>
      <c r="I45" s="10" t="s">
        <v>102</v>
      </c>
      <c r="J45" s="10"/>
      <c r="L45" s="3" t="s">
        <v>160</v>
      </c>
      <c r="M45" s="1" t="s">
        <v>132</v>
      </c>
      <c r="O45">
        <v>30</v>
      </c>
      <c r="P45" t="str">
        <f t="shared" si="0"/>
        <v>11110</v>
      </c>
    </row>
    <row r="46" spans="2:17">
      <c r="D46" t="s">
        <v>200</v>
      </c>
      <c r="E46" t="s">
        <v>161</v>
      </c>
      <c r="F46" s="1" t="s">
        <v>99</v>
      </c>
      <c r="G46" s="1" t="s">
        <v>135</v>
      </c>
      <c r="H46" s="1" t="s">
        <v>67</v>
      </c>
      <c r="I46" s="10" t="s">
        <v>134</v>
      </c>
      <c r="J46" s="10"/>
      <c r="L46" s="3" t="s">
        <v>160</v>
      </c>
      <c r="M46" s="1" t="s">
        <v>133</v>
      </c>
      <c r="O46">
        <v>31</v>
      </c>
      <c r="P46" t="str">
        <f t="shared" si="0"/>
        <v>11111</v>
      </c>
    </row>
    <row r="47" spans="2:17">
      <c r="C47" t="s">
        <v>54</v>
      </c>
      <c r="D47" t="s">
        <v>201</v>
      </c>
      <c r="E47" t="s">
        <v>161</v>
      </c>
      <c r="F47" s="1" t="s">
        <v>68</v>
      </c>
      <c r="G47" s="1" t="s">
        <v>107</v>
      </c>
      <c r="H47" s="1" t="s">
        <v>106</v>
      </c>
      <c r="I47" s="3" t="s">
        <v>67</v>
      </c>
      <c r="J47" s="3" t="s">
        <v>88</v>
      </c>
      <c r="L47" s="3" t="s">
        <v>160</v>
      </c>
      <c r="M47" s="3" t="s">
        <v>112</v>
      </c>
    </row>
    <row r="48" spans="2:17">
      <c r="D48" t="s">
        <v>202</v>
      </c>
      <c r="E48" t="s">
        <v>161</v>
      </c>
      <c r="F48" s="1" t="s">
        <v>68</v>
      </c>
      <c r="G48" s="1" t="s">
        <v>108</v>
      </c>
      <c r="H48" s="1" t="s">
        <v>106</v>
      </c>
      <c r="I48" s="3" t="s">
        <v>67</v>
      </c>
      <c r="J48" s="3" t="s">
        <v>88</v>
      </c>
      <c r="L48" s="3" t="s">
        <v>160</v>
      </c>
      <c r="M48" s="3" t="s">
        <v>110</v>
      </c>
    </row>
    <row r="49" spans="2:13">
      <c r="D49" t="s">
        <v>203</v>
      </c>
      <c r="E49" t="s">
        <v>161</v>
      </c>
      <c r="F49" s="1" t="s">
        <v>68</v>
      </c>
      <c r="G49" s="1" t="s">
        <v>109</v>
      </c>
      <c r="H49" s="1" t="s">
        <v>106</v>
      </c>
      <c r="I49" s="3" t="s">
        <v>67</v>
      </c>
      <c r="J49" s="3" t="s">
        <v>88</v>
      </c>
      <c r="L49" s="3" t="s">
        <v>160</v>
      </c>
      <c r="M49" s="3" t="s">
        <v>111</v>
      </c>
    </row>
    <row r="50" spans="2:13">
      <c r="B50" t="s">
        <v>17</v>
      </c>
      <c r="C50" t="s">
        <v>18</v>
      </c>
      <c r="D50" t="s">
        <v>204</v>
      </c>
      <c r="E50" t="s">
        <v>161</v>
      </c>
      <c r="F50" s="1" t="s">
        <v>136</v>
      </c>
      <c r="G50" s="1" t="s">
        <v>70</v>
      </c>
      <c r="H50" s="1" t="s">
        <v>115</v>
      </c>
      <c r="I50" s="10" t="s">
        <v>125</v>
      </c>
      <c r="J50" s="10"/>
      <c r="L50" s="3" t="s">
        <v>160</v>
      </c>
      <c r="M50" s="3" t="s">
        <v>137</v>
      </c>
    </row>
    <row r="51" spans="2:13">
      <c r="D51" t="s">
        <v>205</v>
      </c>
      <c r="E51" t="s">
        <v>161</v>
      </c>
      <c r="F51" s="1" t="s">
        <v>136</v>
      </c>
      <c r="G51" s="1" t="s">
        <v>69</v>
      </c>
      <c r="H51" s="1" t="s">
        <v>118</v>
      </c>
      <c r="I51" s="10" t="s">
        <v>125</v>
      </c>
      <c r="J51" s="10"/>
      <c r="L51" s="3" t="s">
        <v>160</v>
      </c>
      <c r="M51" s="3" t="s">
        <v>138</v>
      </c>
    </row>
    <row r="52" spans="2:13">
      <c r="D52" t="s">
        <v>206</v>
      </c>
      <c r="E52" t="s">
        <v>161</v>
      </c>
      <c r="F52" s="1" t="s">
        <v>136</v>
      </c>
      <c r="G52" s="1" t="s">
        <v>71</v>
      </c>
      <c r="H52" s="1" t="s">
        <v>115</v>
      </c>
      <c r="I52" s="10" t="s">
        <v>125</v>
      </c>
      <c r="J52" s="10"/>
      <c r="L52" s="3" t="s">
        <v>160</v>
      </c>
      <c r="M52" s="3" t="s">
        <v>139</v>
      </c>
    </row>
    <row r="53" spans="2:13">
      <c r="B53" t="s">
        <v>19</v>
      </c>
      <c r="C53" t="s">
        <v>20</v>
      </c>
      <c r="D53" t="s">
        <v>207</v>
      </c>
      <c r="E53" t="s">
        <v>161</v>
      </c>
      <c r="F53" s="1" t="s">
        <v>73</v>
      </c>
      <c r="G53" s="1" t="s">
        <v>69</v>
      </c>
      <c r="H53" s="1" t="s">
        <v>118</v>
      </c>
      <c r="I53" s="10" t="s">
        <v>140</v>
      </c>
      <c r="J53" s="10"/>
      <c r="L53" s="3" t="s">
        <v>160</v>
      </c>
      <c r="M53" s="3" t="s">
        <v>141</v>
      </c>
    </row>
    <row r="54" spans="2:13">
      <c r="D54" t="s">
        <v>208</v>
      </c>
      <c r="E54" t="s">
        <v>161</v>
      </c>
      <c r="F54" s="1" t="s">
        <v>73</v>
      </c>
      <c r="G54" s="1" t="s">
        <v>71</v>
      </c>
      <c r="H54" s="1" t="s">
        <v>115</v>
      </c>
      <c r="I54" s="10" t="s">
        <v>140</v>
      </c>
      <c r="J54" s="10"/>
      <c r="L54" s="3" t="s">
        <v>160</v>
      </c>
      <c r="M54" s="3" t="s">
        <v>142</v>
      </c>
    </row>
    <row r="55" spans="2:13">
      <c r="D55" t="s">
        <v>209</v>
      </c>
      <c r="E55" t="s">
        <v>161</v>
      </c>
      <c r="F55" s="1" t="s">
        <v>73</v>
      </c>
      <c r="G55" s="1" t="s">
        <v>69</v>
      </c>
      <c r="H55" s="1" t="s">
        <v>118</v>
      </c>
      <c r="I55" s="10" t="s">
        <v>125</v>
      </c>
      <c r="J55" s="10"/>
      <c r="L55" s="3" t="s">
        <v>160</v>
      </c>
      <c r="M55" s="3" t="s">
        <v>143</v>
      </c>
    </row>
    <row r="56" spans="2:13">
      <c r="B56" t="s">
        <v>21</v>
      </c>
      <c r="C56" t="s">
        <v>22</v>
      </c>
      <c r="D56" t="s">
        <v>210</v>
      </c>
      <c r="E56" t="s">
        <v>161</v>
      </c>
      <c r="F56" s="1" t="s">
        <v>155</v>
      </c>
      <c r="G56" s="1" t="s">
        <v>67</v>
      </c>
      <c r="H56" s="1" t="s">
        <v>156</v>
      </c>
      <c r="I56" s="10" t="s">
        <v>125</v>
      </c>
      <c r="J56" s="10"/>
      <c r="L56" s="3" t="s">
        <v>160</v>
      </c>
      <c r="M56" s="3" t="s">
        <v>157</v>
      </c>
    </row>
    <row r="57" spans="2:13">
      <c r="D57" t="s">
        <v>211</v>
      </c>
      <c r="E57" t="s">
        <v>161</v>
      </c>
      <c r="F57" s="1" t="s">
        <v>155</v>
      </c>
      <c r="G57" s="1" t="s">
        <v>70</v>
      </c>
      <c r="H57" s="1" t="s">
        <v>129</v>
      </c>
      <c r="I57" s="10" t="s">
        <v>125</v>
      </c>
      <c r="J57" s="10"/>
      <c r="L57" s="3" t="s">
        <v>160</v>
      </c>
      <c r="M57" s="3" t="s">
        <v>158</v>
      </c>
    </row>
    <row r="58" spans="2:13">
      <c r="D58" t="s">
        <v>212</v>
      </c>
      <c r="E58" t="s">
        <v>161</v>
      </c>
      <c r="F58" s="1" t="s">
        <v>155</v>
      </c>
      <c r="G58" s="1" t="s">
        <v>69</v>
      </c>
      <c r="H58" s="1" t="s">
        <v>121</v>
      </c>
      <c r="I58" s="10" t="s">
        <v>125</v>
      </c>
      <c r="J58" s="10"/>
      <c r="L58" s="3" t="s">
        <v>160</v>
      </c>
      <c r="M58" s="3" t="s">
        <v>159</v>
      </c>
    </row>
    <row r="59" spans="2:13">
      <c r="B59" t="s">
        <v>15</v>
      </c>
      <c r="C59" t="s">
        <v>16</v>
      </c>
      <c r="D59" t="s">
        <v>213</v>
      </c>
      <c r="E59" t="s">
        <v>161</v>
      </c>
      <c r="F59" s="1" t="s">
        <v>75</v>
      </c>
      <c r="G59" s="1" t="s">
        <v>67</v>
      </c>
      <c r="H59" s="1" t="s">
        <v>156</v>
      </c>
      <c r="I59" s="10" t="s">
        <v>125</v>
      </c>
      <c r="J59" s="10"/>
      <c r="L59" s="3" t="s">
        <v>160</v>
      </c>
      <c r="M59" s="3" t="s">
        <v>157</v>
      </c>
    </row>
    <row r="60" spans="2:13">
      <c r="D60" t="s">
        <v>214</v>
      </c>
      <c r="E60" t="s">
        <v>161</v>
      </c>
      <c r="F60" s="1" t="s">
        <v>75</v>
      </c>
      <c r="G60" s="1" t="s">
        <v>70</v>
      </c>
      <c r="H60" s="1" t="s">
        <v>129</v>
      </c>
      <c r="I60" s="10" t="s">
        <v>125</v>
      </c>
      <c r="J60" s="10"/>
      <c r="L60" s="3" t="s">
        <v>160</v>
      </c>
      <c r="M60" s="3" t="s">
        <v>158</v>
      </c>
    </row>
    <row r="61" spans="2:13">
      <c r="D61" t="s">
        <v>215</v>
      </c>
      <c r="E61" t="s">
        <v>161</v>
      </c>
      <c r="F61" s="1" t="s">
        <v>75</v>
      </c>
      <c r="G61" s="1" t="s">
        <v>69</v>
      </c>
      <c r="H61" s="1" t="s">
        <v>121</v>
      </c>
      <c r="I61" s="10" t="s">
        <v>125</v>
      </c>
      <c r="J61" s="10"/>
      <c r="L61" s="3" t="s">
        <v>160</v>
      </c>
      <c r="M61" s="3" t="s">
        <v>159</v>
      </c>
    </row>
    <row r="62" spans="2:13">
      <c r="C62" t="s">
        <v>53</v>
      </c>
      <c r="D62" t="s">
        <v>216</v>
      </c>
      <c r="E62" t="s">
        <v>161</v>
      </c>
      <c r="F62" s="1" t="s">
        <v>144</v>
      </c>
      <c r="G62" s="10" t="s">
        <v>148</v>
      </c>
      <c r="H62" s="10"/>
      <c r="I62" s="10"/>
      <c r="J62" s="10"/>
      <c r="L62" s="3" t="s">
        <v>160</v>
      </c>
      <c r="M62" t="s">
        <v>145</v>
      </c>
    </row>
    <row r="63" spans="2:13">
      <c r="D63" t="s">
        <v>217</v>
      </c>
      <c r="E63" t="s">
        <v>161</v>
      </c>
      <c r="F63" s="1" t="s">
        <v>144</v>
      </c>
      <c r="G63" s="10" t="s">
        <v>149</v>
      </c>
      <c r="H63" s="10"/>
      <c r="I63" s="10"/>
      <c r="J63" s="10"/>
      <c r="L63" s="3" t="s">
        <v>160</v>
      </c>
      <c r="M63" t="s">
        <v>146</v>
      </c>
    </row>
    <row r="64" spans="2:13">
      <c r="D64" t="s">
        <v>218</v>
      </c>
      <c r="E64" t="s">
        <v>161</v>
      </c>
      <c r="F64" s="1" t="s">
        <v>144</v>
      </c>
      <c r="G64" s="10" t="s">
        <v>150</v>
      </c>
      <c r="H64" s="10"/>
      <c r="I64" s="10"/>
      <c r="J64" s="10"/>
      <c r="L64" s="3" t="s">
        <v>160</v>
      </c>
      <c r="M64" t="s">
        <v>147</v>
      </c>
    </row>
    <row r="65" spans="3:13">
      <c r="C65" t="s">
        <v>55</v>
      </c>
      <c r="D65" t="s">
        <v>219</v>
      </c>
      <c r="E65" t="s">
        <v>161</v>
      </c>
      <c r="F65" s="1" t="s">
        <v>151</v>
      </c>
      <c r="G65" s="10" t="s">
        <v>148</v>
      </c>
      <c r="H65" s="10"/>
      <c r="I65" s="10"/>
      <c r="J65" s="10"/>
      <c r="L65" s="3" t="s">
        <v>160</v>
      </c>
      <c r="M65" t="s">
        <v>153</v>
      </c>
    </row>
    <row r="66" spans="3:13">
      <c r="D66" t="s">
        <v>220</v>
      </c>
      <c r="E66" t="s">
        <v>161</v>
      </c>
      <c r="F66" s="1" t="s">
        <v>151</v>
      </c>
      <c r="G66" s="10" t="s">
        <v>149</v>
      </c>
      <c r="H66" s="10"/>
      <c r="I66" s="10"/>
      <c r="J66" s="10"/>
      <c r="L66" s="3" t="s">
        <v>160</v>
      </c>
      <c r="M66" t="s">
        <v>154</v>
      </c>
    </row>
    <row r="67" spans="3:13">
      <c r="D67" t="s">
        <v>221</v>
      </c>
      <c r="E67" t="s">
        <v>161</v>
      </c>
      <c r="F67" s="1" t="s">
        <v>151</v>
      </c>
      <c r="G67" s="10" t="s">
        <v>150</v>
      </c>
      <c r="H67" s="10"/>
      <c r="I67" s="10"/>
      <c r="J67" s="10"/>
      <c r="L67" s="3" t="s">
        <v>160</v>
      </c>
      <c r="M67" t="s">
        <v>152</v>
      </c>
    </row>
  </sheetData>
  <mergeCells count="34">
    <mergeCell ref="I53:J53"/>
    <mergeCell ref="I56:J56"/>
    <mergeCell ref="I17:J17"/>
    <mergeCell ref="I19:J19"/>
    <mergeCell ref="I20:J20"/>
    <mergeCell ref="I21:J21"/>
    <mergeCell ref="I35:J35"/>
    <mergeCell ref="I36:J36"/>
    <mergeCell ref="I38:J38"/>
    <mergeCell ref="I39:J39"/>
    <mergeCell ref="I41:J41"/>
    <mergeCell ref="I42:J42"/>
    <mergeCell ref="I44:J44"/>
    <mergeCell ref="I45:J45"/>
    <mergeCell ref="I37:J37"/>
    <mergeCell ref="I40:J40"/>
    <mergeCell ref="I43:J43"/>
    <mergeCell ref="I51:J51"/>
    <mergeCell ref="I52:J52"/>
    <mergeCell ref="I46:J46"/>
    <mergeCell ref="I50:J50"/>
    <mergeCell ref="I54:J54"/>
    <mergeCell ref="I55:J55"/>
    <mergeCell ref="I57:J57"/>
    <mergeCell ref="G64:J64"/>
    <mergeCell ref="G65:J65"/>
    <mergeCell ref="G66:J66"/>
    <mergeCell ref="G67:J67"/>
    <mergeCell ref="I58:J58"/>
    <mergeCell ref="I60:J60"/>
    <mergeCell ref="I61:J61"/>
    <mergeCell ref="G62:J62"/>
    <mergeCell ref="G63:J63"/>
    <mergeCell ref="I59:J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J55"/>
  <sheetViews>
    <sheetView workbookViewId="0">
      <selection activeCell="C7" sqref="C7:H7"/>
    </sheetView>
  </sheetViews>
  <sheetFormatPr defaultRowHeight="15"/>
  <cols>
    <col min="2" max="2" width="10.5703125" bestFit="1" customWidth="1"/>
  </cols>
  <sheetData>
    <row r="3" spans="2:10">
      <c r="C3" s="1"/>
      <c r="D3" s="1" t="s">
        <v>64</v>
      </c>
      <c r="E3" s="1" t="s">
        <v>65</v>
      </c>
      <c r="F3" s="10" t="s">
        <v>223</v>
      </c>
      <c r="G3" s="10"/>
      <c r="H3" s="10"/>
    </row>
    <row r="4" spans="2:10">
      <c r="B4" t="s">
        <v>222</v>
      </c>
      <c r="C4" s="1" t="s">
        <v>58</v>
      </c>
      <c r="D4" s="1" t="s">
        <v>59</v>
      </c>
      <c r="E4" s="1" t="s">
        <v>60</v>
      </c>
      <c r="F4" s="10" t="s">
        <v>87</v>
      </c>
      <c r="G4" s="10"/>
      <c r="H4" s="10"/>
    </row>
    <row r="5" spans="2:10">
      <c r="B5" t="s">
        <v>4</v>
      </c>
      <c r="C5" s="1" t="s">
        <v>88</v>
      </c>
      <c r="D5" s="1"/>
      <c r="E5" s="1"/>
      <c r="F5" s="10" t="s">
        <v>224</v>
      </c>
      <c r="G5" s="10"/>
      <c r="H5" s="10"/>
      <c r="I5" s="1"/>
      <c r="J5" s="1"/>
    </row>
    <row r="6" spans="2:10">
      <c r="B6" t="s">
        <v>48</v>
      </c>
      <c r="C6" s="1" t="s">
        <v>101</v>
      </c>
      <c r="D6" s="1"/>
      <c r="E6" s="1"/>
      <c r="F6" s="10"/>
      <c r="G6" s="10"/>
      <c r="H6" s="10"/>
      <c r="I6" s="1"/>
      <c r="J6" s="1"/>
    </row>
    <row r="7" spans="2:10">
      <c r="B7" t="s">
        <v>50</v>
      </c>
      <c r="C7" s="1" t="s">
        <v>103</v>
      </c>
      <c r="D7" s="1"/>
      <c r="E7" s="1"/>
      <c r="F7" s="10"/>
      <c r="G7" s="10"/>
      <c r="H7" s="10"/>
      <c r="I7" s="1"/>
      <c r="J7" s="1"/>
    </row>
    <row r="8" spans="2:10">
      <c r="C8" s="1"/>
      <c r="D8" s="1" t="s">
        <v>64</v>
      </c>
      <c r="E8" s="1" t="s">
        <v>65</v>
      </c>
      <c r="F8" s="1" t="s">
        <v>66</v>
      </c>
      <c r="G8" s="1"/>
      <c r="H8" s="2"/>
      <c r="I8" s="1"/>
      <c r="J8" s="1"/>
    </row>
    <row r="9" spans="2:10">
      <c r="B9" t="s">
        <v>222</v>
      </c>
      <c r="C9" s="1" t="s">
        <v>58</v>
      </c>
      <c r="D9" s="1" t="s">
        <v>59</v>
      </c>
      <c r="E9" s="1" t="s">
        <v>60</v>
      </c>
      <c r="F9" s="1" t="s">
        <v>61</v>
      </c>
      <c r="G9" s="1" t="s">
        <v>62</v>
      </c>
      <c r="H9" s="2" t="s">
        <v>63</v>
      </c>
      <c r="I9" s="1"/>
      <c r="J9" s="1"/>
    </row>
    <row r="10" spans="2:10">
      <c r="B10" t="s">
        <v>14</v>
      </c>
      <c r="C10" s="1" t="s">
        <v>68</v>
      </c>
      <c r="D10" s="1"/>
      <c r="E10" s="1"/>
      <c r="F10" s="1"/>
      <c r="G10" s="1"/>
      <c r="H10" s="1" t="s">
        <v>105</v>
      </c>
      <c r="I10" s="1"/>
      <c r="J10" s="1"/>
    </row>
    <row r="11" spans="2:10">
      <c r="C11" s="1"/>
      <c r="D11" s="1"/>
      <c r="E11" s="1"/>
      <c r="F11" s="1"/>
      <c r="G11" s="1"/>
      <c r="H11" s="1"/>
      <c r="I11" s="1"/>
      <c r="J11" s="1"/>
    </row>
    <row r="12" spans="2:10">
      <c r="C12" s="1"/>
      <c r="D12" s="1"/>
      <c r="E12" s="1"/>
      <c r="F12" s="1"/>
      <c r="G12" s="1"/>
      <c r="H12" s="1"/>
      <c r="I12" s="1"/>
      <c r="J12" s="1"/>
    </row>
    <row r="13" spans="2:10">
      <c r="C13" s="1"/>
      <c r="D13" s="1"/>
      <c r="E13" s="1"/>
      <c r="F13" s="1"/>
      <c r="G13" s="1"/>
      <c r="H13" s="1"/>
      <c r="I13" s="1"/>
      <c r="J13" s="1"/>
    </row>
    <row r="14" spans="2:10">
      <c r="C14" s="1"/>
      <c r="D14" s="1"/>
      <c r="E14" s="1"/>
      <c r="F14" s="1"/>
      <c r="G14" s="1"/>
      <c r="H14" s="1"/>
      <c r="I14" s="1"/>
      <c r="J14" s="1"/>
    </row>
    <row r="15" spans="2:10">
      <c r="C15" s="1"/>
      <c r="D15" s="1"/>
      <c r="E15" s="1"/>
      <c r="F15" s="1"/>
      <c r="G15" s="1"/>
      <c r="H15" s="1"/>
      <c r="I15" s="1"/>
      <c r="J15" s="1"/>
    </row>
    <row r="16" spans="2:10">
      <c r="C16" s="1"/>
      <c r="D16" s="1"/>
      <c r="E16" s="1"/>
      <c r="F16" s="1"/>
      <c r="G16" s="1"/>
      <c r="H16" s="1"/>
      <c r="I16" s="1"/>
      <c r="J16" s="1"/>
    </row>
    <row r="17" spans="3:10">
      <c r="C17" s="1"/>
      <c r="D17" s="1"/>
      <c r="E17" s="1"/>
      <c r="F17" s="1"/>
      <c r="G17" s="1"/>
      <c r="H17" s="1"/>
      <c r="I17" s="1"/>
      <c r="J17" s="1"/>
    </row>
    <row r="18" spans="3:10">
      <c r="C18" s="1"/>
      <c r="D18" s="1"/>
      <c r="E18" s="1"/>
      <c r="F18" s="1"/>
      <c r="G18" s="1"/>
      <c r="H18" s="1"/>
      <c r="I18" s="1"/>
      <c r="J18" s="1"/>
    </row>
    <row r="19" spans="3:10">
      <c r="C19" s="1"/>
      <c r="D19" s="1"/>
      <c r="E19" s="1"/>
      <c r="F19" s="1"/>
      <c r="G19" s="1"/>
      <c r="H19" s="1"/>
      <c r="I19" s="1"/>
      <c r="J19" s="1"/>
    </row>
    <row r="20" spans="3:10">
      <c r="C20" s="1"/>
      <c r="D20" s="1"/>
      <c r="E20" s="1"/>
      <c r="F20" s="1"/>
      <c r="G20" s="1"/>
      <c r="H20" s="1"/>
      <c r="I20" s="1"/>
      <c r="J20" s="1"/>
    </row>
    <row r="21" spans="3:10">
      <c r="C21" s="1"/>
      <c r="D21" s="1"/>
      <c r="E21" s="1"/>
      <c r="F21" s="1"/>
      <c r="G21" s="1"/>
      <c r="H21" s="1"/>
      <c r="I21" s="1"/>
      <c r="J21" s="1"/>
    </row>
    <row r="22" spans="3:10">
      <c r="C22" s="1"/>
      <c r="D22" s="1"/>
      <c r="E22" s="1"/>
      <c r="F22" s="1"/>
      <c r="G22" s="1"/>
      <c r="H22" s="1"/>
      <c r="I22" s="1"/>
      <c r="J22" s="1"/>
    </row>
    <row r="23" spans="3:10">
      <c r="C23" s="1"/>
      <c r="D23" s="1"/>
      <c r="E23" s="1"/>
      <c r="F23" s="1"/>
      <c r="G23" s="1"/>
      <c r="H23" s="1"/>
      <c r="I23" s="1"/>
      <c r="J23" s="1"/>
    </row>
    <row r="24" spans="3:10">
      <c r="C24" s="1"/>
      <c r="D24" s="1"/>
      <c r="E24" s="1"/>
      <c r="F24" s="1"/>
      <c r="G24" s="1"/>
      <c r="H24" s="1"/>
      <c r="I24" s="1"/>
      <c r="J24" s="1"/>
    </row>
    <row r="25" spans="3:10">
      <c r="C25" s="1"/>
      <c r="D25" s="1"/>
      <c r="E25" s="1"/>
      <c r="F25" s="1"/>
      <c r="G25" s="1"/>
      <c r="H25" s="1"/>
      <c r="I25" s="1"/>
      <c r="J25" s="1"/>
    </row>
    <row r="26" spans="3:10">
      <c r="C26" s="1"/>
      <c r="D26" s="1"/>
      <c r="E26" s="1"/>
      <c r="F26" s="1"/>
      <c r="G26" s="1"/>
      <c r="H26" s="1"/>
      <c r="I26" s="1"/>
      <c r="J26" s="1"/>
    </row>
    <row r="27" spans="3:10">
      <c r="C27" s="1"/>
      <c r="D27" s="1"/>
      <c r="E27" s="1"/>
      <c r="F27" s="1"/>
      <c r="G27" s="1"/>
      <c r="H27" s="1"/>
      <c r="I27" s="1"/>
      <c r="J27" s="1"/>
    </row>
    <row r="28" spans="3:10">
      <c r="C28" s="1"/>
      <c r="D28" s="1"/>
      <c r="E28" s="1"/>
      <c r="F28" s="1"/>
      <c r="G28" s="1"/>
      <c r="H28" s="1"/>
      <c r="I28" s="1"/>
      <c r="J28" s="1"/>
    </row>
    <row r="29" spans="3:10">
      <c r="C29" s="1"/>
      <c r="D29" s="1"/>
      <c r="E29" s="1"/>
      <c r="F29" s="1"/>
      <c r="G29" s="1"/>
      <c r="H29" s="1"/>
      <c r="I29" s="1"/>
      <c r="J29" s="1"/>
    </row>
    <row r="30" spans="3:10">
      <c r="C30" s="1"/>
      <c r="D30" s="1"/>
      <c r="E30" s="1"/>
      <c r="F30" s="1"/>
      <c r="G30" s="1"/>
      <c r="H30" s="1"/>
      <c r="I30" s="1"/>
      <c r="J30" s="1"/>
    </row>
    <row r="31" spans="3:10">
      <c r="C31" s="1"/>
      <c r="D31" s="1"/>
      <c r="E31" s="1"/>
      <c r="F31" s="1"/>
      <c r="G31" s="1"/>
      <c r="H31" s="1"/>
      <c r="I31" s="1"/>
      <c r="J31" s="1"/>
    </row>
    <row r="32" spans="3:10">
      <c r="C32" s="1"/>
      <c r="D32" s="1"/>
      <c r="E32" s="1"/>
      <c r="F32" s="1"/>
      <c r="G32" s="1"/>
      <c r="H32" s="1"/>
      <c r="I32" s="1"/>
      <c r="J32" s="1"/>
    </row>
    <row r="33" spans="3:10">
      <c r="C33" s="1"/>
      <c r="D33" s="1"/>
      <c r="E33" s="1"/>
      <c r="F33" s="1"/>
      <c r="G33" s="1"/>
      <c r="H33" s="1"/>
      <c r="I33" s="1"/>
      <c r="J33" s="1"/>
    </row>
    <row r="34" spans="3:10">
      <c r="C34" s="1"/>
      <c r="D34" s="1"/>
      <c r="E34" s="1"/>
      <c r="F34" s="1"/>
      <c r="G34" s="1"/>
      <c r="H34" s="1"/>
      <c r="I34" s="1"/>
      <c r="J34" s="1"/>
    </row>
    <row r="35" spans="3:10">
      <c r="C35" s="1"/>
      <c r="D35" s="1"/>
      <c r="E35" s="1"/>
      <c r="F35" s="1"/>
      <c r="G35" s="1"/>
      <c r="H35" s="1"/>
      <c r="I35" s="1"/>
      <c r="J35" s="1"/>
    </row>
    <row r="36" spans="3:10">
      <c r="C36" s="1"/>
      <c r="D36" s="1"/>
      <c r="E36" s="1"/>
      <c r="F36" s="1"/>
      <c r="G36" s="1"/>
      <c r="H36" s="1"/>
      <c r="I36" s="1"/>
      <c r="J36" s="1"/>
    </row>
    <row r="37" spans="3:10">
      <c r="C37" s="1"/>
      <c r="D37" s="1"/>
      <c r="E37" s="1"/>
      <c r="F37" s="1"/>
      <c r="G37" s="1"/>
      <c r="H37" s="1"/>
      <c r="I37" s="1"/>
      <c r="J37" s="1"/>
    </row>
    <row r="38" spans="3:10">
      <c r="C38" s="1"/>
      <c r="D38" s="1"/>
      <c r="E38" s="1"/>
      <c r="F38" s="1"/>
      <c r="G38" s="1"/>
      <c r="H38" s="1"/>
      <c r="I38" s="1"/>
      <c r="J38" s="1"/>
    </row>
    <row r="39" spans="3:10">
      <c r="C39" s="1"/>
      <c r="D39" s="1"/>
      <c r="E39" s="1"/>
      <c r="F39" s="1"/>
      <c r="G39" s="1"/>
      <c r="H39" s="1"/>
      <c r="I39" s="1"/>
      <c r="J39" s="1"/>
    </row>
    <row r="40" spans="3:10">
      <c r="C40" s="1"/>
      <c r="D40" s="1"/>
      <c r="E40" s="1"/>
      <c r="F40" s="1"/>
      <c r="G40" s="1"/>
      <c r="H40" s="1"/>
      <c r="I40" s="1"/>
      <c r="J40" s="1"/>
    </row>
    <row r="41" spans="3:10">
      <c r="C41" s="1"/>
      <c r="D41" s="1"/>
      <c r="E41" s="1"/>
      <c r="F41" s="1"/>
      <c r="G41" s="1"/>
      <c r="H41" s="1"/>
      <c r="I41" s="1"/>
      <c r="J41" s="1"/>
    </row>
    <row r="42" spans="3:10">
      <c r="C42" s="1"/>
      <c r="D42" s="1"/>
      <c r="E42" s="1"/>
      <c r="F42" s="1"/>
      <c r="G42" s="1"/>
      <c r="H42" s="1"/>
      <c r="I42" s="1"/>
      <c r="J42" s="1"/>
    </row>
    <row r="43" spans="3:10">
      <c r="C43" s="1"/>
      <c r="D43" s="1"/>
      <c r="E43" s="1"/>
      <c r="F43" s="1"/>
      <c r="G43" s="1"/>
      <c r="H43" s="1"/>
      <c r="I43" s="1"/>
      <c r="J43" s="1"/>
    </row>
    <row r="44" spans="3:10">
      <c r="C44" s="1"/>
      <c r="D44" s="1"/>
      <c r="E44" s="1"/>
      <c r="F44" s="1"/>
      <c r="G44" s="1"/>
      <c r="H44" s="1"/>
      <c r="I44" s="1"/>
      <c r="J44" s="1"/>
    </row>
    <row r="45" spans="3:10">
      <c r="C45" s="1"/>
      <c r="D45" s="1"/>
      <c r="E45" s="1"/>
      <c r="F45" s="1"/>
      <c r="G45" s="1"/>
      <c r="H45" s="1"/>
      <c r="I45" s="1"/>
      <c r="J45" s="1"/>
    </row>
    <row r="46" spans="3:10">
      <c r="C46" s="1"/>
      <c r="D46" s="1"/>
      <c r="E46" s="1"/>
      <c r="F46" s="1"/>
      <c r="G46" s="1"/>
      <c r="H46" s="1"/>
      <c r="I46" s="1"/>
      <c r="J46" s="1"/>
    </row>
    <row r="47" spans="3:10">
      <c r="C47" s="1"/>
      <c r="D47" s="1"/>
      <c r="E47" s="1"/>
      <c r="F47" s="1"/>
      <c r="G47" s="1"/>
      <c r="H47" s="1"/>
      <c r="I47" s="1"/>
      <c r="J47" s="1"/>
    </row>
    <row r="48" spans="3:10">
      <c r="C48" s="1"/>
      <c r="D48" s="1"/>
      <c r="E48" s="1"/>
      <c r="F48" s="1"/>
      <c r="G48" s="1"/>
      <c r="H48" s="1"/>
      <c r="I48" s="1"/>
      <c r="J48" s="1"/>
    </row>
    <row r="49" spans="3:10">
      <c r="C49" s="1"/>
      <c r="D49" s="1"/>
      <c r="E49" s="1"/>
      <c r="F49" s="1"/>
      <c r="G49" s="1"/>
      <c r="H49" s="1"/>
      <c r="I49" s="1"/>
      <c r="J49" s="1"/>
    </row>
    <row r="50" spans="3:10">
      <c r="C50" s="1"/>
      <c r="D50" s="1"/>
      <c r="E50" s="1"/>
      <c r="F50" s="1"/>
      <c r="G50" s="1"/>
      <c r="H50" s="1"/>
      <c r="I50" s="1"/>
      <c r="J50" s="1"/>
    </row>
    <row r="51" spans="3:10">
      <c r="C51" s="1"/>
      <c r="D51" s="1"/>
      <c r="E51" s="1"/>
      <c r="F51" s="1"/>
      <c r="G51" s="1"/>
      <c r="H51" s="1"/>
      <c r="I51" s="1"/>
      <c r="J51" s="1"/>
    </row>
    <row r="52" spans="3:10">
      <c r="C52" s="1"/>
      <c r="D52" s="1"/>
      <c r="E52" s="1"/>
      <c r="F52" s="1"/>
      <c r="G52" s="1"/>
      <c r="H52" s="1"/>
      <c r="I52" s="1"/>
      <c r="J52" s="1"/>
    </row>
    <row r="53" spans="3:10">
      <c r="C53" s="1"/>
      <c r="D53" s="1"/>
      <c r="E53" s="1"/>
      <c r="F53" s="1"/>
      <c r="G53" s="1"/>
      <c r="H53" s="1"/>
      <c r="I53" s="1"/>
      <c r="J53" s="1"/>
    </row>
    <row r="54" spans="3:10">
      <c r="C54" s="1"/>
      <c r="D54" s="1"/>
      <c r="E54" s="1"/>
      <c r="F54" s="1"/>
      <c r="G54" s="1"/>
      <c r="H54" s="1"/>
      <c r="I54" s="1"/>
      <c r="J54" s="1"/>
    </row>
    <row r="55" spans="3:10">
      <c r="C55" s="1"/>
      <c r="D55" s="1"/>
      <c r="E55" s="1"/>
      <c r="F55" s="1"/>
      <c r="G55" s="1"/>
      <c r="H55" s="1"/>
      <c r="I55" s="1"/>
      <c r="J55" s="1"/>
    </row>
  </sheetData>
  <mergeCells count="5">
    <mergeCell ref="F4:H4"/>
    <mergeCell ref="F5:H5"/>
    <mergeCell ref="F3:H3"/>
    <mergeCell ref="F6:H6"/>
    <mergeCell ref="F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4"/>
  <sheetViews>
    <sheetView workbookViewId="0">
      <selection activeCell="C4" sqref="C4:D19"/>
    </sheetView>
  </sheetViews>
  <sheetFormatPr defaultRowHeight="15"/>
  <cols>
    <col min="1" max="1" width="18.28515625" bestFit="1" customWidth="1"/>
    <col min="2" max="2" width="10.85546875" bestFit="1" customWidth="1"/>
    <col min="3" max="4" width="10.85546875" customWidth="1"/>
    <col min="12" max="12" width="44.5703125" bestFit="1" customWidth="1"/>
  </cols>
  <sheetData>
    <row r="1" spans="1:14">
      <c r="E1" s="1"/>
      <c r="F1" s="1" t="s">
        <v>64</v>
      </c>
      <c r="G1" s="1" t="s">
        <v>65</v>
      </c>
      <c r="H1" s="1" t="s">
        <v>66</v>
      </c>
      <c r="I1" s="1"/>
      <c r="J1" s="2"/>
    </row>
    <row r="2" spans="1:14">
      <c r="A2" t="s">
        <v>225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2" t="s">
        <v>63</v>
      </c>
    </row>
    <row r="3" spans="1:14">
      <c r="B3" t="s">
        <v>254</v>
      </c>
      <c r="E3" s="1" t="s">
        <v>58</v>
      </c>
      <c r="F3" s="1" t="s">
        <v>59</v>
      </c>
      <c r="G3" s="1" t="s">
        <v>60</v>
      </c>
      <c r="H3" s="10" t="s">
        <v>87</v>
      </c>
      <c r="I3" s="10"/>
      <c r="J3" s="10"/>
      <c r="L3" t="s">
        <v>226</v>
      </c>
    </row>
    <row r="4" spans="1:14">
      <c r="A4" t="s">
        <v>360</v>
      </c>
      <c r="B4" s="1" t="s">
        <v>255</v>
      </c>
      <c r="C4" s="1" t="s">
        <v>366</v>
      </c>
      <c r="D4" s="1" t="s">
        <v>161</v>
      </c>
      <c r="E4" s="1" t="s">
        <v>88</v>
      </c>
      <c r="F4" s="1" t="s">
        <v>67</v>
      </c>
      <c r="G4" s="1" t="s">
        <v>354</v>
      </c>
      <c r="H4" s="10" t="s">
        <v>355</v>
      </c>
      <c r="I4" s="10"/>
      <c r="J4" s="10"/>
      <c r="K4" s="1" t="s">
        <v>365</v>
      </c>
      <c r="L4" t="s">
        <v>227</v>
      </c>
    </row>
    <row r="5" spans="1:14">
      <c r="B5" s="1" t="s">
        <v>256</v>
      </c>
      <c r="C5" s="1" t="s">
        <v>367</v>
      </c>
      <c r="D5" s="1" t="s">
        <v>161</v>
      </c>
      <c r="E5" s="1" t="s">
        <v>88</v>
      </c>
      <c r="F5" s="1" t="s">
        <v>67</v>
      </c>
      <c r="G5" s="1" t="s">
        <v>70</v>
      </c>
      <c r="H5" s="10" t="s">
        <v>356</v>
      </c>
      <c r="I5" s="10"/>
      <c r="J5" s="10"/>
      <c r="K5" s="1" t="s">
        <v>365</v>
      </c>
      <c r="L5" t="s">
        <v>229</v>
      </c>
      <c r="M5" t="s">
        <v>228</v>
      </c>
    </row>
    <row r="6" spans="1:14">
      <c r="B6" s="1" t="s">
        <v>257</v>
      </c>
      <c r="C6" s="1" t="s">
        <v>368</v>
      </c>
      <c r="D6" s="1" t="s">
        <v>161</v>
      </c>
      <c r="E6" s="1" t="s">
        <v>88</v>
      </c>
      <c r="F6" s="1" t="s">
        <v>67</v>
      </c>
      <c r="G6" s="1" t="s">
        <v>69</v>
      </c>
      <c r="H6" s="10" t="s">
        <v>357</v>
      </c>
      <c r="I6" s="10"/>
      <c r="J6" s="10"/>
      <c r="K6" s="1" t="s">
        <v>365</v>
      </c>
      <c r="L6" t="s">
        <v>390</v>
      </c>
      <c r="M6" t="s">
        <v>230</v>
      </c>
    </row>
    <row r="7" spans="1:14">
      <c r="B7" s="1" t="s">
        <v>258</v>
      </c>
      <c r="C7" s="1" t="s">
        <v>369</v>
      </c>
      <c r="D7" s="1" t="s">
        <v>161</v>
      </c>
      <c r="E7" s="1" t="s">
        <v>88</v>
      </c>
      <c r="F7" s="1" t="s">
        <v>67</v>
      </c>
      <c r="G7" s="1" t="s">
        <v>71</v>
      </c>
      <c r="H7" s="10" t="s">
        <v>224</v>
      </c>
      <c r="I7" s="10"/>
      <c r="J7" s="10"/>
      <c r="K7" s="1" t="s">
        <v>365</v>
      </c>
      <c r="L7" t="s">
        <v>232</v>
      </c>
      <c r="N7" t="s">
        <v>231</v>
      </c>
    </row>
    <row r="8" spans="1:14">
      <c r="B8" s="1" t="s">
        <v>259</v>
      </c>
      <c r="C8" s="1" t="s">
        <v>370</v>
      </c>
      <c r="D8" s="1" t="s">
        <v>161</v>
      </c>
      <c r="E8" s="1" t="s">
        <v>88</v>
      </c>
      <c r="F8" s="1" t="s">
        <v>67</v>
      </c>
      <c r="G8" s="1" t="s">
        <v>358</v>
      </c>
      <c r="H8" s="10" t="s">
        <v>357</v>
      </c>
      <c r="I8" s="10"/>
      <c r="J8" s="10"/>
      <c r="K8" s="1" t="s">
        <v>365</v>
      </c>
      <c r="L8" t="s">
        <v>234</v>
      </c>
      <c r="N8" t="s">
        <v>233</v>
      </c>
    </row>
    <row r="9" spans="1:14">
      <c r="A9" t="s">
        <v>359</v>
      </c>
      <c r="B9" s="1" t="s">
        <v>260</v>
      </c>
      <c r="C9" s="1" t="s">
        <v>371</v>
      </c>
      <c r="D9" s="1" t="s">
        <v>161</v>
      </c>
      <c r="E9" s="1" t="s">
        <v>101</v>
      </c>
      <c r="F9" s="1" t="s">
        <v>71</v>
      </c>
      <c r="G9" s="1" t="s">
        <v>70</v>
      </c>
      <c r="H9" s="10" t="s">
        <v>389</v>
      </c>
      <c r="I9" s="10"/>
      <c r="J9" s="10"/>
      <c r="K9" s="1" t="s">
        <v>365</v>
      </c>
      <c r="L9" t="s">
        <v>382</v>
      </c>
      <c r="N9" t="s">
        <v>235</v>
      </c>
    </row>
    <row r="10" spans="1:14">
      <c r="B10" s="1" t="s">
        <v>261</v>
      </c>
      <c r="C10" s="1" t="s">
        <v>372</v>
      </c>
      <c r="D10" s="1" t="s">
        <v>161</v>
      </c>
      <c r="E10" s="1" t="s">
        <v>88</v>
      </c>
      <c r="F10" s="1" t="s">
        <v>69</v>
      </c>
      <c r="G10" s="1" t="s">
        <v>69</v>
      </c>
      <c r="H10" s="10" t="s">
        <v>355</v>
      </c>
      <c r="I10" s="10"/>
      <c r="J10" s="10"/>
      <c r="K10" s="1" t="s">
        <v>365</v>
      </c>
      <c r="L10" t="s">
        <v>391</v>
      </c>
    </row>
    <row r="11" spans="1:14">
      <c r="B11" s="1" t="s">
        <v>262</v>
      </c>
      <c r="C11" s="1" t="s">
        <v>373</v>
      </c>
      <c r="D11" s="1" t="s">
        <v>161</v>
      </c>
      <c r="E11" s="1" t="s">
        <v>88</v>
      </c>
      <c r="F11" s="1" t="s">
        <v>358</v>
      </c>
      <c r="G11" s="1" t="s">
        <v>361</v>
      </c>
      <c r="H11" s="10" t="s">
        <v>363</v>
      </c>
      <c r="I11" s="10"/>
      <c r="J11" s="10"/>
      <c r="K11" s="1" t="s">
        <v>365</v>
      </c>
      <c r="L11" t="s">
        <v>238</v>
      </c>
    </row>
    <row r="12" spans="1:14">
      <c r="A12" t="s">
        <v>240</v>
      </c>
      <c r="B12" s="1" t="s">
        <v>263</v>
      </c>
      <c r="C12" s="1" t="s">
        <v>374</v>
      </c>
      <c r="D12" s="1" t="s">
        <v>161</v>
      </c>
      <c r="E12" s="1" t="s">
        <v>68</v>
      </c>
      <c r="F12" s="1" t="s">
        <v>69</v>
      </c>
      <c r="G12" s="1" t="s">
        <v>361</v>
      </c>
      <c r="H12" s="1" t="s">
        <v>67</v>
      </c>
      <c r="I12" s="1" t="s">
        <v>67</v>
      </c>
      <c r="J12" s="1" t="s">
        <v>105</v>
      </c>
      <c r="K12" s="1" t="s">
        <v>365</v>
      </c>
      <c r="L12" t="s">
        <v>241</v>
      </c>
      <c r="M12" t="s">
        <v>236</v>
      </c>
    </row>
    <row r="13" spans="1:14">
      <c r="B13" s="1" t="s">
        <v>264</v>
      </c>
      <c r="C13" s="1" t="s">
        <v>375</v>
      </c>
      <c r="D13" s="1" t="s">
        <v>161</v>
      </c>
      <c r="E13" s="1" t="s">
        <v>101</v>
      </c>
      <c r="F13" s="1" t="s">
        <v>364</v>
      </c>
      <c r="G13" s="1" t="s">
        <v>67</v>
      </c>
      <c r="H13" s="10" t="s">
        <v>384</v>
      </c>
      <c r="I13" s="10"/>
      <c r="J13" s="10"/>
      <c r="K13" s="1" t="s">
        <v>365</v>
      </c>
      <c r="L13" t="s">
        <v>383</v>
      </c>
      <c r="N13" t="s">
        <v>237</v>
      </c>
    </row>
    <row r="14" spans="1:14">
      <c r="B14" s="1" t="s">
        <v>265</v>
      </c>
      <c r="C14" s="1" t="s">
        <v>376</v>
      </c>
      <c r="D14" s="1" t="s">
        <v>161</v>
      </c>
      <c r="E14" s="1" t="s">
        <v>88</v>
      </c>
      <c r="F14" s="1" t="s">
        <v>354</v>
      </c>
      <c r="G14" s="1" t="s">
        <v>354</v>
      </c>
      <c r="H14" s="10" t="s">
        <v>362</v>
      </c>
      <c r="I14" s="10"/>
      <c r="J14" s="10"/>
      <c r="K14" s="1" t="s">
        <v>365</v>
      </c>
      <c r="L14" t="s">
        <v>245</v>
      </c>
      <c r="N14" t="s">
        <v>239</v>
      </c>
    </row>
    <row r="15" spans="1:14">
      <c r="B15" s="1" t="s">
        <v>266</v>
      </c>
      <c r="C15" s="1" t="s">
        <v>377</v>
      </c>
      <c r="D15" s="1" t="s">
        <v>161</v>
      </c>
      <c r="E15" s="1" t="s">
        <v>103</v>
      </c>
      <c r="F15" s="1" t="s">
        <v>354</v>
      </c>
      <c r="G15" s="1" t="s">
        <v>361</v>
      </c>
      <c r="H15" s="10" t="s">
        <v>386</v>
      </c>
      <c r="I15" s="10"/>
      <c r="J15" s="10"/>
      <c r="K15" s="1" t="s">
        <v>365</v>
      </c>
      <c r="L15" t="s">
        <v>385</v>
      </c>
    </row>
    <row r="16" spans="1:14">
      <c r="B16" s="1" t="s">
        <v>267</v>
      </c>
      <c r="C16" s="1" t="s">
        <v>378</v>
      </c>
      <c r="D16" s="1" t="s">
        <v>161</v>
      </c>
      <c r="E16" s="1" t="s">
        <v>88</v>
      </c>
      <c r="F16" s="1" t="s">
        <v>354</v>
      </c>
      <c r="G16" s="1" t="s">
        <v>354</v>
      </c>
      <c r="H16" s="10" t="s">
        <v>355</v>
      </c>
      <c r="I16" s="10"/>
      <c r="J16" s="10"/>
      <c r="K16" s="1" t="s">
        <v>365</v>
      </c>
      <c r="L16" t="s">
        <v>247</v>
      </c>
      <c r="N16" t="s">
        <v>242</v>
      </c>
    </row>
    <row r="17" spans="1:15">
      <c r="B17" s="1" t="s">
        <v>268</v>
      </c>
      <c r="C17" s="1" t="s">
        <v>379</v>
      </c>
      <c r="D17" s="1" t="s">
        <v>161</v>
      </c>
      <c r="E17" s="1" t="s">
        <v>88</v>
      </c>
      <c r="F17" s="1" t="s">
        <v>69</v>
      </c>
      <c r="G17" s="1" t="s">
        <v>354</v>
      </c>
      <c r="H17" s="10" t="s">
        <v>363</v>
      </c>
      <c r="I17" s="10"/>
      <c r="J17" s="10"/>
      <c r="K17" s="1" t="s">
        <v>365</v>
      </c>
      <c r="L17" t="s">
        <v>249</v>
      </c>
      <c r="O17" t="s">
        <v>243</v>
      </c>
    </row>
    <row r="18" spans="1:15">
      <c r="B18" s="1" t="s">
        <v>269</v>
      </c>
      <c r="C18" s="1" t="s">
        <v>380</v>
      </c>
      <c r="D18" s="1" t="s">
        <v>161</v>
      </c>
      <c r="E18" s="1" t="s">
        <v>103</v>
      </c>
      <c r="F18" s="1" t="s">
        <v>67</v>
      </c>
      <c r="G18" s="1" t="s">
        <v>354</v>
      </c>
      <c r="H18" s="10" t="s">
        <v>387</v>
      </c>
      <c r="I18" s="10"/>
      <c r="J18" s="10"/>
      <c r="K18" s="1" t="s">
        <v>365</v>
      </c>
      <c r="L18" t="s">
        <v>388</v>
      </c>
      <c r="N18" t="s">
        <v>244</v>
      </c>
    </row>
    <row r="19" spans="1:15">
      <c r="A19" t="s">
        <v>252</v>
      </c>
      <c r="B19" s="1" t="s">
        <v>270</v>
      </c>
      <c r="C19" s="1" t="s">
        <v>381</v>
      </c>
      <c r="D19" s="1" t="s">
        <v>161</v>
      </c>
      <c r="E19" s="1" t="s">
        <v>88</v>
      </c>
      <c r="F19" s="1" t="s">
        <v>67</v>
      </c>
      <c r="G19" s="1" t="s">
        <v>67</v>
      </c>
      <c r="H19" s="10" t="s">
        <v>363</v>
      </c>
      <c r="I19" s="10"/>
      <c r="J19" s="10"/>
      <c r="K19" s="1" t="s">
        <v>365</v>
      </c>
      <c r="L19" t="s">
        <v>253</v>
      </c>
      <c r="N19" t="s">
        <v>246</v>
      </c>
    </row>
    <row r="20" spans="1:15">
      <c r="B20" s="1" t="s">
        <v>271</v>
      </c>
      <c r="C20" s="1"/>
      <c r="D20" s="1"/>
      <c r="E20" s="1"/>
      <c r="F20" s="1"/>
      <c r="G20" s="1"/>
      <c r="H20" s="1"/>
      <c r="I20" s="1"/>
      <c r="J20" s="1"/>
    </row>
    <row r="21" spans="1:15">
      <c r="B21" s="1" t="s">
        <v>272</v>
      </c>
      <c r="C21" s="1"/>
      <c r="D21" s="1"/>
      <c r="E21" s="1"/>
      <c r="F21" s="1"/>
      <c r="G21" s="1"/>
      <c r="H21" s="1"/>
      <c r="I21" s="1"/>
      <c r="J21" s="1"/>
      <c r="N21" t="s">
        <v>248</v>
      </c>
    </row>
    <row r="22" spans="1:15">
      <c r="B22" s="1" t="s">
        <v>273</v>
      </c>
      <c r="C22" s="1"/>
      <c r="D22" s="1"/>
      <c r="E22" s="1"/>
      <c r="F22" s="1"/>
      <c r="G22" s="1"/>
      <c r="H22" s="1"/>
      <c r="I22" s="1"/>
      <c r="J22" s="1"/>
      <c r="N22" t="s">
        <v>250</v>
      </c>
    </row>
    <row r="23" spans="1:15">
      <c r="B23" s="1" t="s">
        <v>274</v>
      </c>
      <c r="C23" s="1"/>
      <c r="D23" s="1"/>
      <c r="E23" s="1"/>
      <c r="F23" s="1"/>
      <c r="G23" s="1"/>
      <c r="H23" s="1"/>
      <c r="I23" s="1"/>
      <c r="J23" s="1"/>
    </row>
    <row r="24" spans="1:15">
      <c r="B24" s="1" t="s">
        <v>275</v>
      </c>
      <c r="C24" s="1"/>
      <c r="D24" s="1"/>
      <c r="E24" s="1"/>
      <c r="F24" s="1"/>
      <c r="G24" s="1"/>
      <c r="H24" s="1"/>
      <c r="I24" s="1"/>
      <c r="J24" s="1"/>
    </row>
    <row r="25" spans="1:15">
      <c r="B25" s="1" t="s">
        <v>276</v>
      </c>
      <c r="C25" s="1"/>
      <c r="D25" s="1"/>
      <c r="E25" s="1"/>
      <c r="F25" s="1"/>
      <c r="G25" s="1"/>
      <c r="H25" s="1"/>
      <c r="I25" s="1"/>
      <c r="J25" s="1"/>
    </row>
    <row r="26" spans="1:15">
      <c r="B26" s="1" t="s">
        <v>277</v>
      </c>
      <c r="C26" s="1"/>
      <c r="D26" s="1"/>
      <c r="E26" s="1"/>
      <c r="F26" s="1"/>
      <c r="G26" s="1"/>
      <c r="H26" s="1"/>
      <c r="I26" s="1"/>
      <c r="J26" s="1"/>
    </row>
    <row r="27" spans="1:15">
      <c r="B27" s="1" t="s">
        <v>278</v>
      </c>
      <c r="C27" s="1"/>
      <c r="D27" s="1"/>
      <c r="E27" s="1"/>
      <c r="F27" s="1"/>
      <c r="G27" s="1"/>
      <c r="H27" s="1"/>
      <c r="I27" s="1"/>
      <c r="J27" s="1"/>
    </row>
    <row r="28" spans="1:15">
      <c r="B28" s="1" t="s">
        <v>279</v>
      </c>
      <c r="C28" s="1"/>
      <c r="D28" s="1"/>
      <c r="E28" s="1"/>
      <c r="F28" s="1"/>
      <c r="G28" s="1"/>
      <c r="H28" s="1"/>
      <c r="I28" s="1"/>
      <c r="J28" s="1"/>
    </row>
    <row r="29" spans="1:15">
      <c r="B29" s="1" t="s">
        <v>280</v>
      </c>
      <c r="C29" s="1"/>
      <c r="D29" s="1"/>
      <c r="E29" s="1"/>
      <c r="F29" s="1"/>
      <c r="G29" s="1"/>
      <c r="H29" s="1"/>
      <c r="I29" s="1"/>
      <c r="J29" s="1"/>
    </row>
    <row r="30" spans="1:15">
      <c r="B30" s="1" t="s">
        <v>281</v>
      </c>
      <c r="C30" s="1"/>
      <c r="D30" s="1"/>
      <c r="E30" s="1"/>
      <c r="F30" s="1"/>
      <c r="G30" s="1"/>
      <c r="H30" s="1"/>
      <c r="I30" s="1"/>
      <c r="J30" s="1"/>
    </row>
    <row r="31" spans="1:15">
      <c r="B31" s="1" t="s">
        <v>282</v>
      </c>
      <c r="C31" s="1"/>
      <c r="D31" s="1"/>
      <c r="E31" s="1"/>
      <c r="F31" s="1"/>
      <c r="G31" s="1"/>
      <c r="H31" s="1"/>
      <c r="I31" s="1"/>
      <c r="J31" s="1"/>
      <c r="M31" t="s">
        <v>251</v>
      </c>
    </row>
    <row r="32" spans="1:15">
      <c r="B32" s="1" t="s">
        <v>283</v>
      </c>
      <c r="C32" s="1"/>
      <c r="D32" s="1"/>
      <c r="E32" s="1"/>
      <c r="F32" s="1"/>
      <c r="G32" s="1"/>
      <c r="H32" s="1"/>
      <c r="I32" s="1"/>
      <c r="J32" s="1"/>
    </row>
    <row r="33" spans="2:10">
      <c r="B33" s="1" t="s">
        <v>284</v>
      </c>
      <c r="C33" s="1"/>
      <c r="D33" s="1"/>
      <c r="E33" s="1"/>
      <c r="F33" s="1"/>
      <c r="G33" s="1"/>
      <c r="H33" s="1"/>
      <c r="I33" s="1"/>
      <c r="J33" s="1"/>
    </row>
    <row r="34" spans="2:10">
      <c r="B34" s="1" t="s">
        <v>285</v>
      </c>
      <c r="C34" s="1"/>
      <c r="D34" s="1"/>
      <c r="E34" s="1"/>
      <c r="F34" s="1"/>
      <c r="G34" s="1"/>
      <c r="H34" s="1"/>
      <c r="I34" s="1"/>
      <c r="J34" s="1"/>
    </row>
    <row r="35" spans="2:10">
      <c r="B35" s="1" t="s">
        <v>286</v>
      </c>
      <c r="C35" s="1"/>
      <c r="D35" s="1"/>
      <c r="E35" s="1"/>
      <c r="F35" s="1"/>
      <c r="G35" s="1"/>
      <c r="H35" s="1"/>
      <c r="I35" s="1"/>
      <c r="J35" s="1"/>
    </row>
    <row r="36" spans="2:10">
      <c r="B36" s="1" t="s">
        <v>287</v>
      </c>
      <c r="C36" s="1"/>
      <c r="D36" s="1"/>
      <c r="E36" s="1"/>
      <c r="F36" s="1"/>
      <c r="G36" s="1"/>
      <c r="H36" s="1"/>
      <c r="I36" s="1"/>
      <c r="J36" s="1"/>
    </row>
    <row r="37" spans="2:10">
      <c r="B37" s="1" t="s">
        <v>288</v>
      </c>
      <c r="C37" s="1"/>
      <c r="D37" s="1"/>
      <c r="E37" s="1"/>
      <c r="F37" s="1"/>
      <c r="G37" s="1"/>
      <c r="H37" s="1"/>
      <c r="I37" s="1"/>
      <c r="J37" s="1"/>
    </row>
    <row r="38" spans="2:10">
      <c r="B38" s="1" t="s">
        <v>289</v>
      </c>
      <c r="C38" s="1"/>
      <c r="D38" s="1"/>
      <c r="E38" s="1"/>
      <c r="F38" s="1"/>
      <c r="G38" s="1"/>
      <c r="H38" s="1"/>
      <c r="I38" s="1"/>
      <c r="J38" s="1"/>
    </row>
    <row r="39" spans="2:10">
      <c r="B39" s="1" t="s">
        <v>290</v>
      </c>
      <c r="C39" s="1"/>
      <c r="D39" s="1"/>
      <c r="E39" s="1"/>
      <c r="F39" s="1"/>
      <c r="G39" s="1"/>
      <c r="H39" s="1"/>
      <c r="I39" s="1"/>
      <c r="J39" s="1"/>
    </row>
    <row r="40" spans="2:10">
      <c r="B40" s="1" t="s">
        <v>291</v>
      </c>
      <c r="C40" s="1"/>
      <c r="D40" s="1"/>
      <c r="E40" s="1"/>
      <c r="F40" s="1"/>
      <c r="G40" s="1"/>
      <c r="H40" s="1"/>
      <c r="I40" s="1"/>
      <c r="J40" s="1"/>
    </row>
    <row r="41" spans="2:10">
      <c r="B41" s="1" t="s">
        <v>292</v>
      </c>
      <c r="C41" s="1"/>
      <c r="D41" s="1"/>
      <c r="E41" s="1"/>
      <c r="F41" s="1"/>
      <c r="G41" s="1"/>
      <c r="H41" s="1"/>
      <c r="I41" s="1"/>
      <c r="J41" s="1"/>
    </row>
    <row r="42" spans="2:10">
      <c r="B42" s="1" t="s">
        <v>293</v>
      </c>
      <c r="C42" s="1"/>
      <c r="D42" s="1"/>
      <c r="E42" s="1"/>
      <c r="F42" s="1"/>
      <c r="G42" s="1"/>
      <c r="H42" s="1"/>
      <c r="I42" s="1"/>
      <c r="J42" s="1"/>
    </row>
    <row r="43" spans="2:10">
      <c r="B43" s="1" t="s">
        <v>294</v>
      </c>
      <c r="C43" s="1"/>
      <c r="D43" s="1"/>
      <c r="E43" s="1"/>
      <c r="F43" s="1"/>
      <c r="G43" s="1"/>
      <c r="H43" s="1"/>
      <c r="I43" s="1"/>
      <c r="J43" s="1"/>
    </row>
    <row r="44" spans="2:10">
      <c r="B44" s="1" t="s">
        <v>295</v>
      </c>
      <c r="C44" s="1"/>
      <c r="D44" s="1"/>
      <c r="E44" s="1"/>
      <c r="F44" s="1"/>
      <c r="G44" s="1"/>
      <c r="H44" s="1"/>
      <c r="I44" s="1"/>
      <c r="J44" s="1"/>
    </row>
    <row r="45" spans="2:10">
      <c r="B45" s="1" t="s">
        <v>296</v>
      </c>
      <c r="C45" s="1"/>
      <c r="D45" s="1"/>
      <c r="E45" s="1"/>
      <c r="F45" s="1"/>
      <c r="G45" s="1"/>
      <c r="H45" s="1"/>
      <c r="I45" s="1"/>
      <c r="J45" s="1"/>
    </row>
    <row r="46" spans="2:10">
      <c r="B46" s="1" t="s">
        <v>297</v>
      </c>
      <c r="C46" s="1"/>
      <c r="D46" s="1"/>
      <c r="E46" s="1"/>
      <c r="F46" s="1"/>
      <c r="G46" s="1"/>
      <c r="H46" s="1"/>
      <c r="I46" s="1"/>
      <c r="J46" s="1"/>
    </row>
    <row r="47" spans="2:10">
      <c r="B47" s="1" t="s">
        <v>298</v>
      </c>
      <c r="C47" s="1"/>
      <c r="D47" s="1"/>
      <c r="E47" s="1"/>
      <c r="F47" s="1"/>
      <c r="G47" s="1"/>
      <c r="H47" s="1"/>
      <c r="I47" s="1"/>
      <c r="J47" s="1"/>
    </row>
    <row r="48" spans="2:10">
      <c r="B48" s="1" t="s">
        <v>299</v>
      </c>
      <c r="C48" s="1"/>
      <c r="D48" s="1"/>
      <c r="E48" s="1"/>
      <c r="F48" s="1"/>
      <c r="G48" s="1"/>
      <c r="H48" s="1"/>
      <c r="I48" s="1"/>
      <c r="J48" s="1"/>
    </row>
    <row r="49" spans="2:10">
      <c r="B49" s="1" t="s">
        <v>300</v>
      </c>
      <c r="C49" s="1"/>
      <c r="D49" s="1"/>
      <c r="E49" s="1"/>
      <c r="F49" s="1"/>
      <c r="G49" s="1"/>
      <c r="H49" s="1"/>
      <c r="I49" s="1"/>
      <c r="J49" s="1"/>
    </row>
    <row r="50" spans="2:10">
      <c r="B50" s="1" t="s">
        <v>301</v>
      </c>
      <c r="C50" s="1"/>
      <c r="D50" s="1"/>
      <c r="E50" s="1"/>
      <c r="F50" s="1"/>
      <c r="G50" s="1"/>
      <c r="H50" s="1"/>
      <c r="I50" s="1"/>
      <c r="J50" s="1"/>
    </row>
    <row r="51" spans="2:10">
      <c r="B51" s="1" t="s">
        <v>302</v>
      </c>
      <c r="C51" s="1"/>
      <c r="D51" s="1"/>
      <c r="E51" s="1"/>
      <c r="F51" s="1"/>
      <c r="G51" s="1"/>
      <c r="H51" s="1"/>
      <c r="I51" s="1"/>
      <c r="J51" s="1"/>
    </row>
    <row r="52" spans="2:10">
      <c r="B52" s="1" t="s">
        <v>303</v>
      </c>
      <c r="C52" s="1"/>
      <c r="D52" s="1"/>
      <c r="E52" s="1"/>
      <c r="F52" s="1"/>
      <c r="G52" s="1"/>
      <c r="H52" s="1"/>
      <c r="I52" s="1"/>
      <c r="J52" s="1"/>
    </row>
    <row r="53" spans="2:10">
      <c r="B53" s="1" t="s">
        <v>304</v>
      </c>
      <c r="C53" s="1"/>
      <c r="D53" s="1"/>
      <c r="E53" s="1"/>
      <c r="F53" s="1"/>
      <c r="G53" s="1"/>
      <c r="H53" s="1"/>
      <c r="I53" s="1"/>
      <c r="J53" s="1"/>
    </row>
    <row r="54" spans="2:10">
      <c r="B54" s="1" t="s">
        <v>305</v>
      </c>
      <c r="C54" s="1"/>
      <c r="D54" s="1"/>
      <c r="E54" s="1"/>
      <c r="F54" s="1"/>
      <c r="G54" s="1"/>
      <c r="H54" s="1"/>
      <c r="I54" s="1"/>
      <c r="J54" s="1"/>
    </row>
    <row r="55" spans="2:10">
      <c r="B55" s="1" t="s">
        <v>306</v>
      </c>
      <c r="C55" s="1"/>
      <c r="D55" s="1"/>
      <c r="E55" s="1"/>
      <c r="F55" s="1"/>
      <c r="G55" s="1"/>
      <c r="H55" s="1"/>
      <c r="I55" s="1"/>
      <c r="J55" s="1"/>
    </row>
    <row r="56" spans="2:10">
      <c r="B56" s="1" t="s">
        <v>307</v>
      </c>
      <c r="C56" s="1"/>
      <c r="D56" s="1"/>
      <c r="E56" s="1"/>
      <c r="F56" s="1"/>
      <c r="G56" s="1"/>
      <c r="H56" s="1"/>
      <c r="I56" s="1"/>
      <c r="J56" s="1"/>
    </row>
    <row r="57" spans="2:10">
      <c r="B57" s="1" t="s">
        <v>308</v>
      </c>
      <c r="C57" s="1"/>
      <c r="D57" s="1"/>
      <c r="E57" s="1"/>
      <c r="F57" s="1"/>
      <c r="G57" s="1"/>
      <c r="H57" s="1"/>
      <c r="I57" s="1"/>
      <c r="J57" s="1"/>
    </row>
    <row r="58" spans="2:10">
      <c r="B58" s="1" t="s">
        <v>309</v>
      </c>
      <c r="C58" s="1"/>
      <c r="D58" s="1"/>
      <c r="E58" s="1"/>
      <c r="F58" s="1"/>
      <c r="G58" s="1"/>
      <c r="H58" s="1"/>
      <c r="I58" s="1"/>
      <c r="J58" s="1"/>
    </row>
    <row r="59" spans="2:10">
      <c r="B59" s="1" t="s">
        <v>310</v>
      </c>
      <c r="C59" s="1"/>
      <c r="D59" s="1"/>
      <c r="E59" s="1"/>
      <c r="F59" s="1"/>
      <c r="G59" s="1"/>
      <c r="H59" s="1"/>
      <c r="I59" s="1"/>
      <c r="J59" s="1"/>
    </row>
    <row r="60" spans="2:10">
      <c r="B60" s="1" t="s">
        <v>311</v>
      </c>
      <c r="C60" s="1"/>
      <c r="D60" s="1"/>
      <c r="E60" s="1"/>
      <c r="F60" s="1"/>
      <c r="G60" s="1"/>
      <c r="H60" s="1"/>
      <c r="I60" s="1"/>
      <c r="J60" s="1"/>
    </row>
    <row r="61" spans="2:10">
      <c r="B61" s="1" t="s">
        <v>312</v>
      </c>
      <c r="C61" s="1"/>
      <c r="D61" s="1"/>
      <c r="E61" s="1"/>
      <c r="F61" s="1"/>
      <c r="G61" s="1"/>
      <c r="H61" s="1"/>
      <c r="I61" s="1"/>
      <c r="J61" s="1"/>
    </row>
    <row r="62" spans="2:10">
      <c r="B62" s="1" t="s">
        <v>313</v>
      </c>
      <c r="C62" s="1"/>
      <c r="D62" s="1"/>
      <c r="E62" s="1"/>
      <c r="F62" s="1"/>
      <c r="G62" s="1"/>
      <c r="H62" s="1"/>
      <c r="I62" s="1"/>
      <c r="J62" s="1"/>
    </row>
    <row r="63" spans="2:10">
      <c r="B63" s="1" t="s">
        <v>314</v>
      </c>
      <c r="C63" s="1"/>
      <c r="D63" s="1"/>
      <c r="E63" s="1"/>
      <c r="F63" s="1"/>
      <c r="G63" s="1"/>
      <c r="H63" s="1"/>
      <c r="I63" s="1"/>
      <c r="J63" s="1"/>
    </row>
    <row r="64" spans="2:10">
      <c r="B64" s="1" t="s">
        <v>315</v>
      </c>
      <c r="C64" s="1"/>
      <c r="D64" s="1"/>
      <c r="E64" s="1"/>
      <c r="F64" s="1"/>
      <c r="G64" s="1"/>
      <c r="H64" s="1"/>
      <c r="I64" s="1"/>
      <c r="J64" s="1"/>
    </row>
    <row r="65" spans="2:10">
      <c r="B65" s="1" t="s">
        <v>316</v>
      </c>
      <c r="C65" s="1"/>
      <c r="D65" s="1"/>
      <c r="E65" s="1"/>
      <c r="F65" s="1"/>
      <c r="G65" s="1"/>
      <c r="H65" s="1"/>
      <c r="I65" s="1"/>
      <c r="J65" s="1"/>
    </row>
    <row r="66" spans="2:10">
      <c r="B66" s="1" t="s">
        <v>317</v>
      </c>
      <c r="C66" s="1"/>
      <c r="D66" s="1"/>
      <c r="E66" s="1"/>
      <c r="F66" s="1"/>
      <c r="G66" s="1"/>
      <c r="H66" s="1"/>
      <c r="I66" s="1"/>
      <c r="J66" s="1"/>
    </row>
    <row r="67" spans="2:10">
      <c r="B67" s="1" t="s">
        <v>318</v>
      </c>
      <c r="C67" s="1"/>
      <c r="D67" s="1"/>
      <c r="E67" s="1"/>
      <c r="F67" s="1"/>
      <c r="G67" s="1"/>
      <c r="H67" s="1"/>
      <c r="I67" s="1"/>
      <c r="J67" s="1"/>
    </row>
    <row r="68" spans="2:10">
      <c r="B68" s="1" t="s">
        <v>319</v>
      </c>
      <c r="C68" s="1"/>
      <c r="D68" s="1"/>
      <c r="E68" s="1"/>
      <c r="F68" s="1"/>
      <c r="G68" s="1"/>
      <c r="H68" s="1"/>
      <c r="I68" s="1"/>
      <c r="J68" s="1"/>
    </row>
    <row r="69" spans="2:10">
      <c r="B69" s="1" t="s">
        <v>320</v>
      </c>
      <c r="C69" s="1"/>
      <c r="D69" s="1"/>
      <c r="E69" s="1"/>
      <c r="F69" s="1"/>
      <c r="G69" s="1"/>
      <c r="H69" s="1"/>
      <c r="I69" s="1"/>
      <c r="J69" s="1"/>
    </row>
    <row r="70" spans="2:10">
      <c r="B70" s="1" t="s">
        <v>321</v>
      </c>
      <c r="C70" s="1"/>
      <c r="D70" s="1"/>
      <c r="E70" s="1"/>
      <c r="F70" s="1"/>
      <c r="G70" s="1"/>
      <c r="H70" s="1"/>
      <c r="I70" s="1"/>
      <c r="J70" s="1"/>
    </row>
    <row r="71" spans="2:10">
      <c r="B71" s="1" t="s">
        <v>322</v>
      </c>
      <c r="C71" s="1"/>
      <c r="D71" s="1"/>
      <c r="E71" s="1"/>
      <c r="F71" s="1"/>
      <c r="G71" s="1"/>
      <c r="H71" s="1"/>
      <c r="I71" s="1"/>
      <c r="J71" s="1"/>
    </row>
    <row r="72" spans="2:10">
      <c r="B72" s="1" t="s">
        <v>323</v>
      </c>
      <c r="C72" s="1"/>
      <c r="D72" s="1"/>
      <c r="E72" s="1"/>
      <c r="F72" s="1"/>
      <c r="G72" s="1"/>
      <c r="H72" s="1"/>
      <c r="I72" s="1"/>
      <c r="J72" s="1"/>
    </row>
    <row r="73" spans="2:10">
      <c r="B73" s="1" t="s">
        <v>324</v>
      </c>
      <c r="C73" s="1"/>
      <c r="D73" s="1"/>
      <c r="E73" s="1"/>
      <c r="F73" s="1"/>
      <c r="G73" s="1"/>
      <c r="H73" s="1"/>
      <c r="I73" s="1"/>
      <c r="J73" s="1"/>
    </row>
    <row r="74" spans="2:10">
      <c r="B74" s="1" t="s">
        <v>325</v>
      </c>
      <c r="C74" s="1"/>
      <c r="D74" s="1"/>
      <c r="E74" s="1"/>
      <c r="F74" s="1"/>
      <c r="G74" s="1"/>
      <c r="H74" s="1"/>
      <c r="I74" s="1"/>
      <c r="J74" s="1"/>
    </row>
    <row r="75" spans="2:10">
      <c r="B75" s="1" t="s">
        <v>326</v>
      </c>
      <c r="C75" s="1"/>
      <c r="D75" s="1"/>
      <c r="E75" s="1"/>
      <c r="F75" s="1"/>
      <c r="G75" s="1"/>
      <c r="H75" s="1"/>
      <c r="I75" s="1"/>
      <c r="J75" s="1"/>
    </row>
    <row r="76" spans="2:10">
      <c r="B76" s="1" t="s">
        <v>327</v>
      </c>
      <c r="C76" s="1"/>
      <c r="D76" s="1"/>
      <c r="E76" s="1"/>
      <c r="F76" s="1"/>
      <c r="G76" s="1"/>
      <c r="H76" s="1"/>
      <c r="I76" s="1"/>
      <c r="J76" s="1"/>
    </row>
    <row r="77" spans="2:10">
      <c r="B77" s="1" t="s">
        <v>328</v>
      </c>
      <c r="C77" s="1"/>
      <c r="D77" s="1"/>
      <c r="E77" s="1"/>
      <c r="F77" s="1"/>
      <c r="G77" s="1"/>
      <c r="H77" s="1"/>
      <c r="I77" s="1"/>
      <c r="J77" s="1"/>
    </row>
    <row r="78" spans="2:10">
      <c r="B78" s="1" t="s">
        <v>329</v>
      </c>
      <c r="C78" s="1"/>
      <c r="D78" s="1"/>
      <c r="E78" s="1"/>
      <c r="F78" s="1"/>
      <c r="G78" s="1"/>
      <c r="H78" s="1"/>
      <c r="I78" s="1"/>
      <c r="J78" s="1"/>
    </row>
    <row r="79" spans="2:10">
      <c r="B79" s="1" t="s">
        <v>330</v>
      </c>
      <c r="C79" s="1"/>
      <c r="D79" s="1"/>
      <c r="E79" s="1"/>
      <c r="F79" s="1"/>
      <c r="G79" s="1"/>
      <c r="H79" s="1"/>
      <c r="I79" s="1"/>
      <c r="J79" s="1"/>
    </row>
    <row r="80" spans="2:10">
      <c r="B80" s="1" t="s">
        <v>331</v>
      </c>
      <c r="C80" s="1"/>
      <c r="D80" s="1"/>
      <c r="E80" s="1"/>
      <c r="F80" s="1"/>
      <c r="G80" s="1"/>
      <c r="H80" s="1"/>
      <c r="I80" s="1"/>
      <c r="J80" s="1"/>
    </row>
    <row r="81" spans="2:10">
      <c r="B81" s="1" t="s">
        <v>332</v>
      </c>
      <c r="C81" s="1"/>
      <c r="D81" s="1"/>
      <c r="E81" s="1"/>
      <c r="F81" s="1"/>
      <c r="G81" s="1"/>
      <c r="H81" s="1"/>
      <c r="I81" s="1"/>
      <c r="J81" s="1"/>
    </row>
    <row r="82" spans="2:10">
      <c r="B82" s="1" t="s">
        <v>333</v>
      </c>
      <c r="C82" s="1"/>
      <c r="D82" s="1"/>
      <c r="E82" s="1"/>
      <c r="F82" s="1"/>
      <c r="G82" s="1"/>
      <c r="H82" s="1"/>
      <c r="I82" s="1"/>
      <c r="J82" s="1"/>
    </row>
    <row r="83" spans="2:10">
      <c r="B83" s="1" t="s">
        <v>334</v>
      </c>
      <c r="C83" s="1"/>
      <c r="D83" s="1"/>
      <c r="E83" s="1"/>
      <c r="F83" s="1"/>
      <c r="G83" s="1"/>
      <c r="H83" s="1"/>
      <c r="I83" s="1"/>
      <c r="J83" s="1"/>
    </row>
    <row r="84" spans="2:10">
      <c r="B84" s="1" t="s">
        <v>335</v>
      </c>
      <c r="C84" s="1"/>
      <c r="D84" s="1"/>
      <c r="E84" s="1"/>
      <c r="F84" s="1"/>
      <c r="G84" s="1"/>
      <c r="H84" s="1"/>
      <c r="I84" s="1"/>
      <c r="J84" s="1"/>
    </row>
    <row r="85" spans="2:10">
      <c r="B85" s="1" t="s">
        <v>336</v>
      </c>
      <c r="C85" s="1"/>
      <c r="D85" s="1"/>
      <c r="E85" s="1"/>
      <c r="F85" s="1"/>
      <c r="G85" s="1"/>
      <c r="H85" s="1"/>
      <c r="I85" s="1"/>
      <c r="J85" s="1"/>
    </row>
    <row r="86" spans="2:10">
      <c r="B86" s="1" t="s">
        <v>337</v>
      </c>
      <c r="C86" s="1"/>
      <c r="D86" s="1"/>
      <c r="E86" s="1"/>
      <c r="F86" s="1"/>
      <c r="G86" s="1"/>
      <c r="H86" s="1"/>
      <c r="I86" s="1"/>
      <c r="J86" s="1"/>
    </row>
    <row r="87" spans="2:10">
      <c r="B87" s="1" t="s">
        <v>338</v>
      </c>
      <c r="C87" s="1"/>
      <c r="D87" s="1"/>
      <c r="E87" s="1"/>
      <c r="F87" s="1"/>
      <c r="G87" s="1"/>
      <c r="H87" s="1"/>
      <c r="I87" s="1"/>
      <c r="J87" s="1"/>
    </row>
    <row r="88" spans="2:10">
      <c r="B88" s="1" t="s">
        <v>339</v>
      </c>
      <c r="C88" s="1"/>
      <c r="D88" s="1"/>
      <c r="E88" s="1"/>
      <c r="F88" s="1"/>
      <c r="G88" s="1"/>
      <c r="H88" s="1"/>
      <c r="I88" s="1"/>
      <c r="J88" s="1"/>
    </row>
    <row r="89" spans="2:10">
      <c r="B89" s="1" t="s">
        <v>340</v>
      </c>
      <c r="C89" s="1"/>
      <c r="D89" s="1"/>
      <c r="E89" s="1"/>
      <c r="F89" s="1"/>
      <c r="G89" s="1"/>
      <c r="H89" s="1"/>
      <c r="I89" s="1"/>
      <c r="J89" s="1"/>
    </row>
    <row r="90" spans="2:10">
      <c r="B90" s="1" t="s">
        <v>341</v>
      </c>
      <c r="C90" s="1"/>
      <c r="D90" s="1"/>
      <c r="E90" s="1"/>
      <c r="F90" s="1"/>
      <c r="G90" s="1"/>
      <c r="H90" s="1"/>
      <c r="I90" s="1"/>
      <c r="J90" s="1"/>
    </row>
    <row r="91" spans="2:10">
      <c r="B91" s="1" t="s">
        <v>342</v>
      </c>
      <c r="C91" s="1"/>
      <c r="D91" s="1"/>
      <c r="E91" s="1"/>
      <c r="F91" s="1"/>
      <c r="G91" s="1"/>
      <c r="H91" s="1"/>
      <c r="I91" s="1"/>
      <c r="J91" s="1"/>
    </row>
    <row r="92" spans="2:10">
      <c r="B92" s="1" t="s">
        <v>343</v>
      </c>
      <c r="C92" s="1"/>
      <c r="D92" s="1"/>
      <c r="E92" s="1"/>
      <c r="F92" s="1"/>
      <c r="G92" s="1"/>
      <c r="H92" s="1"/>
      <c r="I92" s="1"/>
      <c r="J92" s="1"/>
    </row>
    <row r="93" spans="2:10">
      <c r="B93" s="1" t="s">
        <v>344</v>
      </c>
      <c r="C93" s="1"/>
      <c r="D93" s="1"/>
      <c r="E93" s="1"/>
      <c r="F93" s="1"/>
      <c r="G93" s="1"/>
      <c r="H93" s="1"/>
      <c r="I93" s="1"/>
      <c r="J93" s="1"/>
    </row>
    <row r="94" spans="2:10">
      <c r="B94" s="1" t="s">
        <v>345</v>
      </c>
      <c r="C94" s="1"/>
      <c r="D94" s="1"/>
      <c r="E94" s="1"/>
      <c r="F94" s="1"/>
      <c r="G94" s="1"/>
      <c r="H94" s="1"/>
      <c r="I94" s="1"/>
      <c r="J94" s="1"/>
    </row>
    <row r="95" spans="2:10">
      <c r="B95" s="1" t="s">
        <v>346</v>
      </c>
      <c r="C95" s="1"/>
      <c r="D95" s="1"/>
      <c r="E95" s="1"/>
      <c r="F95" s="1"/>
      <c r="G95" s="1"/>
      <c r="H95" s="1"/>
      <c r="I95" s="1"/>
      <c r="J95" s="1"/>
    </row>
    <row r="96" spans="2:10">
      <c r="B96" s="1" t="s">
        <v>347</v>
      </c>
      <c r="C96" s="1"/>
      <c r="D96" s="1"/>
      <c r="E96" s="1"/>
      <c r="F96" s="1"/>
      <c r="G96" s="1"/>
      <c r="H96" s="1"/>
      <c r="I96" s="1"/>
      <c r="J96" s="1"/>
    </row>
    <row r="97" spans="2:10">
      <c r="B97" s="1" t="s">
        <v>348</v>
      </c>
      <c r="C97" s="1"/>
      <c r="D97" s="1"/>
      <c r="E97" s="1"/>
      <c r="F97" s="1"/>
      <c r="G97" s="1"/>
      <c r="H97" s="1"/>
      <c r="I97" s="1"/>
      <c r="J97" s="1"/>
    </row>
    <row r="98" spans="2:10">
      <c r="B98" s="1" t="s">
        <v>349</v>
      </c>
      <c r="C98" s="1"/>
      <c r="D98" s="1"/>
      <c r="E98" s="1"/>
      <c r="F98" s="1"/>
      <c r="G98" s="1"/>
      <c r="H98" s="1"/>
      <c r="I98" s="1"/>
      <c r="J98" s="1"/>
    </row>
    <row r="99" spans="2:10">
      <c r="B99" s="1" t="s">
        <v>350</v>
      </c>
      <c r="C99" s="1"/>
      <c r="D99" s="1"/>
      <c r="E99" s="1"/>
      <c r="F99" s="1"/>
      <c r="G99" s="1"/>
      <c r="H99" s="1"/>
      <c r="I99" s="1"/>
      <c r="J99" s="1"/>
    </row>
    <row r="100" spans="2:10">
      <c r="B100" s="1" t="s">
        <v>351</v>
      </c>
      <c r="C100" s="1"/>
      <c r="D100" s="1"/>
      <c r="E100" s="1"/>
      <c r="F100" s="1"/>
      <c r="G100" s="1"/>
      <c r="H100" s="1"/>
      <c r="I100" s="1"/>
      <c r="J100" s="1"/>
    </row>
    <row r="101" spans="2:10">
      <c r="B101" s="1" t="s">
        <v>352</v>
      </c>
      <c r="C101" s="1"/>
      <c r="D101" s="1"/>
      <c r="E101" s="1"/>
      <c r="F101" s="1"/>
      <c r="G101" s="1"/>
      <c r="H101" s="1"/>
      <c r="I101" s="1"/>
      <c r="J101" s="1"/>
    </row>
    <row r="102" spans="2:10">
      <c r="B102" s="1" t="s">
        <v>353</v>
      </c>
      <c r="C102" s="1"/>
      <c r="D102" s="1"/>
      <c r="E102" s="1"/>
      <c r="F102" s="1"/>
      <c r="G102" s="1"/>
      <c r="H102" s="1"/>
      <c r="I102" s="1"/>
      <c r="J102" s="1"/>
    </row>
    <row r="103" spans="2:10">
      <c r="B103" s="1"/>
      <c r="C103" s="1"/>
      <c r="D103" s="1"/>
      <c r="E103" s="1"/>
      <c r="F103" s="1"/>
      <c r="G103" s="1"/>
      <c r="H103" s="1"/>
      <c r="I103" s="1"/>
      <c r="J103" s="1"/>
    </row>
    <row r="104" spans="2:10">
      <c r="B104" s="1"/>
      <c r="C104" s="1"/>
      <c r="D104" s="1"/>
      <c r="E104" s="1"/>
      <c r="F104" s="1"/>
      <c r="G104" s="1"/>
      <c r="H104" s="1"/>
      <c r="I104" s="1"/>
      <c r="J104" s="1"/>
    </row>
  </sheetData>
  <mergeCells count="16">
    <mergeCell ref="H8:J8"/>
    <mergeCell ref="H3:J3"/>
    <mergeCell ref="H4:J4"/>
    <mergeCell ref="H5:J5"/>
    <mergeCell ref="H6:J6"/>
    <mergeCell ref="H7:J7"/>
    <mergeCell ref="H19:J19"/>
    <mergeCell ref="H9:J9"/>
    <mergeCell ref="H10:J10"/>
    <mergeCell ref="H11:J11"/>
    <mergeCell ref="H13:J13"/>
    <mergeCell ref="H15:J15"/>
    <mergeCell ref="H18:J18"/>
    <mergeCell ref="H14:J14"/>
    <mergeCell ref="H16:J16"/>
    <mergeCell ref="H17:J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36"/>
  <sheetViews>
    <sheetView tabSelected="1" topLeftCell="I13" workbookViewId="0">
      <selection activeCell="S21" sqref="S21:V36"/>
    </sheetView>
  </sheetViews>
  <sheetFormatPr defaultRowHeight="15"/>
  <cols>
    <col min="1" max="1" width="9" style="5" bestFit="1" customWidth="1"/>
    <col min="2" max="2" width="14.140625" style="5" customWidth="1"/>
    <col min="3" max="9" width="2" style="5" bestFit="1" customWidth="1"/>
    <col min="10" max="10" width="2" style="5" customWidth="1"/>
    <col min="11" max="17" width="5" style="5" bestFit="1" customWidth="1"/>
    <col min="18" max="20" width="9.140625" style="5"/>
    <col min="21" max="21" width="33.85546875" style="5" bestFit="1" customWidth="1"/>
    <col min="22" max="16384" width="9.140625" style="5"/>
  </cols>
  <sheetData>
    <row r="1" spans="2:28" ht="19.5" customHeight="1">
      <c r="B1" s="15" t="s">
        <v>416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V1" s="6"/>
      <c r="W1" s="6" t="s">
        <v>64</v>
      </c>
      <c r="X1" s="6" t="s">
        <v>65</v>
      </c>
      <c r="Y1" s="6" t="s">
        <v>66</v>
      </c>
      <c r="Z1" s="6"/>
      <c r="AA1" s="8"/>
    </row>
    <row r="2" spans="2:28" ht="24" customHeight="1" thickBot="1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V2" s="6" t="s">
        <v>58</v>
      </c>
      <c r="W2" s="6" t="s">
        <v>59</v>
      </c>
      <c r="X2" s="6" t="s">
        <v>60</v>
      </c>
      <c r="Y2" s="6" t="s">
        <v>61</v>
      </c>
      <c r="Z2" s="6" t="s">
        <v>62</v>
      </c>
      <c r="AA2" s="8" t="s">
        <v>63</v>
      </c>
    </row>
    <row r="3" spans="2:28" ht="15.75" thickBot="1">
      <c r="B3" s="5" t="s">
        <v>222</v>
      </c>
      <c r="C3" s="5" t="s">
        <v>392</v>
      </c>
      <c r="K3" s="5" t="s">
        <v>393</v>
      </c>
      <c r="U3" s="5" t="s">
        <v>415</v>
      </c>
      <c r="V3" s="6" t="s">
        <v>58</v>
      </c>
      <c r="W3" s="6" t="s">
        <v>59</v>
      </c>
      <c r="X3" s="6" t="s">
        <v>60</v>
      </c>
      <c r="Y3" s="11" t="s">
        <v>87</v>
      </c>
      <c r="Z3" s="11"/>
      <c r="AA3" s="11"/>
    </row>
    <row r="4" spans="2:28">
      <c r="B4" s="12">
        <v>20170001</v>
      </c>
      <c r="C4" s="5" t="str">
        <f>MID($B4,1,1)</f>
        <v>2</v>
      </c>
      <c r="D4" s="5" t="str">
        <f>MID($B4,2,1)</f>
        <v>0</v>
      </c>
      <c r="E4" s="5" t="str">
        <f>MID($B4,3,1)</f>
        <v>1</v>
      </c>
      <c r="F4" s="5" t="str">
        <f>MID($B4,4,1)</f>
        <v>7</v>
      </c>
      <c r="G4" s="5" t="str">
        <f>MID($B4,5,1)</f>
        <v>0</v>
      </c>
      <c r="H4" s="5" t="str">
        <f>MID($B4,6,1)</f>
        <v>0</v>
      </c>
      <c r="I4" s="5" t="str">
        <f>MID($B4,7,1)</f>
        <v>0</v>
      </c>
      <c r="J4" s="5" t="str">
        <f>MID($B4,8,1)</f>
        <v>1</v>
      </c>
      <c r="K4" s="5" t="str">
        <f>HEX2BIN(C4,4)</f>
        <v>0010</v>
      </c>
      <c r="L4" s="5" t="str">
        <f t="shared" ref="L4:O4" si="0">HEX2BIN(D4,4)</f>
        <v>0000</v>
      </c>
      <c r="M4" s="5" t="str">
        <f t="shared" si="0"/>
        <v>0001</v>
      </c>
      <c r="N4" s="5" t="str">
        <f t="shared" si="0"/>
        <v>0111</v>
      </c>
      <c r="O4" s="5" t="str">
        <f t="shared" si="0"/>
        <v>0000</v>
      </c>
      <c r="P4" s="5" t="str">
        <f>HEX2BIN(H4,4)</f>
        <v>0000</v>
      </c>
      <c r="Q4" s="5" t="str">
        <f>HEX2BIN(I4,4)</f>
        <v>0000</v>
      </c>
      <c r="R4" s="5" t="str">
        <f>HEX2BIN(J4,4)</f>
        <v>0001</v>
      </c>
      <c r="S4" s="5" t="s">
        <v>395</v>
      </c>
      <c r="U4" s="5" t="str">
        <f>CONCATENATE(K4,L4,M4,N4,O4,P4,Q4,R4)</f>
        <v>00100000000101110000000000000001</v>
      </c>
      <c r="V4" s="5" t="str">
        <f>MID(U4,1,6)</f>
        <v>001000</v>
      </c>
      <c r="W4" s="5" t="str">
        <f>MID(Sheet2!U4,7,5)</f>
        <v>00000</v>
      </c>
      <c r="X4" s="5" t="str">
        <f>MID(U4,12,5)</f>
        <v>10111</v>
      </c>
      <c r="Y4" s="5" t="str">
        <f>MID(U4,18,5)</f>
        <v>00000</v>
      </c>
      <c r="Z4" s="5" t="str">
        <f>MID(U4,23,5)</f>
        <v>00000</v>
      </c>
      <c r="AA4" s="5" t="str">
        <f>MID(U4,27,6)</f>
        <v>000001</v>
      </c>
      <c r="AB4" s="5" t="b">
        <f>EXACT(CONCATENATE(V4,W4,X4,Y4,Z4,AA4),U4)</f>
        <v>1</v>
      </c>
    </row>
    <row r="5" spans="2:28">
      <c r="B5" s="13">
        <v>20110064</v>
      </c>
      <c r="C5" s="5" t="str">
        <f t="shared" ref="C5:C19" si="1">MID($B5,1,1)</f>
        <v>2</v>
      </c>
      <c r="D5" s="5" t="str">
        <f t="shared" ref="D5:D19" si="2">MID($B5,2,1)</f>
        <v>0</v>
      </c>
      <c r="E5" s="5" t="str">
        <f t="shared" ref="E5:E19" si="3">MID($B5,3,1)</f>
        <v>1</v>
      </c>
      <c r="F5" s="5" t="str">
        <f t="shared" ref="F5:F19" si="4">MID($B5,4,1)</f>
        <v>1</v>
      </c>
      <c r="G5" s="5" t="str">
        <f t="shared" ref="G5:G19" si="5">MID($B5,5,1)</f>
        <v>0</v>
      </c>
      <c r="H5" s="5" t="str">
        <f t="shared" ref="H5:H19" si="6">MID($B5,6,1)</f>
        <v>0</v>
      </c>
      <c r="I5" s="5" t="str">
        <f t="shared" ref="I5:I19" si="7">MID($B5,7,1)</f>
        <v>6</v>
      </c>
      <c r="J5" s="5" t="str">
        <f t="shared" ref="J5:J19" si="8">MID($B5,8,1)</f>
        <v>4</v>
      </c>
      <c r="K5" s="5" t="str">
        <f t="shared" ref="K5:K19" si="9">HEX2BIN(C5,4)</f>
        <v>0010</v>
      </c>
      <c r="L5" s="5" t="str">
        <f t="shared" ref="L5:L19" si="10">HEX2BIN(D5,4)</f>
        <v>0000</v>
      </c>
      <c r="M5" s="5" t="str">
        <f t="shared" ref="M5:M19" si="11">HEX2BIN(E5,4)</f>
        <v>0001</v>
      </c>
      <c r="N5" s="5" t="str">
        <f t="shared" ref="N5:N19" si="12">HEX2BIN(F5,4)</f>
        <v>0001</v>
      </c>
      <c r="O5" s="5" t="str">
        <f t="shared" ref="O5:O19" si="13">HEX2BIN(G5,4)</f>
        <v>0000</v>
      </c>
      <c r="P5" s="5" t="str">
        <f t="shared" ref="P5:P19" si="14">HEX2BIN(H5,4)</f>
        <v>0000</v>
      </c>
      <c r="Q5" s="5" t="str">
        <f t="shared" ref="Q5:Q19" si="15">HEX2BIN(I5,4)</f>
        <v>0110</v>
      </c>
      <c r="R5" s="5" t="str">
        <f t="shared" ref="R5:R19" si="16">HEX2BIN(J5,4)</f>
        <v>0100</v>
      </c>
      <c r="S5" s="5" t="s">
        <v>396</v>
      </c>
      <c r="U5" s="5" t="str">
        <f t="shared" ref="U5:U19" si="17">CONCATENATE(K5,L5,M5,N5,O5,P5,Q5,R5)</f>
        <v>00100000000100010000000001100100</v>
      </c>
      <c r="V5" s="5" t="str">
        <f t="shared" ref="V5:V19" si="18">MID(U5,1,6)</f>
        <v>001000</v>
      </c>
      <c r="W5" s="5" t="str">
        <f>MID(Sheet2!U5,7,5)</f>
        <v>00000</v>
      </c>
      <c r="X5" s="5" t="str">
        <f t="shared" ref="X5" si="19">MID(U5,12,5)</f>
        <v>10001</v>
      </c>
      <c r="Y5" s="5" t="str">
        <f t="shared" ref="Y5" si="20">MID(U5,18,5)</f>
        <v>00000</v>
      </c>
      <c r="Z5" s="5" t="str">
        <f t="shared" ref="Z5" si="21">MID(U5,23,5)</f>
        <v>00011</v>
      </c>
      <c r="AA5" s="5" t="str">
        <f t="shared" ref="AA5" si="22">MID(U5,27,6)</f>
        <v>100100</v>
      </c>
      <c r="AB5" s="5" t="b">
        <f t="shared" ref="AB5" si="23">EXACT(CONCATENATE(V5,W5,X5,Y5,Z5,AA5),U5)</f>
        <v>0</v>
      </c>
    </row>
    <row r="6" spans="2:28">
      <c r="B6" s="13">
        <v>20120001</v>
      </c>
      <c r="C6" s="5" t="str">
        <f t="shared" si="1"/>
        <v>2</v>
      </c>
      <c r="D6" s="5" t="str">
        <f t="shared" si="2"/>
        <v>0</v>
      </c>
      <c r="E6" s="5" t="str">
        <f t="shared" si="3"/>
        <v>1</v>
      </c>
      <c r="F6" s="5" t="str">
        <f t="shared" si="4"/>
        <v>2</v>
      </c>
      <c r="G6" s="5" t="str">
        <f t="shared" si="5"/>
        <v>0</v>
      </c>
      <c r="H6" s="5" t="str">
        <f t="shared" si="6"/>
        <v>0</v>
      </c>
      <c r="I6" s="5" t="str">
        <f t="shared" si="7"/>
        <v>0</v>
      </c>
      <c r="J6" s="5" t="str">
        <f t="shared" si="8"/>
        <v>1</v>
      </c>
      <c r="K6" s="5" t="str">
        <f t="shared" si="9"/>
        <v>0010</v>
      </c>
      <c r="L6" s="5" t="str">
        <f t="shared" si="10"/>
        <v>0000</v>
      </c>
      <c r="M6" s="5" t="str">
        <f t="shared" si="11"/>
        <v>0001</v>
      </c>
      <c r="N6" s="5" t="str">
        <f t="shared" si="12"/>
        <v>0010</v>
      </c>
      <c r="O6" s="5" t="str">
        <f t="shared" si="13"/>
        <v>0000</v>
      </c>
      <c r="P6" s="5" t="str">
        <f t="shared" si="14"/>
        <v>0000</v>
      </c>
      <c r="Q6" s="5" t="str">
        <f t="shared" si="15"/>
        <v>0000</v>
      </c>
      <c r="R6" s="5" t="str">
        <f t="shared" si="16"/>
        <v>0001</v>
      </c>
      <c r="S6" s="5" t="s">
        <v>397</v>
      </c>
      <c r="U6" s="5" t="str">
        <f t="shared" si="17"/>
        <v>00100000000100100000000000000001</v>
      </c>
      <c r="V6" s="5" t="str">
        <f t="shared" si="18"/>
        <v>001000</v>
      </c>
      <c r="W6" s="5" t="str">
        <f>MID(Sheet2!U6,7,5)</f>
        <v>00000</v>
      </c>
      <c r="X6" s="5" t="str">
        <f t="shared" ref="X6:X19" si="24">MID(U6,12,5)</f>
        <v>10010</v>
      </c>
      <c r="Y6" s="5" t="str">
        <f t="shared" ref="Y6:Y19" si="25">MID(U6,18,5)</f>
        <v>00000</v>
      </c>
      <c r="Z6" s="5" t="str">
        <f t="shared" ref="Z6:Z19" si="26">MID(U6,23,5)</f>
        <v>00000</v>
      </c>
      <c r="AA6" s="5" t="str">
        <f t="shared" ref="AA6:AA19" si="27">MID(U6,27,6)</f>
        <v>000001</v>
      </c>
      <c r="AB6" s="5" t="b">
        <f t="shared" ref="AB6:AB19" si="28">EXACT(CONCATENATE(V6,W6,X6,Y6,Z6,AA6),U6)</f>
        <v>1</v>
      </c>
    </row>
    <row r="7" spans="2:28">
      <c r="B7" s="13">
        <v>20130000</v>
      </c>
      <c r="C7" s="5" t="str">
        <f t="shared" si="1"/>
        <v>2</v>
      </c>
      <c r="D7" s="5" t="str">
        <f t="shared" si="2"/>
        <v>0</v>
      </c>
      <c r="E7" s="5" t="str">
        <f t="shared" si="3"/>
        <v>1</v>
      </c>
      <c r="F7" s="5" t="str">
        <f t="shared" si="4"/>
        <v>3</v>
      </c>
      <c r="G7" s="5" t="str">
        <f t="shared" si="5"/>
        <v>0</v>
      </c>
      <c r="H7" s="5" t="str">
        <f t="shared" si="6"/>
        <v>0</v>
      </c>
      <c r="I7" s="5" t="str">
        <f t="shared" si="7"/>
        <v>0</v>
      </c>
      <c r="J7" s="5" t="str">
        <f t="shared" si="8"/>
        <v>0</v>
      </c>
      <c r="K7" s="5" t="str">
        <f t="shared" si="9"/>
        <v>0010</v>
      </c>
      <c r="L7" s="5" t="str">
        <f t="shared" si="10"/>
        <v>0000</v>
      </c>
      <c r="M7" s="5" t="str">
        <f t="shared" si="11"/>
        <v>0001</v>
      </c>
      <c r="N7" s="5" t="str">
        <f t="shared" si="12"/>
        <v>0011</v>
      </c>
      <c r="O7" s="5" t="str">
        <f t="shared" si="13"/>
        <v>0000</v>
      </c>
      <c r="P7" s="5" t="str">
        <f t="shared" si="14"/>
        <v>0000</v>
      </c>
      <c r="Q7" s="5" t="str">
        <f t="shared" si="15"/>
        <v>0000</v>
      </c>
      <c r="R7" s="5" t="str">
        <f t="shared" si="16"/>
        <v>0000</v>
      </c>
      <c r="S7" s="5" t="s">
        <v>398</v>
      </c>
      <c r="U7" s="5" t="str">
        <f t="shared" si="17"/>
        <v>00100000000100110000000000000000</v>
      </c>
      <c r="V7" s="5" t="str">
        <f t="shared" si="18"/>
        <v>001000</v>
      </c>
      <c r="W7" s="5" t="str">
        <f>MID(Sheet2!U7,7,5)</f>
        <v>00000</v>
      </c>
      <c r="X7" s="5" t="str">
        <f t="shared" si="24"/>
        <v>10011</v>
      </c>
      <c r="Y7" s="5" t="str">
        <f t="shared" si="25"/>
        <v>00000</v>
      </c>
      <c r="Z7" s="5" t="str">
        <f t="shared" si="26"/>
        <v>00000</v>
      </c>
      <c r="AA7" s="5" t="str">
        <f t="shared" si="27"/>
        <v>000000</v>
      </c>
      <c r="AB7" s="5" t="b">
        <f t="shared" si="28"/>
        <v>1</v>
      </c>
    </row>
    <row r="8" spans="2:28">
      <c r="B8" s="13">
        <v>20140002</v>
      </c>
      <c r="C8" s="5" t="str">
        <f t="shared" si="1"/>
        <v>2</v>
      </c>
      <c r="D8" s="5" t="str">
        <f t="shared" si="2"/>
        <v>0</v>
      </c>
      <c r="E8" s="5" t="str">
        <f t="shared" si="3"/>
        <v>1</v>
      </c>
      <c r="F8" s="5" t="str">
        <f t="shared" si="4"/>
        <v>4</v>
      </c>
      <c r="G8" s="5" t="str">
        <f t="shared" si="5"/>
        <v>0</v>
      </c>
      <c r="H8" s="5" t="str">
        <f t="shared" si="6"/>
        <v>0</v>
      </c>
      <c r="I8" s="5" t="str">
        <f t="shared" si="7"/>
        <v>0</v>
      </c>
      <c r="J8" s="5" t="str">
        <f t="shared" si="8"/>
        <v>2</v>
      </c>
      <c r="K8" s="5" t="str">
        <f t="shared" si="9"/>
        <v>0010</v>
      </c>
      <c r="L8" s="5" t="str">
        <f t="shared" si="10"/>
        <v>0000</v>
      </c>
      <c r="M8" s="5" t="str">
        <f t="shared" si="11"/>
        <v>0001</v>
      </c>
      <c r="N8" s="5" t="str">
        <f t="shared" si="12"/>
        <v>0100</v>
      </c>
      <c r="O8" s="5" t="str">
        <f t="shared" si="13"/>
        <v>0000</v>
      </c>
      <c r="P8" s="5" t="str">
        <f t="shared" si="14"/>
        <v>0000</v>
      </c>
      <c r="Q8" s="5" t="str">
        <f t="shared" si="15"/>
        <v>0000</v>
      </c>
      <c r="R8" s="5" t="str">
        <f t="shared" si="16"/>
        <v>0010</v>
      </c>
      <c r="S8" s="5" t="s">
        <v>399</v>
      </c>
      <c r="U8" s="5" t="str">
        <f t="shared" si="17"/>
        <v>00100000000101000000000000000010</v>
      </c>
      <c r="V8" s="5" t="str">
        <f t="shared" si="18"/>
        <v>001000</v>
      </c>
      <c r="W8" s="5" t="str">
        <f>MID(Sheet2!U8,7,5)</f>
        <v>00000</v>
      </c>
      <c r="X8" s="5" t="str">
        <f t="shared" si="24"/>
        <v>10100</v>
      </c>
      <c r="Y8" s="5" t="str">
        <f t="shared" si="25"/>
        <v>00000</v>
      </c>
      <c r="Z8" s="5" t="str">
        <f t="shared" si="26"/>
        <v>00000</v>
      </c>
      <c r="AA8" s="5" t="str">
        <f t="shared" si="27"/>
        <v>000010</v>
      </c>
      <c r="AB8" s="5" t="b">
        <f t="shared" si="28"/>
        <v>1</v>
      </c>
    </row>
    <row r="9" spans="2:28">
      <c r="B9" s="13" t="s">
        <v>406</v>
      </c>
      <c r="C9" s="5" t="str">
        <f t="shared" si="1"/>
        <v>1</v>
      </c>
      <c r="D9" s="5" t="str">
        <f t="shared" si="2"/>
        <v>2</v>
      </c>
      <c r="E9" s="5" t="str">
        <f t="shared" si="3"/>
        <v>7</v>
      </c>
      <c r="F9" s="5" t="str">
        <f t="shared" si="4"/>
        <v>1</v>
      </c>
      <c r="G9" s="5" t="str">
        <f t="shared" si="5"/>
        <v>0</v>
      </c>
      <c r="H9" s="5" t="str">
        <f t="shared" si="6"/>
        <v>0</v>
      </c>
      <c r="I9" s="5" t="str">
        <f t="shared" si="7"/>
        <v>0</v>
      </c>
      <c r="J9" s="5" t="str">
        <f t="shared" si="8"/>
        <v>a</v>
      </c>
      <c r="K9" s="5" t="str">
        <f t="shared" si="9"/>
        <v>0001</v>
      </c>
      <c r="L9" s="5" t="str">
        <f t="shared" si="10"/>
        <v>0010</v>
      </c>
      <c r="M9" s="5" t="str">
        <f t="shared" si="11"/>
        <v>0111</v>
      </c>
      <c r="N9" s="5" t="str">
        <f t="shared" si="12"/>
        <v>0001</v>
      </c>
      <c r="O9" s="5" t="str">
        <f t="shared" si="13"/>
        <v>0000</v>
      </c>
      <c r="P9" s="5" t="str">
        <f t="shared" si="14"/>
        <v>0000</v>
      </c>
      <c r="Q9" s="5" t="str">
        <f t="shared" si="15"/>
        <v>0000</v>
      </c>
      <c r="R9" s="5" t="str">
        <f t="shared" si="16"/>
        <v>1010</v>
      </c>
      <c r="S9" s="5" t="s">
        <v>407</v>
      </c>
      <c r="U9" s="5" t="str">
        <f t="shared" si="17"/>
        <v>00010010011100010000000000001010</v>
      </c>
      <c r="V9" s="5" t="str">
        <f t="shared" si="18"/>
        <v>000100</v>
      </c>
      <c r="W9" s="5" t="str">
        <f>MID(Sheet2!U9,7,5)</f>
        <v>10011</v>
      </c>
      <c r="X9" s="5" t="str">
        <f t="shared" si="24"/>
        <v>10001</v>
      </c>
      <c r="Y9" s="5" t="str">
        <f t="shared" si="25"/>
        <v>00000</v>
      </c>
      <c r="Z9" s="5" t="str">
        <f t="shared" si="26"/>
        <v>00000</v>
      </c>
      <c r="AA9" s="5" t="str">
        <f t="shared" si="27"/>
        <v>001010</v>
      </c>
      <c r="AB9" s="5" t="b">
        <f t="shared" si="28"/>
        <v>1</v>
      </c>
    </row>
    <row r="10" spans="2:28">
      <c r="B10" s="13">
        <v>22520002</v>
      </c>
      <c r="C10" s="5" t="str">
        <f t="shared" si="1"/>
        <v>2</v>
      </c>
      <c r="D10" s="5" t="str">
        <f t="shared" si="2"/>
        <v>2</v>
      </c>
      <c r="E10" s="5" t="str">
        <f t="shared" si="3"/>
        <v>5</v>
      </c>
      <c r="F10" s="5" t="str">
        <f t="shared" si="4"/>
        <v>2</v>
      </c>
      <c r="G10" s="5" t="str">
        <f t="shared" si="5"/>
        <v>0</v>
      </c>
      <c r="H10" s="5" t="str">
        <f t="shared" si="6"/>
        <v>0</v>
      </c>
      <c r="I10" s="5" t="str">
        <f t="shared" si="7"/>
        <v>0</v>
      </c>
      <c r="J10" s="5" t="str">
        <f t="shared" si="8"/>
        <v>2</v>
      </c>
      <c r="K10" s="5" t="str">
        <f t="shared" si="9"/>
        <v>0010</v>
      </c>
      <c r="L10" s="5" t="str">
        <f t="shared" si="10"/>
        <v>0010</v>
      </c>
      <c r="M10" s="5" t="str">
        <f t="shared" si="11"/>
        <v>0101</v>
      </c>
      <c r="N10" s="5" t="str">
        <f t="shared" si="12"/>
        <v>0010</v>
      </c>
      <c r="O10" s="5" t="str">
        <f t="shared" si="13"/>
        <v>0000</v>
      </c>
      <c r="P10" s="5" t="str">
        <f t="shared" si="14"/>
        <v>0000</v>
      </c>
      <c r="Q10" s="5" t="str">
        <f t="shared" si="15"/>
        <v>0000</v>
      </c>
      <c r="R10" s="5" t="str">
        <f t="shared" si="16"/>
        <v>0010</v>
      </c>
      <c r="S10" s="5" t="s">
        <v>400</v>
      </c>
      <c r="U10" s="5" t="str">
        <f t="shared" si="17"/>
        <v>00100010010100100000000000000010</v>
      </c>
      <c r="V10" s="5" t="str">
        <f t="shared" si="18"/>
        <v>001000</v>
      </c>
      <c r="W10" s="5" t="str">
        <f>MID(Sheet2!U10,7,5)</f>
        <v>10010</v>
      </c>
      <c r="X10" s="5" t="str">
        <f t="shared" si="24"/>
        <v>10010</v>
      </c>
      <c r="Y10" s="5" t="str">
        <f t="shared" si="25"/>
        <v>00000</v>
      </c>
      <c r="Z10" s="5" t="str">
        <f t="shared" si="26"/>
        <v>00000</v>
      </c>
      <c r="AA10" s="5" t="str">
        <f t="shared" si="27"/>
        <v>000010</v>
      </c>
      <c r="AB10" s="5" t="b">
        <f t="shared" si="28"/>
        <v>1</v>
      </c>
    </row>
    <row r="11" spans="2:28">
      <c r="B11" s="13">
        <v>22950000</v>
      </c>
      <c r="C11" s="5" t="str">
        <f t="shared" si="1"/>
        <v>2</v>
      </c>
      <c r="D11" s="5" t="str">
        <f t="shared" si="2"/>
        <v>2</v>
      </c>
      <c r="E11" s="5" t="str">
        <f t="shared" si="3"/>
        <v>9</v>
      </c>
      <c r="F11" s="5" t="str">
        <f t="shared" si="4"/>
        <v>5</v>
      </c>
      <c r="G11" s="5" t="str">
        <f t="shared" si="5"/>
        <v>0</v>
      </c>
      <c r="H11" s="5" t="str">
        <f t="shared" si="6"/>
        <v>0</v>
      </c>
      <c r="I11" s="5" t="str">
        <f t="shared" si="7"/>
        <v>0</v>
      </c>
      <c r="J11" s="5" t="str">
        <f t="shared" si="8"/>
        <v>0</v>
      </c>
      <c r="K11" s="5" t="str">
        <f t="shared" si="9"/>
        <v>0010</v>
      </c>
      <c r="L11" s="5" t="str">
        <f t="shared" si="10"/>
        <v>0010</v>
      </c>
      <c r="M11" s="5" t="str">
        <f t="shared" si="11"/>
        <v>1001</v>
      </c>
      <c r="N11" s="5" t="str">
        <f t="shared" si="12"/>
        <v>0101</v>
      </c>
      <c r="O11" s="5" t="str">
        <f t="shared" si="13"/>
        <v>0000</v>
      </c>
      <c r="P11" s="5" t="str">
        <f t="shared" si="14"/>
        <v>0000</v>
      </c>
      <c r="Q11" s="5" t="str">
        <f t="shared" si="15"/>
        <v>0000</v>
      </c>
      <c r="R11" s="5" t="str">
        <f t="shared" si="16"/>
        <v>0000</v>
      </c>
      <c r="S11" s="5" t="s">
        <v>401</v>
      </c>
      <c r="U11" s="5" t="str">
        <f t="shared" si="17"/>
        <v>00100010100101010000000000000000</v>
      </c>
      <c r="V11" s="5" t="str">
        <f t="shared" si="18"/>
        <v>001000</v>
      </c>
      <c r="W11" s="5" t="str">
        <f>MID(Sheet2!U11,7,5)</f>
        <v>10100</v>
      </c>
      <c r="X11" s="5" t="str">
        <f t="shared" si="24"/>
        <v>10101</v>
      </c>
      <c r="Y11" s="5" t="str">
        <f t="shared" si="25"/>
        <v>00000</v>
      </c>
      <c r="Z11" s="5" t="str">
        <f t="shared" si="26"/>
        <v>00000</v>
      </c>
      <c r="AA11" s="5" t="str">
        <f t="shared" si="27"/>
        <v>000000</v>
      </c>
      <c r="AB11" s="5" t="b">
        <f t="shared" si="28"/>
        <v>1</v>
      </c>
    </row>
    <row r="12" spans="2:28">
      <c r="B12" s="13" t="s">
        <v>394</v>
      </c>
      <c r="C12" s="5" t="str">
        <f t="shared" si="1"/>
        <v>0</v>
      </c>
      <c r="D12" s="5" t="str">
        <f t="shared" si="2"/>
        <v>2</v>
      </c>
      <c r="E12" s="5" t="str">
        <f t="shared" si="3"/>
        <v>5</v>
      </c>
      <c r="F12" s="5" t="str">
        <f t="shared" si="4"/>
        <v>5</v>
      </c>
      <c r="G12" s="5" t="str">
        <f t="shared" si="5"/>
        <v>0</v>
      </c>
      <c r="H12" s="5" t="str">
        <f t="shared" si="6"/>
        <v>0</v>
      </c>
      <c r="I12" s="5" t="str">
        <f t="shared" si="7"/>
        <v>1</v>
      </c>
      <c r="J12" s="5" t="str">
        <f t="shared" si="8"/>
        <v>a</v>
      </c>
      <c r="K12" s="5" t="str">
        <f t="shared" si="9"/>
        <v>0000</v>
      </c>
      <c r="L12" s="5" t="str">
        <f t="shared" si="10"/>
        <v>0010</v>
      </c>
      <c r="M12" s="5" t="str">
        <f t="shared" si="11"/>
        <v>0101</v>
      </c>
      <c r="N12" s="5" t="str">
        <f t="shared" si="12"/>
        <v>0101</v>
      </c>
      <c r="O12" s="5" t="str">
        <f t="shared" si="13"/>
        <v>0000</v>
      </c>
      <c r="P12" s="5" t="str">
        <f t="shared" si="14"/>
        <v>0000</v>
      </c>
      <c r="Q12" s="5" t="str">
        <f t="shared" si="15"/>
        <v>0001</v>
      </c>
      <c r="R12" s="5" t="str">
        <f t="shared" si="16"/>
        <v>1010</v>
      </c>
      <c r="S12" s="5" t="s">
        <v>402</v>
      </c>
      <c r="U12" s="5" t="str">
        <f t="shared" si="17"/>
        <v>00000010010101010000000000011010</v>
      </c>
      <c r="V12" s="5" t="str">
        <f t="shared" si="18"/>
        <v>000000</v>
      </c>
      <c r="W12" s="5" t="str">
        <f>MID(Sheet2!U12,7,5)</f>
        <v>10010</v>
      </c>
      <c r="X12" s="5" t="str">
        <f t="shared" si="24"/>
        <v>10101</v>
      </c>
      <c r="Y12" s="5" t="str">
        <f t="shared" si="25"/>
        <v>00000</v>
      </c>
      <c r="Z12" s="5" t="str">
        <f t="shared" si="26"/>
        <v>00000</v>
      </c>
      <c r="AA12" s="5" t="str">
        <f t="shared" si="27"/>
        <v>011010</v>
      </c>
      <c r="AB12" s="5" t="b">
        <f t="shared" si="28"/>
        <v>1</v>
      </c>
    </row>
    <row r="13" spans="2:28">
      <c r="B13" s="13" t="s">
        <v>408</v>
      </c>
      <c r="C13" s="5" t="str">
        <f t="shared" si="1"/>
        <v>1</v>
      </c>
      <c r="D13" s="5" t="str">
        <f t="shared" si="2"/>
        <v>3</v>
      </c>
      <c r="E13" s="5" t="str">
        <f t="shared" si="3"/>
        <v>c</v>
      </c>
      <c r="F13" s="5" t="str">
        <f t="shared" si="4"/>
        <v>0</v>
      </c>
      <c r="G13" s="5" t="str">
        <f t="shared" si="5"/>
        <v>f</v>
      </c>
      <c r="H13" s="5" t="str">
        <f t="shared" si="6"/>
        <v>f</v>
      </c>
      <c r="I13" s="5" t="str">
        <f t="shared" si="7"/>
        <v>f</v>
      </c>
      <c r="J13" s="5" t="str">
        <f t="shared" si="8"/>
        <v>c</v>
      </c>
      <c r="K13" s="5" t="str">
        <f t="shared" si="9"/>
        <v>0001</v>
      </c>
      <c r="L13" s="5" t="str">
        <f t="shared" si="10"/>
        <v>0011</v>
      </c>
      <c r="M13" s="5" t="str">
        <f t="shared" si="11"/>
        <v>1100</v>
      </c>
      <c r="N13" s="5" t="str">
        <f t="shared" si="12"/>
        <v>0000</v>
      </c>
      <c r="O13" s="5" t="str">
        <f t="shared" si="13"/>
        <v>1111</v>
      </c>
      <c r="P13" s="5" t="str">
        <f t="shared" si="14"/>
        <v>1111</v>
      </c>
      <c r="Q13" s="5" t="str">
        <f t="shared" si="15"/>
        <v>1111</v>
      </c>
      <c r="R13" s="5" t="str">
        <f t="shared" si="16"/>
        <v>1100</v>
      </c>
      <c r="S13" s="5" t="s">
        <v>409</v>
      </c>
      <c r="U13" s="5" t="str">
        <f t="shared" si="17"/>
        <v>00010011110000001111111111111100</v>
      </c>
      <c r="V13" s="5" t="str">
        <f t="shared" si="18"/>
        <v>000100</v>
      </c>
      <c r="W13" s="5" t="str">
        <f>MID(Sheet2!U13,7,5)</f>
        <v>11110</v>
      </c>
      <c r="X13" s="5" t="str">
        <f t="shared" si="24"/>
        <v>00000</v>
      </c>
      <c r="Y13" s="5" t="str">
        <f t="shared" si="25"/>
        <v>11111</v>
      </c>
      <c r="Z13" s="5" t="str">
        <f t="shared" si="26"/>
        <v>11111</v>
      </c>
      <c r="AA13" s="5" t="str">
        <f t="shared" si="27"/>
        <v>111100</v>
      </c>
      <c r="AB13" s="5" t="b">
        <f t="shared" si="28"/>
        <v>1</v>
      </c>
    </row>
    <row r="14" spans="2:28">
      <c r="B14" s="13" t="s">
        <v>410</v>
      </c>
      <c r="C14" s="5" t="str">
        <f t="shared" si="1"/>
        <v>2</v>
      </c>
      <c r="D14" s="5" t="str">
        <f t="shared" si="2"/>
        <v>2</v>
      </c>
      <c r="E14" s="5" t="str">
        <f t="shared" si="3"/>
        <v>b</v>
      </c>
      <c r="F14" s="5" t="str">
        <f t="shared" si="4"/>
        <v>5</v>
      </c>
      <c r="G14" s="5" t="str">
        <f t="shared" si="5"/>
        <v>f</v>
      </c>
      <c r="H14" s="5" t="str">
        <f t="shared" si="6"/>
        <v>f</v>
      </c>
      <c r="I14" s="5" t="str">
        <f t="shared" si="7"/>
        <v>f</v>
      </c>
      <c r="J14" s="5" t="str">
        <f t="shared" si="8"/>
        <v>f</v>
      </c>
      <c r="K14" s="5" t="str">
        <f t="shared" si="9"/>
        <v>0010</v>
      </c>
      <c r="L14" s="5" t="str">
        <f t="shared" si="10"/>
        <v>0010</v>
      </c>
      <c r="M14" s="5" t="str">
        <f t="shared" si="11"/>
        <v>1011</v>
      </c>
      <c r="N14" s="5" t="str">
        <f t="shared" si="12"/>
        <v>0101</v>
      </c>
      <c r="O14" s="5" t="str">
        <f t="shared" si="13"/>
        <v>1111</v>
      </c>
      <c r="P14" s="5" t="str">
        <f t="shared" si="14"/>
        <v>1111</v>
      </c>
      <c r="Q14" s="5" t="str">
        <f t="shared" si="15"/>
        <v>1111</v>
      </c>
      <c r="R14" s="5" t="str">
        <f t="shared" si="16"/>
        <v>1111</v>
      </c>
      <c r="S14" s="5" t="s">
        <v>403</v>
      </c>
      <c r="U14" s="5" t="str">
        <f t="shared" si="17"/>
        <v>00100010101101011111111111111111</v>
      </c>
      <c r="V14" s="5" t="str">
        <f t="shared" si="18"/>
        <v>001000</v>
      </c>
      <c r="W14" s="5" t="str">
        <f>MID(Sheet2!U14,7,5)</f>
        <v>10101</v>
      </c>
      <c r="X14" s="5" t="str">
        <f t="shared" si="24"/>
        <v>10101</v>
      </c>
      <c r="Y14" s="5" t="str">
        <f t="shared" si="25"/>
        <v>11111</v>
      </c>
      <c r="Z14" s="5" t="str">
        <f t="shared" si="26"/>
        <v>11111</v>
      </c>
      <c r="AA14" s="5" t="str">
        <f t="shared" si="27"/>
        <v>111111</v>
      </c>
      <c r="AB14" s="5" t="b">
        <f t="shared" si="28"/>
        <v>1</v>
      </c>
    </row>
    <row r="15" spans="2:28">
      <c r="B15" s="13" t="s">
        <v>411</v>
      </c>
      <c r="C15" s="5" t="str">
        <f t="shared" si="1"/>
        <v>1</v>
      </c>
      <c r="D15" s="5" t="str">
        <f t="shared" si="2"/>
        <v>6</v>
      </c>
      <c r="E15" s="5" t="str">
        <f t="shared" si="3"/>
        <v>b</v>
      </c>
      <c r="F15" s="5" t="str">
        <f t="shared" si="4"/>
        <v>7</v>
      </c>
      <c r="G15" s="5" t="str">
        <f t="shared" si="5"/>
        <v>f</v>
      </c>
      <c r="H15" s="5" t="str">
        <f t="shared" si="6"/>
        <v>f</v>
      </c>
      <c r="I15" s="5" t="str">
        <f t="shared" si="7"/>
        <v>f</v>
      </c>
      <c r="J15" s="5" t="str">
        <f t="shared" si="8"/>
        <v>d</v>
      </c>
      <c r="K15" s="5" t="str">
        <f t="shared" si="9"/>
        <v>0001</v>
      </c>
      <c r="L15" s="5" t="str">
        <f t="shared" si="10"/>
        <v>0110</v>
      </c>
      <c r="M15" s="5" t="str">
        <f t="shared" si="11"/>
        <v>1011</v>
      </c>
      <c r="N15" s="5" t="str">
        <f t="shared" si="12"/>
        <v>0111</v>
      </c>
      <c r="O15" s="5" t="str">
        <f t="shared" si="13"/>
        <v>1111</v>
      </c>
      <c r="P15" s="5" t="str">
        <f t="shared" si="14"/>
        <v>1111</v>
      </c>
      <c r="Q15" s="5" t="str">
        <f t="shared" si="15"/>
        <v>1111</v>
      </c>
      <c r="R15" s="5" t="str">
        <f t="shared" si="16"/>
        <v>1101</v>
      </c>
      <c r="S15" s="5" t="s">
        <v>412</v>
      </c>
      <c r="U15" s="5" t="str">
        <f t="shared" si="17"/>
        <v>00010110101101111111111111111101</v>
      </c>
      <c r="V15" s="5" t="str">
        <f t="shared" si="18"/>
        <v>000101</v>
      </c>
      <c r="W15" s="5" t="str">
        <f>MID(Sheet2!U15,7,5)</f>
        <v>10101</v>
      </c>
      <c r="X15" s="5" t="str">
        <f t="shared" si="24"/>
        <v>10111</v>
      </c>
      <c r="Y15" s="5" t="str">
        <f t="shared" si="25"/>
        <v>11111</v>
      </c>
      <c r="Z15" s="5" t="str">
        <f t="shared" si="26"/>
        <v>11111</v>
      </c>
      <c r="AA15" s="5" t="str">
        <f t="shared" si="27"/>
        <v>111101</v>
      </c>
      <c r="AB15" s="5" t="b">
        <f t="shared" si="28"/>
        <v>1</v>
      </c>
    </row>
    <row r="16" spans="2:28">
      <c r="B16" s="13">
        <v>22730001</v>
      </c>
      <c r="C16" s="5" t="str">
        <f t="shared" si="1"/>
        <v>2</v>
      </c>
      <c r="D16" s="5" t="str">
        <f t="shared" si="2"/>
        <v>2</v>
      </c>
      <c r="E16" s="5" t="str">
        <f t="shared" si="3"/>
        <v>7</v>
      </c>
      <c r="F16" s="5" t="str">
        <f t="shared" si="4"/>
        <v>3</v>
      </c>
      <c r="G16" s="5" t="str">
        <f t="shared" si="5"/>
        <v>0</v>
      </c>
      <c r="H16" s="5" t="str">
        <f t="shared" si="6"/>
        <v>0</v>
      </c>
      <c r="I16" s="5" t="str">
        <f t="shared" si="7"/>
        <v>0</v>
      </c>
      <c r="J16" s="5" t="str">
        <f t="shared" si="8"/>
        <v>1</v>
      </c>
      <c r="K16" s="5" t="str">
        <f t="shared" si="9"/>
        <v>0010</v>
      </c>
      <c r="L16" s="5" t="str">
        <f t="shared" si="10"/>
        <v>0010</v>
      </c>
      <c r="M16" s="5" t="str">
        <f t="shared" si="11"/>
        <v>0111</v>
      </c>
      <c r="N16" s="5" t="str">
        <f t="shared" si="12"/>
        <v>0011</v>
      </c>
      <c r="O16" s="5" t="str">
        <f t="shared" si="13"/>
        <v>0000</v>
      </c>
      <c r="P16" s="5" t="str">
        <f t="shared" si="14"/>
        <v>0000</v>
      </c>
      <c r="Q16" s="5" t="str">
        <f t="shared" si="15"/>
        <v>0000</v>
      </c>
      <c r="R16" s="5" t="str">
        <f t="shared" si="16"/>
        <v>0001</v>
      </c>
      <c r="S16" s="5" t="s">
        <v>404</v>
      </c>
      <c r="U16" s="5" t="str">
        <f t="shared" si="17"/>
        <v>00100010011100110000000000000001</v>
      </c>
      <c r="V16" s="5" t="str">
        <f t="shared" si="18"/>
        <v>001000</v>
      </c>
      <c r="W16" s="5" t="str">
        <f>MID(Sheet2!U16,7,5)</f>
        <v>10011</v>
      </c>
      <c r="X16" s="5" t="str">
        <f t="shared" si="24"/>
        <v>10011</v>
      </c>
      <c r="Y16" s="5" t="str">
        <f t="shared" si="25"/>
        <v>00000</v>
      </c>
      <c r="Z16" s="5" t="str">
        <f t="shared" si="26"/>
        <v>00000</v>
      </c>
      <c r="AA16" s="5" t="str">
        <f t="shared" si="27"/>
        <v>000001</v>
      </c>
      <c r="AB16" s="5" t="b">
        <f t="shared" si="28"/>
        <v>1</v>
      </c>
    </row>
    <row r="17" spans="2:28">
      <c r="B17" s="13">
        <v>22540000</v>
      </c>
      <c r="C17" s="5" t="str">
        <f t="shared" si="1"/>
        <v>2</v>
      </c>
      <c r="D17" s="5" t="str">
        <f t="shared" si="2"/>
        <v>2</v>
      </c>
      <c r="E17" s="5" t="str">
        <f t="shared" si="3"/>
        <v>5</v>
      </c>
      <c r="F17" s="5" t="str">
        <f t="shared" si="4"/>
        <v>4</v>
      </c>
      <c r="G17" s="5" t="str">
        <f t="shared" si="5"/>
        <v>0</v>
      </c>
      <c r="H17" s="5" t="str">
        <f t="shared" si="6"/>
        <v>0</v>
      </c>
      <c r="I17" s="5" t="str">
        <f t="shared" si="7"/>
        <v>0</v>
      </c>
      <c r="J17" s="5" t="str">
        <f t="shared" si="8"/>
        <v>0</v>
      </c>
      <c r="K17" s="5" t="str">
        <f t="shared" si="9"/>
        <v>0010</v>
      </c>
      <c r="L17" s="5" t="str">
        <f t="shared" si="10"/>
        <v>0010</v>
      </c>
      <c r="M17" s="5" t="str">
        <f t="shared" si="11"/>
        <v>0101</v>
      </c>
      <c r="N17" s="5" t="str">
        <f t="shared" si="12"/>
        <v>0100</v>
      </c>
      <c r="O17" s="5" t="str">
        <f t="shared" si="13"/>
        <v>0000</v>
      </c>
      <c r="P17" s="5" t="str">
        <f t="shared" si="14"/>
        <v>0000</v>
      </c>
      <c r="Q17" s="5" t="str">
        <f t="shared" si="15"/>
        <v>0000</v>
      </c>
      <c r="R17" s="5" t="str">
        <f t="shared" si="16"/>
        <v>0000</v>
      </c>
      <c r="S17" s="5" t="s">
        <v>405</v>
      </c>
      <c r="U17" s="5" t="str">
        <f t="shared" si="17"/>
        <v>00100010010101000000000000000000</v>
      </c>
      <c r="V17" s="5" t="str">
        <f t="shared" si="18"/>
        <v>001000</v>
      </c>
      <c r="W17" s="5" t="str">
        <f>MID(Sheet2!U17,7,5)</f>
        <v>10010</v>
      </c>
      <c r="X17" s="5" t="str">
        <f t="shared" si="24"/>
        <v>10100</v>
      </c>
      <c r="Y17" s="5" t="str">
        <f t="shared" si="25"/>
        <v>00000</v>
      </c>
      <c r="Z17" s="5" t="str">
        <f t="shared" si="26"/>
        <v>00000</v>
      </c>
      <c r="AA17" s="5" t="str">
        <f t="shared" si="27"/>
        <v>000000</v>
      </c>
      <c r="AB17" s="5" t="b">
        <f t="shared" si="28"/>
        <v>1</v>
      </c>
    </row>
    <row r="18" spans="2:28">
      <c r="B18" s="13" t="s">
        <v>413</v>
      </c>
      <c r="C18" s="5" t="str">
        <f t="shared" si="1"/>
        <v>1</v>
      </c>
      <c r="D18" s="5" t="str">
        <f t="shared" si="2"/>
        <v>4</v>
      </c>
      <c r="E18" s="5" t="str">
        <f t="shared" si="3"/>
        <v>1</v>
      </c>
      <c r="F18" s="5" t="str">
        <f t="shared" si="4"/>
        <v>7</v>
      </c>
      <c r="G18" s="5" t="str">
        <f t="shared" si="5"/>
        <v>f</v>
      </c>
      <c r="H18" s="5" t="str">
        <f t="shared" si="6"/>
        <v>f</v>
      </c>
      <c r="I18" s="5" t="str">
        <f t="shared" si="7"/>
        <v>f</v>
      </c>
      <c r="J18" s="5" t="str">
        <f t="shared" si="8"/>
        <v>7</v>
      </c>
      <c r="K18" s="5" t="str">
        <f t="shared" si="9"/>
        <v>0001</v>
      </c>
      <c r="L18" s="5" t="str">
        <f t="shared" si="10"/>
        <v>0100</v>
      </c>
      <c r="M18" s="5" t="str">
        <f t="shared" si="11"/>
        <v>0001</v>
      </c>
      <c r="N18" s="5" t="str">
        <f t="shared" si="12"/>
        <v>0111</v>
      </c>
      <c r="O18" s="5" t="str">
        <f t="shared" si="13"/>
        <v>1111</v>
      </c>
      <c r="P18" s="5" t="str">
        <f t="shared" si="14"/>
        <v>1111</v>
      </c>
      <c r="Q18" s="5" t="str">
        <f t="shared" si="15"/>
        <v>1111</v>
      </c>
      <c r="R18" s="5" t="str">
        <f t="shared" si="16"/>
        <v>0111</v>
      </c>
      <c r="S18" s="5" t="s">
        <v>414</v>
      </c>
      <c r="U18" s="5" t="str">
        <f t="shared" si="17"/>
        <v>00010100000101111111111111110111</v>
      </c>
      <c r="V18" s="5" t="str">
        <f t="shared" si="18"/>
        <v>000101</v>
      </c>
      <c r="W18" s="5" t="str">
        <f>MID(Sheet2!U18,7,5)</f>
        <v>00000</v>
      </c>
      <c r="X18" s="5" t="str">
        <f t="shared" si="24"/>
        <v>10111</v>
      </c>
      <c r="Y18" s="5" t="str">
        <f t="shared" si="25"/>
        <v>11111</v>
      </c>
      <c r="Z18" s="5" t="str">
        <f t="shared" si="26"/>
        <v>11111</v>
      </c>
      <c r="AA18" s="5" t="str">
        <f t="shared" si="27"/>
        <v>110111</v>
      </c>
      <c r="AB18" s="5" t="b">
        <f t="shared" si="28"/>
        <v>1</v>
      </c>
    </row>
    <row r="19" spans="2:28" ht="15.75" thickBot="1">
      <c r="B19" s="14">
        <v>20000000</v>
      </c>
      <c r="C19" s="5" t="str">
        <f t="shared" si="1"/>
        <v>2</v>
      </c>
      <c r="D19" s="5" t="str">
        <f t="shared" si="2"/>
        <v>0</v>
      </c>
      <c r="E19" s="5" t="str">
        <f t="shared" si="3"/>
        <v>0</v>
      </c>
      <c r="F19" s="5" t="str">
        <f t="shared" si="4"/>
        <v>0</v>
      </c>
      <c r="G19" s="5" t="str">
        <f t="shared" si="5"/>
        <v>0</v>
      </c>
      <c r="H19" s="5" t="str">
        <f t="shared" si="6"/>
        <v>0</v>
      </c>
      <c r="I19" s="5" t="str">
        <f t="shared" si="7"/>
        <v>0</v>
      </c>
      <c r="J19" s="5" t="str">
        <f t="shared" si="8"/>
        <v>0</v>
      </c>
      <c r="K19" s="5" t="str">
        <f t="shared" si="9"/>
        <v>0010</v>
      </c>
      <c r="L19" s="5" t="str">
        <f t="shared" si="10"/>
        <v>0000</v>
      </c>
      <c r="M19" s="5" t="str">
        <f t="shared" si="11"/>
        <v>0000</v>
      </c>
      <c r="N19" s="5" t="str">
        <f t="shared" si="12"/>
        <v>0000</v>
      </c>
      <c r="O19" s="5" t="str">
        <f t="shared" si="13"/>
        <v>0000</v>
      </c>
      <c r="P19" s="5" t="str">
        <f t="shared" si="14"/>
        <v>0000</v>
      </c>
      <c r="Q19" s="5" t="str">
        <f t="shared" si="15"/>
        <v>0000</v>
      </c>
      <c r="R19" s="5" t="str">
        <f t="shared" si="16"/>
        <v>0000</v>
      </c>
      <c r="U19" s="5" t="str">
        <f t="shared" si="17"/>
        <v>00100000000000000000000000000000</v>
      </c>
      <c r="V19" s="5" t="str">
        <f t="shared" si="18"/>
        <v>001000</v>
      </c>
      <c r="W19" s="5" t="str">
        <f>MID(Sheet2!U19,7,5)</f>
        <v>00000</v>
      </c>
      <c r="X19" s="5" t="str">
        <f t="shared" si="24"/>
        <v>00000</v>
      </c>
      <c r="Y19" s="5" t="str">
        <f t="shared" si="25"/>
        <v>00000</v>
      </c>
      <c r="Z19" s="5" t="str">
        <f t="shared" si="26"/>
        <v>00000</v>
      </c>
      <c r="AA19" s="5" t="str">
        <f t="shared" si="27"/>
        <v>000000</v>
      </c>
      <c r="AB19" s="5" t="b">
        <f t="shared" si="28"/>
        <v>1</v>
      </c>
    </row>
    <row r="20" spans="2:28" ht="15.75" thickBot="1"/>
    <row r="21" spans="2:28">
      <c r="B21" s="6" t="s">
        <v>366</v>
      </c>
      <c r="C21" s="6" t="s">
        <v>161</v>
      </c>
      <c r="D21" s="5" t="str">
        <f>U4</f>
        <v>00100000000101110000000000000001</v>
      </c>
      <c r="E21" s="5" t="s">
        <v>365</v>
      </c>
      <c r="F21" s="5" t="str">
        <f>S4</f>
        <v>addi $23, $0, 1</v>
      </c>
      <c r="S21" s="21" t="str">
        <f>CONCATENATE(B21," ",C21,D21,E21,F21)</f>
        <v>i000 &lt;= 32'b00100000000101110000000000000001; //addi $23, $0, 1</v>
      </c>
      <c r="T21" s="22"/>
      <c r="U21" s="22"/>
      <c r="V21" s="23"/>
    </row>
    <row r="22" spans="2:28">
      <c r="B22" s="6" t="s">
        <v>367</v>
      </c>
      <c r="C22" s="6" t="s">
        <v>161</v>
      </c>
      <c r="D22" s="5" t="str">
        <f>U5</f>
        <v>00100000000100010000000001100100</v>
      </c>
      <c r="E22" s="5" t="s">
        <v>365</v>
      </c>
      <c r="F22" s="5" t="str">
        <f>S5</f>
        <v>addi $17, $0, 100</v>
      </c>
      <c r="S22" s="24" t="str">
        <f t="shared" ref="S22:S36" si="29">CONCATENATE(B22," ",C22,D22,E22,F22)</f>
        <v>i001 &lt;= 32'b00100000000100010000000001100100; //addi $17, $0, 100</v>
      </c>
      <c r="T22" s="25"/>
      <c r="U22" s="25"/>
      <c r="V22" s="26"/>
    </row>
    <row r="23" spans="2:28">
      <c r="B23" s="6" t="s">
        <v>368</v>
      </c>
      <c r="C23" s="6" t="s">
        <v>161</v>
      </c>
      <c r="D23" s="5" t="str">
        <f>U6</f>
        <v>00100000000100100000000000000001</v>
      </c>
      <c r="E23" s="5" t="s">
        <v>365</v>
      </c>
      <c r="F23" s="5" t="str">
        <f>S6</f>
        <v>addi $18, $0, 1</v>
      </c>
      <c r="S23" s="24" t="str">
        <f t="shared" si="29"/>
        <v>i002 &lt;= 32'b00100000000100100000000000000001; //addi $18, $0, 1</v>
      </c>
      <c r="T23" s="25"/>
      <c r="U23" s="25"/>
      <c r="V23" s="26"/>
    </row>
    <row r="24" spans="2:28">
      <c r="B24" s="6" t="s">
        <v>369</v>
      </c>
      <c r="C24" s="6" t="s">
        <v>161</v>
      </c>
      <c r="D24" s="5" t="str">
        <f>U7</f>
        <v>00100000000100110000000000000000</v>
      </c>
      <c r="E24" s="5" t="s">
        <v>365</v>
      </c>
      <c r="F24" s="5" t="str">
        <f>S7</f>
        <v>addi $19, $0, 0</v>
      </c>
      <c r="S24" s="24" t="str">
        <f t="shared" si="29"/>
        <v>i003 &lt;= 32'b00100000000100110000000000000000; //addi $19, $0, 0</v>
      </c>
      <c r="T24" s="25"/>
      <c r="U24" s="25"/>
      <c r="V24" s="26"/>
    </row>
    <row r="25" spans="2:28">
      <c r="B25" s="6" t="s">
        <v>370</v>
      </c>
      <c r="C25" s="6" t="s">
        <v>161</v>
      </c>
      <c r="D25" s="5" t="str">
        <f>U8</f>
        <v>00100000000101000000000000000010</v>
      </c>
      <c r="E25" s="5" t="s">
        <v>365</v>
      </c>
      <c r="F25" s="5" t="str">
        <f>S8</f>
        <v>addi $20, $0, 2</v>
      </c>
      <c r="S25" s="24" t="str">
        <f t="shared" si="29"/>
        <v>i004 &lt;= 32'b00100000000101000000000000000010; //addi $20, $0, 2</v>
      </c>
      <c r="T25" s="25"/>
      <c r="U25" s="25"/>
      <c r="V25" s="26"/>
    </row>
    <row r="26" spans="2:28">
      <c r="B26" s="6" t="s">
        <v>371</v>
      </c>
      <c r="C26" s="6" t="s">
        <v>161</v>
      </c>
      <c r="D26" s="5" t="str">
        <f>U9</f>
        <v>00010010011100010000000000001010</v>
      </c>
      <c r="E26" s="5" t="s">
        <v>365</v>
      </c>
      <c r="F26" s="5" t="str">
        <f>S9</f>
        <v>beq $19, $17, 40 [End-00400034]; 19: beq $s3, $s1, End</v>
      </c>
      <c r="S26" s="24" t="str">
        <f t="shared" si="29"/>
        <v>i005 &lt;= 32'b00010010011100010000000000001010; //beq $19, $17, 40 [End-00400034]; 19: beq $s3, $s1, End</v>
      </c>
      <c r="T26" s="25"/>
      <c r="U26" s="25"/>
      <c r="V26" s="26"/>
    </row>
    <row r="27" spans="2:28">
      <c r="B27" s="6" t="s">
        <v>372</v>
      </c>
      <c r="C27" s="6" t="s">
        <v>161</v>
      </c>
      <c r="D27" s="5" t="str">
        <f>U10</f>
        <v>00100010010100100000000000000010</v>
      </c>
      <c r="E27" s="5" t="s">
        <v>365</v>
      </c>
      <c r="F27" s="5" t="str">
        <f>S10</f>
        <v>addi $18, $18, 2</v>
      </c>
      <c r="S27" s="24" t="str">
        <f t="shared" si="29"/>
        <v>i006 &lt;= 32'b00100010010100100000000000000010; //addi $18, $18, 2</v>
      </c>
      <c r="T27" s="25"/>
      <c r="U27" s="25"/>
      <c r="V27" s="26"/>
    </row>
    <row r="28" spans="2:28">
      <c r="B28" s="6" t="s">
        <v>373</v>
      </c>
      <c r="C28" s="6" t="s">
        <v>161</v>
      </c>
      <c r="D28" s="5" t="str">
        <f>U11</f>
        <v>00100010100101010000000000000000</v>
      </c>
      <c r="E28" s="5" t="s">
        <v>365</v>
      </c>
      <c r="F28" s="5" t="str">
        <f>S11</f>
        <v>addi $21, $20, 0</v>
      </c>
      <c r="S28" s="24" t="str">
        <f t="shared" si="29"/>
        <v>i007 &lt;= 32'b00100010100101010000000000000000; //addi $21, $20, 0</v>
      </c>
      <c r="T28" s="25"/>
      <c r="U28" s="25"/>
      <c r="V28" s="26"/>
    </row>
    <row r="29" spans="2:28">
      <c r="B29" s="6" t="s">
        <v>374</v>
      </c>
      <c r="C29" s="6" t="s">
        <v>161</v>
      </c>
      <c r="D29" s="5" t="str">
        <f>U12</f>
        <v>00000010010101010000000000011010</v>
      </c>
      <c r="E29" s="5" t="s">
        <v>365</v>
      </c>
      <c r="F29" s="5" t="str">
        <f>S12</f>
        <v>div $18, $21</v>
      </c>
      <c r="S29" s="24" t="str">
        <f t="shared" si="29"/>
        <v>i008 &lt;= 32'b00000010010101010000000000011010; //div $18, $21</v>
      </c>
      <c r="T29" s="25"/>
      <c r="U29" s="25"/>
      <c r="V29" s="26"/>
    </row>
    <row r="30" spans="2:28">
      <c r="B30" s="6" t="s">
        <v>375</v>
      </c>
      <c r="C30" s="6" t="s">
        <v>161</v>
      </c>
      <c r="D30" s="5" t="str">
        <f>U13</f>
        <v>00010011110000001111111111111100</v>
      </c>
      <c r="E30" s="5" t="s">
        <v>365</v>
      </c>
      <c r="F30" s="5" t="str">
        <f>S13</f>
        <v>beq $30, $0, -16 [StartPrimeFinding-00400044]; 25: beq $30, $0, StartPrimeFinding</v>
      </c>
      <c r="S30" s="24" t="str">
        <f t="shared" si="29"/>
        <v>i009 &lt;= 32'b00010011110000001111111111111100; //beq $30, $0, -16 [StartPrimeFinding-00400044]; 25: beq $30, $0, StartPrimeFinding</v>
      </c>
      <c r="T30" s="25"/>
      <c r="U30" s="25"/>
      <c r="V30" s="26"/>
    </row>
    <row r="31" spans="2:28">
      <c r="B31" s="6" t="s">
        <v>376</v>
      </c>
      <c r="C31" s="6" t="s">
        <v>161</v>
      </c>
      <c r="D31" s="5" t="str">
        <f>U14</f>
        <v>00100010101101011111111111111111</v>
      </c>
      <c r="E31" s="5" t="s">
        <v>365</v>
      </c>
      <c r="F31" s="5" t="str">
        <f>S14</f>
        <v>addi $21, $21, -1</v>
      </c>
      <c r="S31" s="24" t="str">
        <f t="shared" si="29"/>
        <v>i010 &lt;= 32'b00100010101101011111111111111111; //addi $21, $21, -1</v>
      </c>
      <c r="T31" s="25"/>
      <c r="U31" s="25"/>
      <c r="V31" s="26"/>
    </row>
    <row r="32" spans="2:28">
      <c r="B32" s="6" t="s">
        <v>377</v>
      </c>
      <c r="C32" s="6" t="s">
        <v>161</v>
      </c>
      <c r="D32" s="5" t="str">
        <f>U15</f>
        <v>00010110101101111111111111111101</v>
      </c>
      <c r="E32" s="5" t="s">
        <v>365</v>
      </c>
      <c r="F32" s="5" t="str">
        <f>S15</f>
        <v>bne $21, $23, -12 [StartCrazyDivision-0040004c]; 27: bne $s5, $s7, StartCrazyDivision</v>
      </c>
      <c r="S32" s="24" t="str">
        <f t="shared" si="29"/>
        <v>i011 &lt;= 32'b00010110101101111111111111111101; //bne $21, $23, -12 [StartCrazyDivision-0040004c]; 27: bne $s5, $s7, StartCrazyDivision</v>
      </c>
      <c r="T32" s="25"/>
      <c r="U32" s="25"/>
      <c r="V32" s="26"/>
    </row>
    <row r="33" spans="2:22">
      <c r="B33" s="6" t="s">
        <v>378</v>
      </c>
      <c r="C33" s="6" t="s">
        <v>161</v>
      </c>
      <c r="D33" s="5" t="str">
        <f>U16</f>
        <v>00100010011100110000000000000001</v>
      </c>
      <c r="E33" s="5" t="s">
        <v>365</v>
      </c>
      <c r="F33" s="5" t="str">
        <f>S16</f>
        <v>addi $19, $19, 1</v>
      </c>
      <c r="S33" s="24" t="str">
        <f t="shared" si="29"/>
        <v>i012 &lt;= 32'b00100010011100110000000000000001; //addi $19, $19, 1</v>
      </c>
      <c r="T33" s="25"/>
      <c r="U33" s="25"/>
      <c r="V33" s="26"/>
    </row>
    <row r="34" spans="2:22">
      <c r="B34" s="6" t="s">
        <v>379</v>
      </c>
      <c r="C34" s="6" t="s">
        <v>161</v>
      </c>
      <c r="D34" s="5" t="str">
        <f>U17</f>
        <v>00100010010101000000000000000000</v>
      </c>
      <c r="E34" s="5" t="s">
        <v>365</v>
      </c>
      <c r="F34" s="5" t="str">
        <f>S17</f>
        <v>addi $20, $18, 0</v>
      </c>
      <c r="S34" s="24" t="str">
        <f t="shared" si="29"/>
        <v>i013 &lt;= 32'b00100010010101000000000000000000; //addi $20, $18, 0</v>
      </c>
      <c r="T34" s="25"/>
      <c r="U34" s="25"/>
      <c r="V34" s="26"/>
    </row>
    <row r="35" spans="2:22">
      <c r="B35" s="6" t="s">
        <v>380</v>
      </c>
      <c r="C35" s="6" t="s">
        <v>161</v>
      </c>
      <c r="D35" s="5" t="str">
        <f>U18</f>
        <v>00010100000101111111111111110111</v>
      </c>
      <c r="E35" s="5" t="s">
        <v>365</v>
      </c>
      <c r="F35" s="5" t="str">
        <f>S18</f>
        <v>bne $0, $23, -36 [StartPrimeFinding-00400058]; 38: bne $0, $s7, StartPrimeFinding</v>
      </c>
      <c r="S35" s="24" t="str">
        <f t="shared" si="29"/>
        <v>i014 &lt;= 32'b00010100000101111111111111110111; //bne $0, $23, -36 [StartPrimeFinding-00400058]; 38: bne $0, $s7, StartPrimeFinding</v>
      </c>
      <c r="T35" s="25"/>
      <c r="U35" s="25"/>
      <c r="V35" s="26"/>
    </row>
    <row r="36" spans="2:22" ht="15.75" thickBot="1">
      <c r="B36" s="6" t="s">
        <v>381</v>
      </c>
      <c r="C36" s="6" t="s">
        <v>161</v>
      </c>
      <c r="D36" s="5" t="str">
        <f>U19</f>
        <v>00100000000000000000000000000000</v>
      </c>
      <c r="E36" s="5" t="s">
        <v>365</v>
      </c>
      <c r="F36" s="5">
        <f>S19</f>
        <v>0</v>
      </c>
      <c r="S36" s="27" t="str">
        <f t="shared" si="29"/>
        <v>i015 &lt;= 32'b00100000000000000000000000000000; //0</v>
      </c>
      <c r="T36" s="28"/>
      <c r="U36" s="28"/>
      <c r="V36" s="29"/>
    </row>
  </sheetData>
  <mergeCells count="17">
    <mergeCell ref="S35:V35"/>
    <mergeCell ref="S22:V22"/>
    <mergeCell ref="S23:V23"/>
    <mergeCell ref="S24:V24"/>
    <mergeCell ref="S25:V25"/>
    <mergeCell ref="S26:V26"/>
    <mergeCell ref="S27:V27"/>
    <mergeCell ref="S28:V28"/>
    <mergeCell ref="S29:V29"/>
    <mergeCell ref="S30:V30"/>
    <mergeCell ref="S31:V31"/>
    <mergeCell ref="S32:V32"/>
    <mergeCell ref="S33:V33"/>
    <mergeCell ref="S34:V34"/>
    <mergeCell ref="Y3:AA3"/>
    <mergeCell ref="B1:N2"/>
    <mergeCell ref="S21:V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Pipelined control</vt:lpstr>
      <vt:lpstr>Compiled Code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2007-11-26T20:57:49Z</dcterms:modified>
</cp:coreProperties>
</file>