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/>
  <bookViews>
    <workbookView xWindow="0" yWindow="0" windowWidth="20385" windowHeight="8370"/>
  </bookViews>
  <sheets>
    <sheet name="资产配置" sheetId="1" r:id="rId1"/>
    <sheet name="定投计划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19" i="1"/>
  <c r="C3" i="3"/>
  <c r="G40" i="2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B18" i="1"/>
  <c r="K19" s="1"/>
  <c r="E17"/>
  <c r="E15"/>
  <c r="E14"/>
  <c r="E9"/>
  <c r="E2"/>
  <c r="E18" l="1"/>
</calcChain>
</file>

<file path=xl/sharedStrings.xml><?xml version="1.0" encoding="utf-8"?>
<sst xmlns="http://schemas.openxmlformats.org/spreadsheetml/2006/main" count="137" uniqueCount="47">
  <si>
    <t>资产分布</t>
  </si>
  <si>
    <t>金额</t>
  </si>
  <si>
    <t>类型</t>
  </si>
  <si>
    <t>大类分布</t>
  </si>
  <si>
    <t>点融网</t>
  </si>
  <si>
    <t>p2p债权</t>
  </si>
  <si>
    <t>陆金所</t>
  </si>
  <si>
    <t>洋钱罐</t>
  </si>
  <si>
    <t>积木盒子</t>
  </si>
  <si>
    <t>PPMONEY</t>
  </si>
  <si>
    <t>小赢理财</t>
  </si>
  <si>
    <t>凤凰金融</t>
  </si>
  <si>
    <t>微信理财通</t>
  </si>
  <si>
    <t>现金</t>
  </si>
  <si>
    <t>支付宝</t>
  </si>
  <si>
    <t>农行</t>
  </si>
  <si>
    <t>微众银行</t>
  </si>
  <si>
    <t>农行基金</t>
  </si>
  <si>
    <t>基金</t>
  </si>
  <si>
    <t>华泰证券基金</t>
  </si>
  <si>
    <t>股票</t>
  </si>
  <si>
    <t>佣金宝（国金证券）</t>
  </si>
  <si>
    <t>日期</t>
  </si>
  <si>
    <t>品种</t>
  </si>
  <si>
    <t>代码</t>
  </si>
  <si>
    <t>操作</t>
  </si>
  <si>
    <t>价格</t>
  </si>
  <si>
    <t>份额</t>
  </si>
  <si>
    <t>买入pe</t>
  </si>
  <si>
    <t>预期收益率</t>
  </si>
  <si>
    <t>手续费</t>
  </si>
  <si>
    <t>备注</t>
  </si>
  <si>
    <t>300ETF</t>
  </si>
  <si>
    <t>买入</t>
  </si>
  <si>
    <t>脑子抽了买错代码了</t>
  </si>
  <si>
    <t>H股ETF</t>
  </si>
  <si>
    <t>50ETF</t>
  </si>
  <si>
    <t>红利ETF</t>
  </si>
  <si>
    <t>创业板ETF</t>
  </si>
  <si>
    <t>华宝油气</t>
  </si>
  <si>
    <t>光大银行</t>
  </si>
  <si>
    <t>时间</t>
  </si>
  <si>
    <t>手上的可用资金</t>
  </si>
  <si>
    <t>IRR</t>
  </si>
  <si>
    <t>负债：</t>
    <phoneticPr fontId="7" type="noConversion"/>
  </si>
  <si>
    <t>净资产：</t>
    <phoneticPr fontId="7" type="noConversion"/>
  </si>
  <si>
    <t>应收账款</t>
    <phoneticPr fontId="7" type="noConversion"/>
  </si>
</sst>
</file>

<file path=xl/styles.xml><?xml version="1.0" encoding="utf-8"?>
<styleSheet xmlns="http://schemas.openxmlformats.org/spreadsheetml/2006/main">
  <fonts count="8">
    <font>
      <sz val="11"/>
      <color indexed="8"/>
      <name val="宋体"/>
      <charset val="134"/>
    </font>
    <font>
      <sz val="10.5"/>
      <color indexed="8"/>
      <name val="宋体"/>
      <charset val="134"/>
    </font>
    <font>
      <sz val="10"/>
      <color indexed="8"/>
      <name val="宋体"/>
      <charset val="134"/>
    </font>
    <font>
      <sz val="10.5"/>
      <color indexed="8"/>
      <name val="Verdana"/>
      <family val="2"/>
    </font>
    <font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9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4" fillId="0" borderId="0">
      <protection locked="0"/>
    </xf>
    <xf numFmtId="0" fontId="5" fillId="0" borderId="0">
      <alignment vertical="center"/>
    </xf>
    <xf numFmtId="0" fontId="6" fillId="0" borderId="0">
      <alignment vertical="center"/>
    </xf>
  </cellStyleXfs>
  <cellXfs count="20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3" borderId="0" xfId="3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7" borderId="0" xfId="1" applyFill="1" applyAlignment="1" applyProtection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5" borderId="0" xfId="3" applyFont="1" applyFill="1" applyAlignment="1">
      <alignment horizontal="center" vertical="center"/>
    </xf>
    <xf numFmtId="0" fontId="0" fillId="6" borderId="0" xfId="3" applyFont="1" applyFill="1" applyAlignment="1">
      <alignment horizontal="center" vertical="center"/>
    </xf>
    <xf numFmtId="0" fontId="5" fillId="0" borderId="0" xfId="2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4">
    <cellStyle name="常规" xfId="0" builtinId="0"/>
    <cellStyle name="常规 2" xfId="2"/>
    <cellStyle name="常规 2 2" xfId="1"/>
    <cellStyle name="常规 3" xfId="3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4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zh-CN"/>
              <a:t>细分表</a:t>
            </a:r>
          </a:p>
        </c:rich>
      </c:tx>
      <c:layout/>
      <c:spPr>
        <a:noFill/>
        <a:ln>
          <a:noFill/>
        </a:ln>
      </c:spPr>
    </c:title>
    <c:plotArea>
      <c:layout/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spPr>
              <a:solidFill>
                <a:srgbClr val="4F81BD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"/>
            <c:spPr>
              <a:solidFill>
                <a:srgbClr val="C0504D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2"/>
            <c:spPr>
              <a:solidFill>
                <a:srgbClr val="9BBB59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3"/>
            <c:spPr>
              <a:solidFill>
                <a:srgbClr val="8064A2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4"/>
            <c:spPr>
              <a:solidFill>
                <a:srgbClr val="4BACC6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5"/>
            <c:spPr>
              <a:solidFill>
                <a:srgbClr val="F79646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6"/>
            <c:spPr>
              <a:solidFill>
                <a:srgbClr val="4F81BD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7"/>
            <c:spPr>
              <a:solidFill>
                <a:srgbClr val="C0504D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8"/>
            <c:spPr>
              <a:solidFill>
                <a:srgbClr val="9BBB59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9"/>
            <c:spPr>
              <a:solidFill>
                <a:srgbClr val="8064A2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cat>
            <c:strRef>
              <c:f>资产配置!$A$2:$A$17</c:f>
              <c:strCache>
                <c:ptCount val="16"/>
                <c:pt idx="0">
                  <c:v>点融网</c:v>
                </c:pt>
                <c:pt idx="1">
                  <c:v>陆金所</c:v>
                </c:pt>
                <c:pt idx="2">
                  <c:v>洋钱罐</c:v>
                </c:pt>
                <c:pt idx="3">
                  <c:v>积木盒子</c:v>
                </c:pt>
                <c:pt idx="4">
                  <c:v>PPMONEY</c:v>
                </c:pt>
                <c:pt idx="5">
                  <c:v>小赢理财</c:v>
                </c:pt>
                <c:pt idx="6">
                  <c:v>凤凰金融</c:v>
                </c:pt>
                <c:pt idx="7">
                  <c:v>微信理财通</c:v>
                </c:pt>
                <c:pt idx="8">
                  <c:v>支付宝</c:v>
                </c:pt>
                <c:pt idx="9">
                  <c:v>农行</c:v>
                </c:pt>
                <c:pt idx="10">
                  <c:v>现金</c:v>
                </c:pt>
                <c:pt idx="11">
                  <c:v>微众银行</c:v>
                </c:pt>
                <c:pt idx="12">
                  <c:v>农行基金</c:v>
                </c:pt>
                <c:pt idx="13">
                  <c:v>华泰证券基金</c:v>
                </c:pt>
                <c:pt idx="14">
                  <c:v>应收账款</c:v>
                </c:pt>
                <c:pt idx="15">
                  <c:v>佣金宝（国金证券）</c:v>
                </c:pt>
              </c:strCache>
            </c:strRef>
          </c:cat>
          <c:val>
            <c:numRef>
              <c:f>资产配置!$B$2:$B$17</c:f>
              <c:numCache>
                <c:formatCode>General</c:formatCode>
                <c:ptCount val="16"/>
                <c:pt idx="0">
                  <c:v>3367.34</c:v>
                </c:pt>
                <c:pt idx="1">
                  <c:v>103445.19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117656.14</c:v>
                </c:pt>
                <c:pt idx="6">
                  <c:v>2</c:v>
                </c:pt>
                <c:pt idx="7">
                  <c:v>3000</c:v>
                </c:pt>
                <c:pt idx="8">
                  <c:v>153</c:v>
                </c:pt>
                <c:pt idx="9">
                  <c:v>800</c:v>
                </c:pt>
                <c:pt idx="10">
                  <c:v>200</c:v>
                </c:pt>
                <c:pt idx="11">
                  <c:v>33880.129999999997</c:v>
                </c:pt>
                <c:pt idx="12">
                  <c:v>7000</c:v>
                </c:pt>
                <c:pt idx="13">
                  <c:v>105335</c:v>
                </c:pt>
                <c:pt idx="14">
                  <c:v>15000</c:v>
                </c:pt>
                <c:pt idx="15">
                  <c:v>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zero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4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zh-CN"/>
              <a:t>大类表</a:t>
            </a:r>
          </a:p>
        </c:rich>
      </c:tx>
      <c:layout/>
      <c:spPr>
        <a:noFill/>
        <a:ln>
          <a:noFill/>
        </a:ln>
      </c:spPr>
    </c:title>
    <c:plotArea>
      <c:layout/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spPr>
              <a:solidFill>
                <a:srgbClr val="4F81BD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"/>
            <c:spPr>
              <a:solidFill>
                <a:srgbClr val="C0504D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2"/>
            <c:spPr>
              <a:solidFill>
                <a:srgbClr val="9BBB59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3"/>
            <c:spPr>
              <a:solidFill>
                <a:srgbClr val="8064A2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4"/>
            <c:spPr>
              <a:solidFill>
                <a:srgbClr val="4BACC6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5"/>
            <c:spPr>
              <a:solidFill>
                <a:srgbClr val="F79646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6"/>
            <c:spPr>
              <a:solidFill>
                <a:srgbClr val="4F81BD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7"/>
            <c:spPr>
              <a:solidFill>
                <a:srgbClr val="C0504D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8"/>
            <c:spPr>
              <a:solidFill>
                <a:srgbClr val="9BBB59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9"/>
            <c:spPr>
              <a:solidFill>
                <a:srgbClr val="8064A2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cat>
            <c:strRef>
              <c:f>资产配置!$D$2:$D$17</c:f>
              <c:strCache>
                <c:ptCount val="16"/>
                <c:pt idx="0">
                  <c:v>p2p债权</c:v>
                </c:pt>
                <c:pt idx="7">
                  <c:v>现金</c:v>
                </c:pt>
                <c:pt idx="12">
                  <c:v>基金</c:v>
                </c:pt>
                <c:pt idx="13">
                  <c:v>股票</c:v>
                </c:pt>
                <c:pt idx="15">
                  <c:v>股票</c:v>
                </c:pt>
              </c:strCache>
            </c:strRef>
          </c:cat>
          <c:val>
            <c:numRef>
              <c:f>资产配置!$E$2:$E$17</c:f>
              <c:numCache>
                <c:formatCode>General</c:formatCode>
                <c:ptCount val="16"/>
                <c:pt idx="0">
                  <c:v>224470.66999999998</c:v>
                </c:pt>
                <c:pt idx="7">
                  <c:v>38033.129999999997</c:v>
                </c:pt>
                <c:pt idx="12">
                  <c:v>7000</c:v>
                </c:pt>
                <c:pt idx="13">
                  <c:v>105335</c:v>
                </c:pt>
                <c:pt idx="15">
                  <c:v>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</c:legendEntry>
      <c:layout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zero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19</xdr:row>
      <xdr:rowOff>69850</xdr:rowOff>
    </xdr:from>
    <xdr:to>
      <xdr:col>5</xdr:col>
      <xdr:colOff>679450</xdr:colOff>
      <xdr:row>35</xdr:row>
      <xdr:rowOff>69850</xdr:rowOff>
    </xdr:to>
    <xdr:graphicFrame macro="">
      <xdr:nvGraphicFramePr>
        <xdr:cNvPr id="3072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79375</xdr:colOff>
      <xdr:row>19</xdr:row>
      <xdr:rowOff>60325</xdr:rowOff>
    </xdr:from>
    <xdr:to>
      <xdr:col>12</xdr:col>
      <xdr:colOff>536575</xdr:colOff>
      <xdr:row>35</xdr:row>
      <xdr:rowOff>60325</xdr:rowOff>
    </xdr:to>
    <xdr:graphicFrame macro="">
      <xdr:nvGraphicFramePr>
        <xdr:cNvPr id="3073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9"/>
  <sheetViews>
    <sheetView tabSelected="1" topLeftCell="A4" workbookViewId="0">
      <selection activeCell="K19" sqref="K19"/>
    </sheetView>
  </sheetViews>
  <sheetFormatPr defaultColWidth="9" defaultRowHeight="13.5"/>
  <cols>
    <col min="1" max="1" width="20.5" style="9" customWidth="1"/>
    <col min="2" max="2" width="10.375" style="9"/>
    <col min="3" max="3" width="9" style="9"/>
    <col min="4" max="5" width="10.375" style="9"/>
    <col min="6" max="16384" width="9" style="9"/>
  </cols>
  <sheetData>
    <row r="1" spans="1:5" s="4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1</v>
      </c>
    </row>
    <row r="2" spans="1:5" s="5" customFormat="1">
      <c r="A2" s="10" t="s">
        <v>4</v>
      </c>
      <c r="B2" s="11">
        <v>3367.34</v>
      </c>
      <c r="C2" s="5" t="s">
        <v>5</v>
      </c>
      <c r="D2" s="18" t="s">
        <v>5</v>
      </c>
      <c r="E2" s="18">
        <f>B2+B3+B8+B7+B4+B5+B6</f>
        <v>224470.66999999998</v>
      </c>
    </row>
    <row r="3" spans="1:5" s="5" customFormat="1">
      <c r="A3" s="10" t="s">
        <v>6</v>
      </c>
      <c r="B3" s="11">
        <v>103445.19</v>
      </c>
      <c r="C3" s="5" t="s">
        <v>5</v>
      </c>
      <c r="D3" s="18"/>
      <c r="E3" s="18"/>
    </row>
    <row r="4" spans="1:5" s="5" customFormat="1">
      <c r="A4" s="10" t="s">
        <v>7</v>
      </c>
      <c r="B4" s="11">
        <v>0</v>
      </c>
      <c r="C4" s="5" t="s">
        <v>5</v>
      </c>
      <c r="D4" s="18"/>
      <c r="E4" s="18"/>
    </row>
    <row r="5" spans="1:5" s="5" customFormat="1">
      <c r="A5" s="10" t="s">
        <v>8</v>
      </c>
      <c r="B5" s="11">
        <v>0</v>
      </c>
      <c r="C5" s="5" t="s">
        <v>5</v>
      </c>
      <c r="D5" s="18"/>
      <c r="E5" s="18"/>
    </row>
    <row r="6" spans="1:5" s="5" customFormat="1">
      <c r="A6" s="10" t="s">
        <v>9</v>
      </c>
      <c r="B6" s="11">
        <v>0</v>
      </c>
      <c r="C6" s="5" t="s">
        <v>5</v>
      </c>
      <c r="D6" s="18"/>
      <c r="E6" s="18"/>
    </row>
    <row r="7" spans="1:5" s="5" customFormat="1">
      <c r="A7" s="10" t="s">
        <v>10</v>
      </c>
      <c r="B7" s="11">
        <v>117656.14</v>
      </c>
      <c r="C7" s="5" t="s">
        <v>5</v>
      </c>
      <c r="D7" s="18"/>
      <c r="E7" s="18"/>
    </row>
    <row r="8" spans="1:5" s="5" customFormat="1">
      <c r="A8" s="10" t="s">
        <v>11</v>
      </c>
      <c r="B8" s="11">
        <v>2</v>
      </c>
      <c r="C8" s="5" t="s">
        <v>5</v>
      </c>
      <c r="D8" s="18"/>
      <c r="E8" s="18"/>
    </row>
    <row r="9" spans="1:5" s="6" customFormat="1">
      <c r="A9" s="12" t="s">
        <v>12</v>
      </c>
      <c r="B9" s="13">
        <v>3000</v>
      </c>
      <c r="C9" s="6" t="s">
        <v>13</v>
      </c>
      <c r="D9" s="19" t="s">
        <v>13</v>
      </c>
      <c r="E9" s="19">
        <f>B9+B10+B12+B11+B13</f>
        <v>38033.129999999997</v>
      </c>
    </row>
    <row r="10" spans="1:5" s="6" customFormat="1">
      <c r="A10" s="14" t="s">
        <v>14</v>
      </c>
      <c r="B10" s="13">
        <v>153</v>
      </c>
      <c r="C10" s="6" t="s">
        <v>13</v>
      </c>
      <c r="D10" s="19"/>
      <c r="E10" s="19"/>
    </row>
    <row r="11" spans="1:5" s="6" customFormat="1">
      <c r="A11" s="6" t="s">
        <v>15</v>
      </c>
      <c r="B11" s="13">
        <v>800</v>
      </c>
      <c r="C11" s="6" t="s">
        <v>13</v>
      </c>
      <c r="D11" s="19"/>
      <c r="E11" s="19"/>
    </row>
    <row r="12" spans="1:5" s="6" customFormat="1">
      <c r="A12" s="6" t="s">
        <v>13</v>
      </c>
      <c r="B12" s="13">
        <v>200</v>
      </c>
      <c r="C12" s="6" t="s">
        <v>13</v>
      </c>
      <c r="D12" s="19"/>
      <c r="E12" s="19"/>
    </row>
    <row r="13" spans="1:5" s="6" customFormat="1">
      <c r="A13" s="6" t="s">
        <v>16</v>
      </c>
      <c r="B13" s="13">
        <v>33880.129999999997</v>
      </c>
      <c r="C13" s="6" t="s">
        <v>13</v>
      </c>
      <c r="D13" s="19"/>
      <c r="E13" s="19"/>
    </row>
    <row r="14" spans="1:5" s="7" customFormat="1">
      <c r="A14" s="7" t="s">
        <v>17</v>
      </c>
      <c r="B14" s="15">
        <v>7000</v>
      </c>
      <c r="C14" s="7" t="s">
        <v>18</v>
      </c>
      <c r="D14" s="7" t="s">
        <v>18</v>
      </c>
      <c r="E14" s="7">
        <f t="shared" ref="E14:E17" si="0">B14</f>
        <v>7000</v>
      </c>
    </row>
    <row r="15" spans="1:5" s="8" customFormat="1">
      <c r="A15" s="8" t="s">
        <v>19</v>
      </c>
      <c r="B15" s="16">
        <v>105335</v>
      </c>
      <c r="C15" s="8" t="s">
        <v>20</v>
      </c>
      <c r="D15" s="8" t="s">
        <v>20</v>
      </c>
      <c r="E15" s="8">
        <f t="shared" si="0"/>
        <v>105335</v>
      </c>
    </row>
    <row r="16" spans="1:5" s="8" customFormat="1">
      <c r="A16" s="8" t="s">
        <v>46</v>
      </c>
      <c r="B16" s="16">
        <v>15000</v>
      </c>
    </row>
    <row r="17" spans="1:11" s="8" customFormat="1">
      <c r="A17" s="8" t="s">
        <v>21</v>
      </c>
      <c r="B17" s="16">
        <v>0</v>
      </c>
      <c r="C17" s="8" t="s">
        <v>20</v>
      </c>
      <c r="D17" s="8" t="s">
        <v>20</v>
      </c>
      <c r="E17" s="8">
        <f t="shared" si="0"/>
        <v>0</v>
      </c>
    </row>
    <row r="18" spans="1:11">
      <c r="B18" s="17">
        <f>SUM(B2:B17)</f>
        <v>389838.8</v>
      </c>
      <c r="E18" s="9">
        <f>SUM(E2:E17)</f>
        <v>374838.8</v>
      </c>
    </row>
    <row r="19" spans="1:11">
      <c r="F19" s="9" t="s">
        <v>44</v>
      </c>
      <c r="G19" s="9">
        <v>4.8</v>
      </c>
      <c r="H19" s="9">
        <v>8.4</v>
      </c>
      <c r="I19" s="9">
        <f>H19+G19</f>
        <v>13.2</v>
      </c>
      <c r="J19" s="9" t="s">
        <v>45</v>
      </c>
      <c r="K19" s="9">
        <f>B18/10000-I19</f>
        <v>25.78388</v>
      </c>
    </row>
  </sheetData>
  <mergeCells count="4">
    <mergeCell ref="D2:D8"/>
    <mergeCell ref="D9:D13"/>
    <mergeCell ref="E2:E8"/>
    <mergeCell ref="E9:E13"/>
  </mergeCells>
  <phoneticPr fontId="7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1"/>
  <sheetViews>
    <sheetView topLeftCell="A16" workbookViewId="0">
      <selection activeCell="A23" sqref="A23:XFD23"/>
    </sheetView>
  </sheetViews>
  <sheetFormatPr defaultColWidth="9" defaultRowHeight="13.5"/>
  <cols>
    <col min="1" max="1" width="11.625" customWidth="1"/>
    <col min="9" max="9" width="15.75" customWidth="1"/>
    <col min="10" max="10" width="9.125" customWidth="1"/>
    <col min="11" max="11" width="20.75" customWidth="1"/>
    <col min="12" max="12" width="12.625"/>
  </cols>
  <sheetData>
    <row r="1" spans="1:12">
      <c r="A1" s="2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1</v>
      </c>
      <c r="H1" s="2" t="s">
        <v>28</v>
      </c>
      <c r="I1" s="2" t="s">
        <v>29</v>
      </c>
      <c r="J1" t="s">
        <v>30</v>
      </c>
      <c r="K1" s="2" t="s">
        <v>31</v>
      </c>
    </row>
    <row r="2" spans="1:12">
      <c r="A2" s="3">
        <v>42660</v>
      </c>
      <c r="B2" s="2" t="s">
        <v>32</v>
      </c>
      <c r="C2" s="2">
        <v>510300</v>
      </c>
      <c r="D2" s="2" t="s">
        <v>33</v>
      </c>
      <c r="E2" s="2">
        <v>3.37</v>
      </c>
      <c r="F2" s="2">
        <v>100</v>
      </c>
      <c r="G2" s="2">
        <f t="shared" ref="G2" si="0">E2*F2</f>
        <v>337</v>
      </c>
      <c r="H2" s="2">
        <v>12.9</v>
      </c>
      <c r="I2" s="2">
        <v>7.75</v>
      </c>
      <c r="J2" s="2">
        <v>0.1</v>
      </c>
      <c r="K2" s="2" t="s">
        <v>34</v>
      </c>
    </row>
    <row r="3" spans="1:12">
      <c r="A3" s="3">
        <v>42661</v>
      </c>
      <c r="B3" s="2" t="s">
        <v>32</v>
      </c>
      <c r="C3" s="2">
        <v>510300</v>
      </c>
      <c r="D3" s="2" t="s">
        <v>33</v>
      </c>
      <c r="E3" s="2">
        <v>3.339</v>
      </c>
      <c r="F3" s="2">
        <v>500</v>
      </c>
      <c r="G3" s="2">
        <f t="shared" ref="G3:G31" si="1">E3*F3</f>
        <v>1669.5</v>
      </c>
      <c r="H3" s="2">
        <v>12.9</v>
      </c>
      <c r="I3" s="2">
        <v>7.75</v>
      </c>
      <c r="J3" s="2">
        <v>0.5</v>
      </c>
      <c r="K3" s="2" t="s">
        <v>34</v>
      </c>
    </row>
    <row r="4" spans="1:12">
      <c r="A4" s="3">
        <v>42661</v>
      </c>
      <c r="B4" s="2" t="s">
        <v>35</v>
      </c>
      <c r="C4" s="2">
        <v>510900</v>
      </c>
      <c r="D4" s="2" t="s">
        <v>33</v>
      </c>
      <c r="E4" s="2">
        <v>1.04</v>
      </c>
      <c r="F4" s="2">
        <v>2100</v>
      </c>
      <c r="G4" s="2">
        <f t="shared" si="1"/>
        <v>2184</v>
      </c>
      <c r="H4" s="2">
        <v>7.58</v>
      </c>
      <c r="I4" s="2">
        <v>13.19</v>
      </c>
      <c r="J4" s="2">
        <v>0.66</v>
      </c>
      <c r="K4" s="2"/>
    </row>
    <row r="5" spans="1:12">
      <c r="A5" s="3">
        <v>42661</v>
      </c>
      <c r="B5" s="2" t="s">
        <v>36</v>
      </c>
      <c r="C5" s="2">
        <v>510050</v>
      </c>
      <c r="D5" s="2" t="s">
        <v>33</v>
      </c>
      <c r="E5" s="2">
        <v>2.2469999999999999</v>
      </c>
      <c r="F5" s="2">
        <v>800</v>
      </c>
      <c r="G5" s="2">
        <f t="shared" si="1"/>
        <v>1797.6</v>
      </c>
      <c r="H5" s="2">
        <v>9.42</v>
      </c>
      <c r="I5" s="2">
        <v>10.62</v>
      </c>
      <c r="J5" s="2">
        <v>0.54</v>
      </c>
      <c r="K5" s="2"/>
    </row>
    <row r="6" spans="1:12">
      <c r="A6" s="3">
        <v>42677</v>
      </c>
      <c r="B6" s="2" t="s">
        <v>37</v>
      </c>
      <c r="C6" s="2">
        <v>510880</v>
      </c>
      <c r="D6" s="2" t="s">
        <v>33</v>
      </c>
      <c r="E6" s="2">
        <v>2.6349999999999998</v>
      </c>
      <c r="F6" s="2">
        <v>500</v>
      </c>
      <c r="G6" s="2">
        <f t="shared" si="1"/>
        <v>1317.5</v>
      </c>
      <c r="H6" s="2">
        <v>8.64</v>
      </c>
      <c r="I6" s="2">
        <v>11.57</v>
      </c>
      <c r="J6" s="2">
        <v>0.4</v>
      </c>
      <c r="K6" s="2"/>
    </row>
    <row r="7" spans="1:12">
      <c r="A7" s="3">
        <v>42691</v>
      </c>
      <c r="B7" s="2" t="s">
        <v>35</v>
      </c>
      <c r="C7" s="2">
        <v>510900</v>
      </c>
      <c r="D7" s="2" t="s">
        <v>33</v>
      </c>
      <c r="E7" s="2">
        <v>1.034</v>
      </c>
      <c r="F7" s="2">
        <v>600</v>
      </c>
      <c r="G7" s="2">
        <f t="shared" si="1"/>
        <v>620.4</v>
      </c>
      <c r="H7" s="2">
        <v>7.41</v>
      </c>
      <c r="I7" s="2">
        <v>13.5</v>
      </c>
      <c r="J7" s="2">
        <v>0.19</v>
      </c>
      <c r="K7" s="2"/>
    </row>
    <row r="8" spans="1:12">
      <c r="A8" s="3">
        <v>42695</v>
      </c>
      <c r="B8" s="2" t="s">
        <v>36</v>
      </c>
      <c r="C8" s="2">
        <v>510050</v>
      </c>
      <c r="D8" s="2" t="s">
        <v>33</v>
      </c>
      <c r="E8" s="2">
        <v>2.3929999999999998</v>
      </c>
      <c r="F8" s="2">
        <v>600</v>
      </c>
      <c r="G8" s="2">
        <f t="shared" si="1"/>
        <v>1435.8</v>
      </c>
      <c r="H8">
        <v>9.98</v>
      </c>
      <c r="I8">
        <v>10.02</v>
      </c>
      <c r="J8" s="2">
        <v>0.43</v>
      </c>
      <c r="K8" s="2"/>
    </row>
    <row r="9" spans="1:12">
      <c r="A9" s="3">
        <v>42695</v>
      </c>
      <c r="B9" s="2" t="s">
        <v>35</v>
      </c>
      <c r="C9" s="2">
        <v>510900</v>
      </c>
      <c r="D9" s="2" t="s">
        <v>33</v>
      </c>
      <c r="E9" s="2">
        <v>1.0549999999999999</v>
      </c>
      <c r="F9" s="2">
        <v>1500</v>
      </c>
      <c r="G9" s="2">
        <f t="shared" si="1"/>
        <v>1582.5</v>
      </c>
      <c r="H9" s="2">
        <v>7.5</v>
      </c>
      <c r="I9" s="2">
        <v>13.33</v>
      </c>
      <c r="J9" s="2">
        <v>0.47</v>
      </c>
      <c r="K9" s="2"/>
      <c r="L9" s="1"/>
    </row>
    <row r="10" spans="1:12">
      <c r="A10" s="3">
        <v>42702</v>
      </c>
      <c r="B10" s="2" t="s">
        <v>35</v>
      </c>
      <c r="C10" s="2">
        <v>510900</v>
      </c>
      <c r="D10" s="2" t="s">
        <v>33</v>
      </c>
      <c r="E10" s="2">
        <v>1.095</v>
      </c>
      <c r="F10" s="2">
        <v>1000</v>
      </c>
      <c r="G10" s="2">
        <f t="shared" si="1"/>
        <v>1095</v>
      </c>
      <c r="H10" s="2">
        <v>7.85</v>
      </c>
      <c r="I10" s="2">
        <v>12.74</v>
      </c>
      <c r="J10" s="2">
        <v>0.33</v>
      </c>
      <c r="K10" s="2"/>
    </row>
    <row r="11" spans="1:12">
      <c r="A11" s="3">
        <v>42706</v>
      </c>
      <c r="B11" s="2" t="s">
        <v>35</v>
      </c>
      <c r="C11" s="2">
        <v>510900</v>
      </c>
      <c r="D11" s="2" t="s">
        <v>33</v>
      </c>
      <c r="E11" s="2">
        <v>1.081</v>
      </c>
      <c r="F11" s="2">
        <v>600</v>
      </c>
      <c r="G11" s="2">
        <f t="shared" si="1"/>
        <v>648.6</v>
      </c>
      <c r="H11" s="2">
        <v>7.86</v>
      </c>
      <c r="I11" s="2">
        <v>12.72</v>
      </c>
      <c r="J11" s="2">
        <v>0.19</v>
      </c>
      <c r="K11" s="2"/>
    </row>
    <row r="12" spans="1:12">
      <c r="A12" s="3">
        <v>42723</v>
      </c>
      <c r="B12" s="2" t="s">
        <v>35</v>
      </c>
      <c r="C12" s="2">
        <v>510900</v>
      </c>
      <c r="D12" s="2" t="s">
        <v>33</v>
      </c>
      <c r="E12" s="2">
        <v>1.046</v>
      </c>
      <c r="F12" s="2">
        <v>2500</v>
      </c>
      <c r="G12" s="2">
        <f t="shared" si="1"/>
        <v>2615</v>
      </c>
      <c r="H12" s="2">
        <v>7.38</v>
      </c>
      <c r="I12" s="2">
        <v>13.55</v>
      </c>
      <c r="J12" s="2">
        <v>0.78</v>
      </c>
      <c r="K12" s="2"/>
    </row>
    <row r="13" spans="1:12">
      <c r="A13" s="3">
        <v>42723</v>
      </c>
      <c r="B13" s="2" t="s">
        <v>37</v>
      </c>
      <c r="C13" s="2">
        <v>510880</v>
      </c>
      <c r="D13" s="2" t="s">
        <v>33</v>
      </c>
      <c r="E13" s="2">
        <v>2.6850000000000001</v>
      </c>
      <c r="F13" s="2">
        <v>300</v>
      </c>
      <c r="G13" s="2">
        <f t="shared" si="1"/>
        <v>805.5</v>
      </c>
      <c r="H13" s="2">
        <v>9.58</v>
      </c>
      <c r="I13" s="2">
        <v>10.44</v>
      </c>
      <c r="J13" s="2">
        <v>0.24</v>
      </c>
      <c r="K13" s="2"/>
    </row>
    <row r="14" spans="1:12">
      <c r="A14" s="3">
        <v>42723</v>
      </c>
      <c r="B14" s="2" t="s">
        <v>36</v>
      </c>
      <c r="C14" s="2">
        <v>510050</v>
      </c>
      <c r="D14" s="2" t="s">
        <v>33</v>
      </c>
      <c r="E14" s="2">
        <v>2.298</v>
      </c>
      <c r="F14" s="2">
        <v>100</v>
      </c>
      <c r="G14" s="2">
        <f t="shared" si="1"/>
        <v>229.8</v>
      </c>
      <c r="H14" s="2">
        <v>9.92</v>
      </c>
      <c r="I14" s="2">
        <v>10.08</v>
      </c>
      <c r="J14" s="2">
        <v>0.1</v>
      </c>
      <c r="K14" s="2"/>
    </row>
    <row r="15" spans="1:12">
      <c r="A15" s="3">
        <v>42746</v>
      </c>
      <c r="B15" s="2" t="s">
        <v>37</v>
      </c>
      <c r="C15" s="2">
        <v>510880</v>
      </c>
      <c r="D15" s="2" t="s">
        <v>33</v>
      </c>
      <c r="E15" s="2">
        <v>2.6970000000000001</v>
      </c>
      <c r="F15" s="2">
        <v>200</v>
      </c>
      <c r="G15" s="2">
        <f t="shared" si="1"/>
        <v>539.4</v>
      </c>
      <c r="H15" s="2">
        <v>7.98</v>
      </c>
      <c r="I15" s="2">
        <v>12.53</v>
      </c>
      <c r="J15" s="2">
        <v>0.16</v>
      </c>
      <c r="K15" s="2"/>
    </row>
    <row r="16" spans="1:12">
      <c r="A16" s="3">
        <v>42755</v>
      </c>
      <c r="B16" s="2" t="s">
        <v>38</v>
      </c>
      <c r="C16" s="2">
        <v>159915</v>
      </c>
      <c r="D16" s="2" t="s">
        <v>33</v>
      </c>
      <c r="E16" s="2">
        <v>1.762</v>
      </c>
      <c r="F16" s="2">
        <v>2100</v>
      </c>
      <c r="G16" s="2">
        <f t="shared" si="1"/>
        <v>3700.2</v>
      </c>
      <c r="H16" s="2">
        <v>40.76</v>
      </c>
      <c r="I16" s="2">
        <v>2.4500000000000002</v>
      </c>
      <c r="J16" s="2">
        <v>1.1100000000000001</v>
      </c>
      <c r="K16" s="2"/>
    </row>
    <row r="17" spans="1:11">
      <c r="A17" s="3">
        <v>42772</v>
      </c>
      <c r="B17" s="2" t="s">
        <v>37</v>
      </c>
      <c r="C17" s="2">
        <v>510880</v>
      </c>
      <c r="D17" s="2" t="s">
        <v>33</v>
      </c>
      <c r="E17" s="2">
        <v>2.6579999999999999</v>
      </c>
      <c r="F17" s="2">
        <v>700</v>
      </c>
      <c r="G17" s="2">
        <f t="shared" si="1"/>
        <v>1860.6</v>
      </c>
      <c r="H17" s="2">
        <v>8.19</v>
      </c>
      <c r="I17" s="2">
        <v>12.21</v>
      </c>
      <c r="J17" s="2">
        <v>0.56000000000000005</v>
      </c>
      <c r="K17" s="2"/>
    </row>
    <row r="18" spans="1:11">
      <c r="A18" s="3">
        <v>42772</v>
      </c>
      <c r="B18" s="2" t="s">
        <v>35</v>
      </c>
      <c r="C18" s="2">
        <v>510900</v>
      </c>
      <c r="D18" s="2" t="s">
        <v>33</v>
      </c>
      <c r="E18" s="2">
        <v>1.0760000000000001</v>
      </c>
      <c r="F18" s="2">
        <v>200</v>
      </c>
      <c r="G18" s="2">
        <f t="shared" si="1"/>
        <v>215.2</v>
      </c>
      <c r="H18" s="2">
        <v>8.19</v>
      </c>
      <c r="I18" s="2">
        <v>12.21</v>
      </c>
      <c r="J18" s="2">
        <v>0.1</v>
      </c>
      <c r="K18" s="2"/>
    </row>
    <row r="19" spans="1:11">
      <c r="A19" s="3">
        <v>42786</v>
      </c>
      <c r="B19" s="2" t="s">
        <v>37</v>
      </c>
      <c r="C19" s="2">
        <v>510880</v>
      </c>
      <c r="D19" s="2" t="s">
        <v>33</v>
      </c>
      <c r="E19" s="2">
        <v>2.7130000000000001</v>
      </c>
      <c r="F19" s="2">
        <v>700</v>
      </c>
      <c r="G19" s="2">
        <f t="shared" si="1"/>
        <v>1899.1</v>
      </c>
      <c r="H19" s="2">
        <v>8.4</v>
      </c>
      <c r="I19" s="2">
        <v>11.9</v>
      </c>
      <c r="J19" s="2">
        <v>0.56999999999999995</v>
      </c>
      <c r="K19" s="2"/>
    </row>
    <row r="20" spans="1:11">
      <c r="A20" s="3">
        <v>42786</v>
      </c>
      <c r="B20" s="2" t="s">
        <v>35</v>
      </c>
      <c r="C20" s="2">
        <v>510900</v>
      </c>
      <c r="D20" s="2" t="s">
        <v>33</v>
      </c>
      <c r="E20" s="2">
        <v>1.147</v>
      </c>
      <c r="F20" s="2">
        <v>1500</v>
      </c>
      <c r="G20" s="2">
        <f t="shared" si="1"/>
        <v>1720.5</v>
      </c>
      <c r="H20" s="2">
        <v>8.2200000000000006</v>
      </c>
      <c r="I20" s="2">
        <v>12.17</v>
      </c>
      <c r="J20" s="2">
        <v>0.52</v>
      </c>
      <c r="K20" s="2"/>
    </row>
    <row r="21" spans="1:11">
      <c r="A21" s="3">
        <v>42795</v>
      </c>
      <c r="B21" s="2" t="s">
        <v>37</v>
      </c>
      <c r="C21" s="2">
        <v>510880</v>
      </c>
      <c r="D21" s="2" t="s">
        <v>33</v>
      </c>
      <c r="E21" s="2">
        <v>2.734</v>
      </c>
      <c r="F21" s="2">
        <v>400</v>
      </c>
      <c r="G21" s="2">
        <f t="shared" si="1"/>
        <v>1093.5999999999999</v>
      </c>
      <c r="H21" s="2">
        <v>8.25</v>
      </c>
      <c r="I21" s="2">
        <v>12.12</v>
      </c>
      <c r="J21" s="2">
        <v>0.33</v>
      </c>
      <c r="K21" s="2"/>
    </row>
    <row r="22" spans="1:11">
      <c r="A22" s="3">
        <v>42797</v>
      </c>
      <c r="B22" s="2" t="s">
        <v>35</v>
      </c>
      <c r="C22" s="2">
        <v>510900</v>
      </c>
      <c r="D22" s="2" t="s">
        <v>33</v>
      </c>
      <c r="E22" s="2">
        <v>1.1220000000000001</v>
      </c>
      <c r="F22" s="2">
        <v>800</v>
      </c>
      <c r="G22" s="2">
        <f t="shared" si="1"/>
        <v>897.6</v>
      </c>
      <c r="H22" s="2">
        <v>8.1</v>
      </c>
      <c r="I22" s="2">
        <v>12.35</v>
      </c>
      <c r="J22" s="2">
        <v>0.27</v>
      </c>
      <c r="K22" s="2"/>
    </row>
    <row r="23" spans="1:11">
      <c r="A23" s="3">
        <v>42815</v>
      </c>
      <c r="B23" s="2" t="s">
        <v>39</v>
      </c>
      <c r="C23" s="2">
        <v>162411</v>
      </c>
      <c r="D23" s="2" t="s">
        <v>33</v>
      </c>
      <c r="E23" s="2">
        <v>0.63</v>
      </c>
      <c r="F23" s="2">
        <v>6200</v>
      </c>
      <c r="G23" s="2">
        <f t="shared" si="1"/>
        <v>3906</v>
      </c>
      <c r="H23" s="2"/>
      <c r="I23" s="2"/>
      <c r="J23" s="2">
        <v>1.17</v>
      </c>
      <c r="K23" s="2"/>
    </row>
    <row r="24" spans="1:11">
      <c r="A24" s="3">
        <v>42816</v>
      </c>
      <c r="B24" s="2" t="s">
        <v>37</v>
      </c>
      <c r="C24" s="2">
        <v>510880</v>
      </c>
      <c r="D24" s="2" t="s">
        <v>33</v>
      </c>
      <c r="E24" s="2">
        <v>2.7290000000000001</v>
      </c>
      <c r="F24" s="2">
        <v>1000</v>
      </c>
      <c r="G24" s="2">
        <f t="shared" si="1"/>
        <v>2729</v>
      </c>
      <c r="H24" s="2">
        <v>8.18</v>
      </c>
      <c r="I24" s="2">
        <v>12.22</v>
      </c>
      <c r="J24" s="2">
        <v>0.82</v>
      </c>
      <c r="K24" s="2"/>
    </row>
    <row r="25" spans="1:11">
      <c r="A25" s="3">
        <v>42816</v>
      </c>
      <c r="B25" s="2" t="s">
        <v>39</v>
      </c>
      <c r="C25" s="2">
        <v>162411</v>
      </c>
      <c r="D25" s="2" t="s">
        <v>33</v>
      </c>
      <c r="E25" s="2">
        <v>0.61899999999999999</v>
      </c>
      <c r="F25" s="2">
        <v>9000</v>
      </c>
      <c r="G25" s="2">
        <f t="shared" si="1"/>
        <v>5571</v>
      </c>
      <c r="H25" s="2"/>
      <c r="I25" s="2"/>
      <c r="J25" s="2">
        <v>1.67</v>
      </c>
      <c r="K25" s="2"/>
    </row>
    <row r="26" spans="1:11">
      <c r="A26" s="3">
        <v>42823</v>
      </c>
      <c r="B26" s="2" t="s">
        <v>36</v>
      </c>
      <c r="C26" s="2">
        <v>510050</v>
      </c>
      <c r="D26" s="2" t="s">
        <v>33</v>
      </c>
      <c r="E26" s="2">
        <v>2.3540000000000001</v>
      </c>
      <c r="F26" s="2">
        <v>400</v>
      </c>
      <c r="G26" s="2">
        <f t="shared" si="1"/>
        <v>941.6</v>
      </c>
      <c r="H26" s="2">
        <v>10.36</v>
      </c>
      <c r="I26" s="2">
        <v>9.65</v>
      </c>
      <c r="J26" s="2">
        <v>0.28000000000000003</v>
      </c>
      <c r="K26" s="2"/>
    </row>
    <row r="27" spans="1:11">
      <c r="A27" s="3">
        <v>42839</v>
      </c>
      <c r="B27" s="2" t="s">
        <v>37</v>
      </c>
      <c r="C27" s="2">
        <v>510880</v>
      </c>
      <c r="D27" s="2" t="s">
        <v>33</v>
      </c>
      <c r="E27" s="2">
        <v>2.7719999999999998</v>
      </c>
      <c r="F27" s="2">
        <v>300</v>
      </c>
      <c r="G27" s="2">
        <f t="shared" si="1"/>
        <v>831.6</v>
      </c>
      <c r="H27" s="2"/>
      <c r="I27" s="2"/>
      <c r="J27" s="2">
        <v>0.25</v>
      </c>
      <c r="K27" s="2"/>
    </row>
    <row r="28" spans="1:11">
      <c r="A28" s="3">
        <v>42845</v>
      </c>
      <c r="B28" s="2" t="s">
        <v>39</v>
      </c>
      <c r="C28" s="2">
        <v>162411</v>
      </c>
      <c r="D28" s="2" t="s">
        <v>33</v>
      </c>
      <c r="E28" s="2">
        <v>0.60299999999999998</v>
      </c>
      <c r="F28" s="2">
        <v>4300</v>
      </c>
      <c r="G28" s="2">
        <f t="shared" si="1"/>
        <v>2592.9</v>
      </c>
      <c r="H28" s="2"/>
      <c r="I28" s="2"/>
      <c r="J28" s="2">
        <v>0.78</v>
      </c>
      <c r="K28" s="2"/>
    </row>
    <row r="29" spans="1:11">
      <c r="A29" s="3">
        <v>42845</v>
      </c>
      <c r="B29" s="2" t="s">
        <v>38</v>
      </c>
      <c r="C29" s="2">
        <v>159915</v>
      </c>
      <c r="D29" s="2" t="s">
        <v>33</v>
      </c>
      <c r="E29" s="2">
        <v>1.7689999999999999</v>
      </c>
      <c r="F29" s="2">
        <v>1400</v>
      </c>
      <c r="G29" s="2">
        <f t="shared" si="1"/>
        <v>2476.6</v>
      </c>
      <c r="H29" s="2"/>
      <c r="I29" s="2"/>
      <c r="J29" s="2">
        <v>0.74</v>
      </c>
      <c r="K29" s="2"/>
    </row>
    <row r="30" spans="1:11">
      <c r="A30" s="3">
        <v>42857</v>
      </c>
      <c r="B30" s="2" t="s">
        <v>39</v>
      </c>
      <c r="C30" s="2">
        <v>162411</v>
      </c>
      <c r="D30" s="2" t="s">
        <v>33</v>
      </c>
      <c r="E30" s="2">
        <v>0.60399999999999998</v>
      </c>
      <c r="F30" s="2">
        <v>3000</v>
      </c>
      <c r="G30" s="2">
        <f t="shared" si="1"/>
        <v>1812</v>
      </c>
      <c r="H30" s="2"/>
      <c r="I30" s="2"/>
      <c r="J30" s="2">
        <v>0.54</v>
      </c>
      <c r="K30" s="2"/>
    </row>
    <row r="31" spans="1:11">
      <c r="A31" s="3">
        <v>42866</v>
      </c>
      <c r="B31" s="2" t="s">
        <v>38</v>
      </c>
      <c r="C31" s="2">
        <v>159915</v>
      </c>
      <c r="D31" s="2" t="s">
        <v>33</v>
      </c>
      <c r="E31" s="2">
        <v>1.665</v>
      </c>
      <c r="F31" s="2">
        <v>800</v>
      </c>
      <c r="G31" s="2">
        <f t="shared" si="1"/>
        <v>1332</v>
      </c>
      <c r="H31" s="2"/>
      <c r="I31" s="2"/>
      <c r="J31" s="2">
        <v>0.4</v>
      </c>
      <c r="K31" s="2"/>
    </row>
    <row r="32" spans="1:11">
      <c r="A32" s="3">
        <v>42878</v>
      </c>
      <c r="B32" s="2" t="s">
        <v>39</v>
      </c>
      <c r="C32" s="2">
        <v>162411</v>
      </c>
      <c r="D32" s="2" t="s">
        <v>33</v>
      </c>
      <c r="E32" s="2">
        <v>0.60199999999999998</v>
      </c>
      <c r="F32" s="2">
        <v>4800</v>
      </c>
      <c r="G32" s="2">
        <f t="shared" ref="G32:G40" si="2">E32*F32</f>
        <v>2889.6</v>
      </c>
      <c r="H32" s="2"/>
      <c r="I32" s="2"/>
      <c r="J32" s="2">
        <v>0.87</v>
      </c>
      <c r="K32" s="2"/>
    </row>
    <row r="33" spans="1:11">
      <c r="A33" s="3">
        <v>42878</v>
      </c>
      <c r="B33" s="2" t="s">
        <v>38</v>
      </c>
      <c r="C33" s="2">
        <v>159915</v>
      </c>
      <c r="D33" s="2" t="s">
        <v>33</v>
      </c>
      <c r="E33" s="2">
        <v>1.6890000000000001</v>
      </c>
      <c r="F33" s="2">
        <v>1700</v>
      </c>
      <c r="G33" s="2">
        <f t="shared" si="2"/>
        <v>2871.3</v>
      </c>
      <c r="H33" s="2"/>
      <c r="I33" s="2"/>
      <c r="J33" s="2">
        <v>0.86</v>
      </c>
      <c r="K33" s="2"/>
    </row>
    <row r="34" spans="1:11">
      <c r="A34" s="3">
        <v>42891</v>
      </c>
      <c r="B34" s="2" t="s">
        <v>40</v>
      </c>
      <c r="C34" s="2">
        <v>601818</v>
      </c>
      <c r="D34" s="2" t="s">
        <v>33</v>
      </c>
      <c r="E34" s="2">
        <v>3.97</v>
      </c>
      <c r="F34" s="2">
        <v>100</v>
      </c>
      <c r="G34" s="2">
        <f t="shared" si="2"/>
        <v>397</v>
      </c>
      <c r="H34" s="2"/>
      <c r="I34" s="2"/>
      <c r="J34" s="2">
        <v>5</v>
      </c>
      <c r="K34" s="2"/>
    </row>
    <row r="35" spans="1:11">
      <c r="A35" s="3">
        <v>42891</v>
      </c>
      <c r="B35" s="2" t="s">
        <v>39</v>
      </c>
      <c r="C35" s="2">
        <v>162411</v>
      </c>
      <c r="D35" s="2" t="s">
        <v>33</v>
      </c>
      <c r="E35" s="2">
        <v>0.57199999999999995</v>
      </c>
      <c r="F35" s="2">
        <v>1100</v>
      </c>
      <c r="G35" s="2">
        <f t="shared" si="2"/>
        <v>629.20000000000005</v>
      </c>
      <c r="H35" s="2"/>
      <c r="I35" s="2"/>
      <c r="J35" s="2">
        <v>0.25</v>
      </c>
      <c r="K35" s="2"/>
    </row>
    <row r="36" spans="1:11">
      <c r="A36" s="3">
        <v>42891</v>
      </c>
      <c r="B36" s="2" t="s">
        <v>38</v>
      </c>
      <c r="C36" s="2">
        <v>159915</v>
      </c>
      <c r="D36" s="2" t="s">
        <v>33</v>
      </c>
      <c r="E36" s="2">
        <v>1.6879999999999999</v>
      </c>
      <c r="F36" s="2">
        <v>300</v>
      </c>
      <c r="G36" s="2">
        <f t="shared" si="2"/>
        <v>506.4</v>
      </c>
      <c r="H36" s="2"/>
      <c r="I36" s="2"/>
      <c r="J36" s="2">
        <v>0.15</v>
      </c>
      <c r="K36" s="2"/>
    </row>
    <row r="37" spans="1:11">
      <c r="A37" s="3">
        <v>42898</v>
      </c>
      <c r="B37" s="2" t="s">
        <v>39</v>
      </c>
      <c r="C37" s="2">
        <v>162411</v>
      </c>
      <c r="D37" s="2" t="s">
        <v>33</v>
      </c>
      <c r="E37" s="2">
        <v>0.55700000000000005</v>
      </c>
      <c r="F37" s="2">
        <v>1700</v>
      </c>
      <c r="G37" s="2">
        <f t="shared" si="2"/>
        <v>946.9</v>
      </c>
      <c r="H37" s="2"/>
      <c r="I37" s="2"/>
      <c r="J37" s="2">
        <v>0.28000000000000003</v>
      </c>
      <c r="K37" s="2"/>
    </row>
    <row r="38" spans="1:11">
      <c r="A38" s="3">
        <v>42898</v>
      </c>
      <c r="B38" s="2" t="s">
        <v>38</v>
      </c>
      <c r="C38" s="2">
        <v>159915</v>
      </c>
      <c r="D38" s="2" t="s">
        <v>33</v>
      </c>
      <c r="E38" s="2">
        <v>1.71</v>
      </c>
      <c r="F38" s="2">
        <v>300</v>
      </c>
      <c r="G38" s="2">
        <f t="shared" si="2"/>
        <v>513</v>
      </c>
      <c r="H38" s="2"/>
      <c r="I38" s="2"/>
      <c r="J38" s="2">
        <v>0.15</v>
      </c>
      <c r="K38" s="2"/>
    </row>
    <row r="39" spans="1:11">
      <c r="A39" s="3">
        <v>42905</v>
      </c>
      <c r="B39" s="2" t="s">
        <v>40</v>
      </c>
      <c r="C39" s="2">
        <v>601818</v>
      </c>
      <c r="D39" s="2" t="s">
        <v>33</v>
      </c>
      <c r="E39" s="2">
        <v>3.96</v>
      </c>
      <c r="F39" s="2">
        <v>400</v>
      </c>
      <c r="G39" s="2">
        <f t="shared" si="2"/>
        <v>1584</v>
      </c>
      <c r="H39" s="2"/>
      <c r="I39" s="2"/>
      <c r="J39" s="2">
        <v>5</v>
      </c>
      <c r="K39" s="2"/>
    </row>
    <row r="40" spans="1:11">
      <c r="A40" s="3">
        <v>42905</v>
      </c>
      <c r="B40" s="2" t="s">
        <v>39</v>
      </c>
      <c r="C40" s="2">
        <v>162411</v>
      </c>
      <c r="D40" s="2" t="s">
        <v>33</v>
      </c>
      <c r="E40" s="2">
        <v>0.54800000000000004</v>
      </c>
      <c r="F40" s="2">
        <v>3000</v>
      </c>
      <c r="G40" s="2">
        <f t="shared" si="2"/>
        <v>1644</v>
      </c>
      <c r="H40" s="2"/>
      <c r="I40" s="2"/>
      <c r="J40" s="2">
        <v>0.49</v>
      </c>
      <c r="K40" s="2"/>
    </row>
    <row r="41" spans="1:1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4"/>
  <sheetViews>
    <sheetView workbookViewId="0">
      <selection activeCell="C3" sqref="C3"/>
    </sheetView>
  </sheetViews>
  <sheetFormatPr defaultColWidth="9" defaultRowHeight="13.5"/>
  <cols>
    <col min="2" max="2" width="14.875" customWidth="1"/>
    <col min="3" max="3" width="11.375" customWidth="1"/>
  </cols>
  <sheetData>
    <row r="1" spans="1:3">
      <c r="A1" t="s">
        <v>41</v>
      </c>
      <c r="B1" t="s">
        <v>42</v>
      </c>
      <c r="C1" t="s">
        <v>43</v>
      </c>
    </row>
    <row r="2" spans="1:3">
      <c r="B2">
        <v>100</v>
      </c>
      <c r="C2" s="1"/>
    </row>
    <row r="3" spans="1:3">
      <c r="A3">
        <v>1</v>
      </c>
      <c r="B3">
        <v>1000</v>
      </c>
      <c r="C3" s="1" t="e">
        <f>IRR(B2:B3)</f>
        <v>#NUM!</v>
      </c>
    </row>
    <row r="4" spans="1:3">
      <c r="A4">
        <v>2</v>
      </c>
    </row>
    <row r="5" spans="1:3">
      <c r="A5">
        <v>3</v>
      </c>
    </row>
    <row r="6" spans="1:3">
      <c r="A6">
        <v>4</v>
      </c>
    </row>
    <row r="7" spans="1:3">
      <c r="A7">
        <v>5</v>
      </c>
    </row>
    <row r="8" spans="1:3">
      <c r="A8">
        <v>6</v>
      </c>
    </row>
    <row r="9" spans="1:3">
      <c r="A9">
        <v>7</v>
      </c>
    </row>
    <row r="10" spans="1:3">
      <c r="A10">
        <v>8</v>
      </c>
    </row>
    <row r="11" spans="1:3">
      <c r="A11">
        <v>9</v>
      </c>
    </row>
    <row r="12" spans="1:3">
      <c r="A12">
        <v>10</v>
      </c>
    </row>
    <row r="13" spans="1:3">
      <c r="A13">
        <v>11</v>
      </c>
    </row>
    <row r="14" spans="1:3">
      <c r="A14">
        <v>12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资产配置</vt:lpstr>
      <vt:lpstr>定投计划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中国农业银行</dc:creator>
  <cp:lastModifiedBy>Administrator</cp:lastModifiedBy>
  <dcterms:created xsi:type="dcterms:W3CDTF">2016-09-13T13:45:00Z</dcterms:created>
  <dcterms:modified xsi:type="dcterms:W3CDTF">2017-10-31T14:42:24Z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