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"/>
    </mc:Choice>
  </mc:AlternateContent>
  <xr:revisionPtr revIDLastSave="0" documentId="8_{8C0F59C7-069D-410D-A534-24D5A57A9AA4}" xr6:coauthVersionLast="45" xr6:coauthVersionMax="45" xr10:uidLastSave="{00000000-0000-0000-0000-000000000000}"/>
  <bookViews>
    <workbookView xWindow="-108" yWindow="-108" windowWidth="23256" windowHeight="12576" xr2:uid="{7E592BDD-2F0F-4EB1-ABCF-ACA99AB4193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4" i="1" l="1"/>
  <c r="D44" i="1" s="1"/>
  <c r="D43" i="1"/>
  <c r="F43" i="1" s="1"/>
  <c r="C43" i="1"/>
  <c r="C42" i="1"/>
  <c r="D42" i="1" s="1"/>
  <c r="F42" i="1" s="1"/>
  <c r="D40" i="1"/>
  <c r="E40" i="1" s="1"/>
  <c r="C40" i="1"/>
  <c r="C39" i="1"/>
  <c r="D39" i="1" s="1"/>
  <c r="F39" i="1" s="1"/>
  <c r="C38" i="1"/>
  <c r="D38" i="1" s="1"/>
  <c r="F38" i="1" s="1"/>
  <c r="C36" i="1"/>
  <c r="D36" i="1" s="1"/>
  <c r="C35" i="1"/>
  <c r="D34" i="1" s="1"/>
  <c r="F34" i="1" s="1"/>
  <c r="C34" i="1"/>
  <c r="C32" i="1"/>
  <c r="D32" i="1" s="1"/>
  <c r="D31" i="1"/>
  <c r="F31" i="1" s="1"/>
  <c r="C31" i="1"/>
  <c r="C30" i="1"/>
  <c r="D30" i="1" s="1"/>
  <c r="F30" i="1" s="1"/>
  <c r="F28" i="1"/>
  <c r="G28" i="1" s="1"/>
  <c r="D28" i="1"/>
  <c r="E28" i="1" s="1"/>
  <c r="C28" i="1"/>
  <c r="D27" i="1"/>
  <c r="F27" i="1" s="1"/>
  <c r="C27" i="1"/>
  <c r="C26" i="1"/>
  <c r="D26" i="1" s="1"/>
  <c r="F26" i="1" s="1"/>
  <c r="D24" i="1"/>
  <c r="E24" i="1" s="1"/>
  <c r="C24" i="1"/>
  <c r="C23" i="1"/>
  <c r="D23" i="1" s="1"/>
  <c r="F23" i="1" s="1"/>
  <c r="C22" i="1"/>
  <c r="D22" i="1" s="1"/>
  <c r="F22" i="1" s="1"/>
  <c r="C20" i="1"/>
  <c r="D20" i="1" s="1"/>
  <c r="C19" i="1"/>
  <c r="D19" i="1" s="1"/>
  <c r="F19" i="1" s="1"/>
  <c r="C18" i="1"/>
  <c r="C16" i="1"/>
  <c r="D16" i="1" s="1"/>
  <c r="D15" i="1"/>
  <c r="F15" i="1" s="1"/>
  <c r="C15" i="1"/>
  <c r="C14" i="1"/>
  <c r="D14" i="1" s="1"/>
  <c r="F14" i="1" s="1"/>
  <c r="C12" i="1"/>
  <c r="D11" i="1"/>
  <c r="F11" i="1" s="1"/>
  <c r="C11" i="1"/>
  <c r="D12" i="1" s="1"/>
  <c r="C10" i="1"/>
  <c r="D10" i="1" s="1"/>
  <c r="F10" i="1" s="1"/>
  <c r="D8" i="1"/>
  <c r="E8" i="1" s="1"/>
  <c r="C8" i="1"/>
  <c r="C7" i="1"/>
  <c r="D7" i="1" s="1"/>
  <c r="F7" i="1" s="1"/>
  <c r="C6" i="1"/>
  <c r="D6" i="1" s="1"/>
  <c r="F6" i="1" s="1"/>
  <c r="C4" i="1"/>
  <c r="D4" i="1" s="1"/>
  <c r="C3" i="1"/>
  <c r="D3" i="1" s="1"/>
  <c r="F3" i="1" s="1"/>
  <c r="C2" i="1"/>
  <c r="H22" i="1" l="1"/>
  <c r="G22" i="1"/>
  <c r="H38" i="1"/>
  <c r="G38" i="1"/>
  <c r="G14" i="1"/>
  <c r="H14" i="1"/>
  <c r="H39" i="1"/>
  <c r="L39" i="1" s="1"/>
  <c r="K38" i="1"/>
  <c r="P12" i="1" s="1"/>
  <c r="G39" i="1"/>
  <c r="G26" i="1"/>
  <c r="H26" i="1"/>
  <c r="H31" i="1"/>
  <c r="L31" i="1" s="1"/>
  <c r="K30" i="1"/>
  <c r="P10" i="1" s="1"/>
  <c r="G31" i="1"/>
  <c r="G6" i="1"/>
  <c r="H6" i="1"/>
  <c r="G7" i="1"/>
  <c r="H7" i="1"/>
  <c r="L7" i="1" s="1"/>
  <c r="K6" i="1"/>
  <c r="P4" i="1" s="1"/>
  <c r="F16" i="1"/>
  <c r="E16" i="1"/>
  <c r="G10" i="1"/>
  <c r="H10" i="1"/>
  <c r="F32" i="1"/>
  <c r="E32" i="1"/>
  <c r="G42" i="1"/>
  <c r="H42" i="1"/>
  <c r="H30" i="1"/>
  <c r="G30" i="1"/>
  <c r="H23" i="1"/>
  <c r="L23" i="1" s="1"/>
  <c r="K22" i="1"/>
  <c r="P8" i="1" s="1"/>
  <c r="G23" i="1"/>
  <c r="H15" i="1"/>
  <c r="L15" i="1" s="1"/>
  <c r="K14" i="1"/>
  <c r="P6" i="1" s="1"/>
  <c r="G15" i="1"/>
  <c r="F12" i="1"/>
  <c r="E12" i="1"/>
  <c r="H19" i="1"/>
  <c r="L19" i="1" s="1"/>
  <c r="K18" i="1"/>
  <c r="P7" i="1" s="1"/>
  <c r="G19" i="1"/>
  <c r="H27" i="1"/>
  <c r="L27" i="1" s="1"/>
  <c r="K26" i="1"/>
  <c r="P9" i="1" s="1"/>
  <c r="G27" i="1"/>
  <c r="H3" i="1"/>
  <c r="L3" i="1" s="1"/>
  <c r="K2" i="1"/>
  <c r="P3" i="1" s="1"/>
  <c r="G3" i="1"/>
  <c r="H11" i="1"/>
  <c r="L11" i="1" s="1"/>
  <c r="K10" i="1"/>
  <c r="P5" i="1" s="1"/>
  <c r="G11" i="1"/>
  <c r="F20" i="1"/>
  <c r="E20" i="1"/>
  <c r="H34" i="1"/>
  <c r="G34" i="1"/>
  <c r="H43" i="1"/>
  <c r="L43" i="1" s="1"/>
  <c r="G43" i="1"/>
  <c r="K42" i="1"/>
  <c r="P13" i="1" s="1"/>
  <c r="E4" i="1"/>
  <c r="F4" i="1"/>
  <c r="F36" i="1"/>
  <c r="E36" i="1"/>
  <c r="F44" i="1"/>
  <c r="E44" i="1"/>
  <c r="D2" i="1"/>
  <c r="F2" i="1" s="1"/>
  <c r="F8" i="1"/>
  <c r="F24" i="1"/>
  <c r="H28" i="1"/>
  <c r="L28" i="1" s="1"/>
  <c r="F40" i="1"/>
  <c r="D35" i="1"/>
  <c r="F35" i="1" s="1"/>
  <c r="D18" i="1"/>
  <c r="F18" i="1" s="1"/>
  <c r="L6" i="1" l="1"/>
  <c r="L10" i="1"/>
  <c r="N14" i="1"/>
  <c r="S6" i="1" s="1"/>
  <c r="L14" i="1"/>
  <c r="M14" i="1" s="1"/>
  <c r="H2" i="1"/>
  <c r="G2" i="1"/>
  <c r="H18" i="1"/>
  <c r="G18" i="1"/>
  <c r="H35" i="1"/>
  <c r="L35" i="1" s="1"/>
  <c r="K34" i="1"/>
  <c r="P11" i="1" s="1"/>
  <c r="G35" i="1"/>
  <c r="L34" i="1"/>
  <c r="N34" i="1"/>
  <c r="S11" i="1" s="1"/>
  <c r="G12" i="1"/>
  <c r="H12" i="1"/>
  <c r="L12" i="1" s="1"/>
  <c r="L30" i="1"/>
  <c r="H16" i="1"/>
  <c r="L16" i="1" s="1"/>
  <c r="G16" i="1"/>
  <c r="G44" i="1"/>
  <c r="H44" i="1"/>
  <c r="L44" i="1" s="1"/>
  <c r="G40" i="1"/>
  <c r="H40" i="1"/>
  <c r="L40" i="1" s="1"/>
  <c r="H36" i="1"/>
  <c r="L36" i="1" s="1"/>
  <c r="G36" i="1"/>
  <c r="L42" i="1"/>
  <c r="N26" i="1"/>
  <c r="S9" i="1" s="1"/>
  <c r="L26" i="1"/>
  <c r="M26" i="1" s="1"/>
  <c r="N38" i="1"/>
  <c r="S12" i="1" s="1"/>
  <c r="L38" i="1"/>
  <c r="M38" i="1" s="1"/>
  <c r="H4" i="1"/>
  <c r="L4" i="1" s="1"/>
  <c r="G4" i="1"/>
  <c r="H20" i="1"/>
  <c r="L20" i="1" s="1"/>
  <c r="G20" i="1"/>
  <c r="H8" i="1"/>
  <c r="L8" i="1" s="1"/>
  <c r="G8" i="1"/>
  <c r="H32" i="1"/>
  <c r="L32" i="1" s="1"/>
  <c r="G32" i="1"/>
  <c r="G24" i="1"/>
  <c r="H24" i="1"/>
  <c r="L24" i="1" s="1"/>
  <c r="L22" i="1"/>
  <c r="L2" i="1" l="1"/>
  <c r="M2" i="1" s="1"/>
  <c r="N2" i="1"/>
  <c r="S3" i="1" s="1"/>
  <c r="M22" i="1"/>
  <c r="M42" i="1"/>
  <c r="M34" i="1"/>
  <c r="N22" i="1"/>
  <c r="S8" i="1" s="1"/>
  <c r="N42" i="1"/>
  <c r="S13" i="1" s="1"/>
  <c r="N10" i="1"/>
  <c r="S5" i="1" s="1"/>
  <c r="M30" i="1"/>
  <c r="M10" i="1"/>
  <c r="N30" i="1"/>
  <c r="S10" i="1" s="1"/>
  <c r="N6" i="1"/>
  <c r="S4" i="1" s="1"/>
  <c r="N18" i="1"/>
  <c r="S7" i="1" s="1"/>
  <c r="L18" i="1"/>
  <c r="M18" i="1" s="1"/>
  <c r="M6" i="1"/>
</calcChain>
</file>

<file path=xl/sharedStrings.xml><?xml version="1.0" encoding="utf-8"?>
<sst xmlns="http://schemas.openxmlformats.org/spreadsheetml/2006/main" count="93" uniqueCount="13">
  <si>
    <t>7a</t>
  </si>
  <si>
    <t>Fraction</t>
  </si>
  <si>
    <t>err</t>
  </si>
  <si>
    <t>A</t>
  </si>
  <si>
    <t>B</t>
  </si>
  <si>
    <t>C</t>
  </si>
  <si>
    <t>Coversion B</t>
  </si>
  <si>
    <t>fraction</t>
  </si>
  <si>
    <t>flow rate 7</t>
  </si>
  <si>
    <t>stream 7</t>
  </si>
  <si>
    <t xml:space="preserve">conversion B </t>
  </si>
  <si>
    <t>error</t>
  </si>
  <si>
    <t>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</si>
</sst>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/>
    </xf>
    <xf numFmtId="167" fontId="0" fillId="5" borderId="0" xfId="0" applyNumberFormat="1" applyFill="1"/>
    <xf numFmtId="167" fontId="0" fillId="5" borderId="0" xfId="0" applyNumberFormat="1" applyFill="1" applyAlignment="1">
      <alignment horizontal="right"/>
    </xf>
    <xf numFmtId="167" fontId="0" fillId="4" borderId="0" xfId="0" applyNumberFormat="1" applyFill="1"/>
    <xf numFmtId="167" fontId="0" fillId="4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of B Through Recycle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973622047244095E-2"/>
          <c:y val="0.18922150323200973"/>
          <c:w val="0.89702637795275586"/>
          <c:h val="0.68477710218480869"/>
        </c:manualLayout>
      </c:layout>
      <c:lineChart>
        <c:grouping val="standard"/>
        <c:varyColors val="0"/>
        <c:ser>
          <c:idx val="0"/>
          <c:order val="0"/>
          <c:tx>
            <c:v>Conversion of B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[1]PB3!$B$47:$B$57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[1]PB3!$A$47:$A$57</c:f>
              <c:numCache>
                <c:formatCode>General</c:formatCode>
                <c:ptCount val="11"/>
                <c:pt idx="0">
                  <c:v>0.75</c:v>
                </c:pt>
                <c:pt idx="1">
                  <c:v>0.74358087674322793</c:v>
                </c:pt>
                <c:pt idx="2">
                  <c:v>0.73685803231167268</c:v>
                </c:pt>
                <c:pt idx="3">
                  <c:v>0.72973836122182179</c:v>
                </c:pt>
                <c:pt idx="4">
                  <c:v>0.72222221434020251</c:v>
                </c:pt>
                <c:pt idx="5">
                  <c:v>0.71428570622944365</c:v>
                </c:pt>
                <c:pt idx="6">
                  <c:v>0.70588234492307222</c:v>
                </c:pt>
                <c:pt idx="7">
                  <c:v>0.69696968821601479</c:v>
                </c:pt>
                <c:pt idx="8">
                  <c:v>0.68749999175514298</c:v>
                </c:pt>
                <c:pt idx="9">
                  <c:v>0.67741935371183737</c:v>
                </c:pt>
                <c:pt idx="10">
                  <c:v>0.6677741053471753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2-490C-B7A8-A1132600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068304"/>
        <c:axId val="922227008"/>
      </c:lineChart>
      <c:catAx>
        <c:axId val="48306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Conversion of 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227008"/>
        <c:crosses val="autoZero"/>
        <c:auto val="1"/>
        <c:lblAlgn val="ctr"/>
        <c:lblOffset val="100"/>
        <c:noMultiLvlLbl val="0"/>
      </c:catAx>
      <c:valAx>
        <c:axId val="9222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Convesion of B</a:t>
                </a:r>
              </a:p>
            </c:rich>
          </c:tx>
          <c:layout>
            <c:manualLayout>
              <c:xMode val="edge"/>
              <c:yMode val="edge"/>
              <c:x val="1.6528925619834711E-2"/>
              <c:y val="0.36896438871067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6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Flow of Recycle 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Flow rate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[1]PB3!$E$47:$E$57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[1]PB3!$D$47:$D$57</c:f>
              <c:numCache>
                <c:formatCode>General</c:formatCode>
                <c:ptCount val="11"/>
                <c:pt idx="0">
                  <c:v>0</c:v>
                </c:pt>
                <c:pt idx="1">
                  <c:v>0.77358249227744902</c:v>
                </c:pt>
                <c:pt idx="2">
                  <c:v>1.6323047074587678</c:v>
                </c:pt>
                <c:pt idx="3">
                  <c:v>2.6022060744060491</c:v>
                </c:pt>
                <c:pt idx="4">
                  <c:v>3.7256232032255383</c:v>
                </c:pt>
                <c:pt idx="5">
                  <c:v>5.076922333406749</c:v>
                </c:pt>
                <c:pt idx="6">
                  <c:v>6.8023031596444525</c:v>
                </c:pt>
                <c:pt idx="7">
                  <c:v>9.2388110248872994</c:v>
                </c:pt>
                <c:pt idx="8">
                  <c:v>13.390622107043596</c:v>
                </c:pt>
                <c:pt idx="9">
                  <c:v>24.262455315129895</c:v>
                </c:pt>
                <c:pt idx="10">
                  <c:v>205.09723589354846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4-4645-A27D-47058F591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716128"/>
        <c:axId val="902707264"/>
      </c:lineChart>
      <c:catAx>
        <c:axId val="8427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Recycle Fractoin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07264"/>
        <c:crosses val="autoZero"/>
        <c:auto val="1"/>
        <c:lblAlgn val="ctr"/>
        <c:lblOffset val="100"/>
        <c:noMultiLvlLbl val="0"/>
      </c:catAx>
      <c:valAx>
        <c:axId val="9027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Flow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1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20052</xdr:colOff>
      <xdr:row>44</xdr:row>
      <xdr:rowOff>100262</xdr:rowOff>
    </xdr:from>
    <xdr:to>
      <xdr:col>14</xdr:col>
      <xdr:colOff>231912</xdr:colOff>
      <xdr:row>79</xdr:row>
      <xdr:rowOff>132522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612E2-2B7A-4BC7-8A78-C8D493C50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140368</xdr:rowOff>
    </xdr:from>
    <xdr:to>
      <xdr:col>14</xdr:col>
      <xdr:colOff>498699</xdr:colOff>
      <xdr:row>114</xdr:row>
      <xdr:rowOff>165653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A41156-68EC-43B0-A6F4-0D2AC8DC8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62204</xdr:colOff>
      <xdr:row>14</xdr:row>
      <xdr:rowOff>171062</xdr:rowOff>
    </xdr:from>
    <xdr:to>
      <xdr:col>20</xdr:col>
      <xdr:colOff>388776</xdr:colOff>
      <xdr:row>35</xdr:row>
      <xdr:rowOff>108857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5AE4D2D-FFB7-4939-B2A2-3A8BB5CDE795}"/>
            </a:ext>
          </a:extLst>
        </xdr:cNvPr>
        <xdr:cNvSpPr txBox="1"/>
      </xdr:nvSpPr>
      <xdr:spPr>
        <a:xfrm>
          <a:off x="11974286" y="2783633"/>
          <a:ext cx="6764694" cy="38566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If</a:t>
          </a:r>
          <a:r>
            <a:rPr lang="en-US" sz="1600" baseline="0"/>
            <a:t> we keep recycling the reactant than the flow rate would get to large, and the conversion of to B would lower lower with this increased flow rate, so it owuld be less efficient.</a:t>
          </a:r>
          <a:endParaRPr lang="en-US" sz="16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rem/Downloads/375final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B1"/>
      <sheetName val="PB2"/>
      <sheetName val="PB3"/>
    </sheetNames>
    <sheetDataSet>
      <sheetData sheetId="0"/>
      <sheetData sheetId="1"/>
      <sheetData sheetId="2">
        <row r="47">
          <cell r="A47">
            <v>0.75</v>
          </cell>
          <cell r="B47">
            <v>0</v>
          </cell>
          <cell r="D47">
            <v>0</v>
          </cell>
          <cell r="E47">
            <v>0</v>
          </cell>
        </row>
        <row r="48">
          <cell r="A48">
            <v>0.74358087674322793</v>
          </cell>
          <cell r="B48">
            <v>0.1</v>
          </cell>
          <cell r="D48">
            <v>0.77358249227744902</v>
          </cell>
          <cell r="E48">
            <v>0.1</v>
          </cell>
        </row>
        <row r="49">
          <cell r="A49">
            <v>0.73685803231167268</v>
          </cell>
          <cell r="B49">
            <v>0.2</v>
          </cell>
          <cell r="D49">
            <v>1.6323047074587678</v>
          </cell>
          <cell r="E49">
            <v>0.2</v>
          </cell>
        </row>
        <row r="50">
          <cell r="A50">
            <v>0.72973836122182179</v>
          </cell>
          <cell r="B50">
            <v>0.3</v>
          </cell>
          <cell r="D50">
            <v>2.6022060744060491</v>
          </cell>
          <cell r="E50">
            <v>0.3</v>
          </cell>
        </row>
        <row r="51">
          <cell r="A51">
            <v>0.72222221434020251</v>
          </cell>
          <cell r="B51">
            <v>0.4</v>
          </cell>
          <cell r="D51">
            <v>3.7256232032255383</v>
          </cell>
          <cell r="E51">
            <v>0.4</v>
          </cell>
        </row>
        <row r="52">
          <cell r="A52">
            <v>0.71428570622944365</v>
          </cell>
          <cell r="B52">
            <v>0.5</v>
          </cell>
          <cell r="D52">
            <v>5.076922333406749</v>
          </cell>
          <cell r="E52">
            <v>0.5</v>
          </cell>
        </row>
        <row r="53">
          <cell r="A53">
            <v>0.70588234492307222</v>
          </cell>
          <cell r="B53">
            <v>0.6</v>
          </cell>
          <cell r="D53">
            <v>6.8023031596444525</v>
          </cell>
          <cell r="E53">
            <v>0.6</v>
          </cell>
        </row>
        <row r="54">
          <cell r="A54">
            <v>0.69696968821601479</v>
          </cell>
          <cell r="B54">
            <v>0.7</v>
          </cell>
          <cell r="D54">
            <v>9.2388110248872994</v>
          </cell>
          <cell r="E54">
            <v>0.7</v>
          </cell>
        </row>
        <row r="55">
          <cell r="A55">
            <v>0.68749999175514298</v>
          </cell>
          <cell r="B55">
            <v>0.8</v>
          </cell>
          <cell r="D55">
            <v>13.390622107043596</v>
          </cell>
          <cell r="E55">
            <v>0.8</v>
          </cell>
        </row>
        <row r="56">
          <cell r="A56">
            <v>0.67741935371183737</v>
          </cell>
          <cell r="B56">
            <v>0.9</v>
          </cell>
          <cell r="D56">
            <v>24.262455315129895</v>
          </cell>
          <cell r="E56">
            <v>0.9</v>
          </cell>
        </row>
        <row r="57">
          <cell r="A57">
            <v>0.6677741053471753</v>
          </cell>
          <cell r="B57">
            <v>0.99</v>
          </cell>
          <cell r="D57">
            <v>205.09723589354846</v>
          </cell>
          <cell r="E57">
            <v>0.99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D6988-F353-4AB5-9341-B8DD445045BE}">
  <dimension ref="A1:T45"/>
  <sheetViews>
    <sheetView tabSelected="1" zoomScale="49" workbookViewId="0">
      <selection activeCell="AE29" sqref="AE29"/>
    </sheetView>
  </sheetViews>
  <sheetFormatPr defaultRowHeight="14.4" x14ac:dyDescent="0.3"/>
  <cols>
    <col min="2" max="2" width="9.44140625" bestFit="1" customWidth="1"/>
    <col min="3" max="3" width="10.109375" bestFit="1" customWidth="1"/>
    <col min="4" max="4" width="11" bestFit="1" customWidth="1"/>
    <col min="5" max="5" width="9" bestFit="1" customWidth="1"/>
    <col min="6" max="6" width="11" bestFit="1" customWidth="1"/>
    <col min="7" max="7" width="9" bestFit="1" customWidth="1"/>
    <col min="8" max="8" width="13.21875" customWidth="1"/>
    <col min="9" max="9" width="14.109375" customWidth="1"/>
    <col min="10" max="10" width="12.109375" customWidth="1"/>
    <col min="11" max="11" width="23.33203125" customWidth="1"/>
    <col min="12" max="12" width="12.5546875" customWidth="1"/>
    <col min="13" max="13" width="14.6640625" customWidth="1"/>
    <col min="14" max="14" width="21.88671875" customWidth="1"/>
    <col min="16" max="16" width="27.109375" customWidth="1"/>
    <col min="17" max="17" width="17.44140625" customWidth="1"/>
    <col min="19" max="19" width="15.33203125" customWidth="1"/>
    <col min="20" max="20" width="16.109375" customWidth="1"/>
  </cols>
  <sheetData>
    <row r="1" spans="1:20" x14ac:dyDescent="0.3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4" t="s">
        <v>0</v>
      </c>
      <c r="J1" s="3" t="s">
        <v>1</v>
      </c>
      <c r="K1" s="3" t="s">
        <v>10</v>
      </c>
      <c r="L1" s="3" t="s">
        <v>2</v>
      </c>
      <c r="M1" s="3" t="s">
        <v>11</v>
      </c>
      <c r="N1" s="3" t="s">
        <v>8</v>
      </c>
    </row>
    <row r="2" spans="1:20" x14ac:dyDescent="0.3">
      <c r="A2" s="2" t="s">
        <v>3</v>
      </c>
      <c r="B2" s="5">
        <v>12</v>
      </c>
      <c r="C2" s="5">
        <f>B2+I2</f>
        <v>12</v>
      </c>
      <c r="D2" s="5">
        <f>C2-0.75*C3</f>
        <v>4.5</v>
      </c>
      <c r="E2" s="5">
        <v>0</v>
      </c>
      <c r="F2" s="5">
        <f>D2</f>
        <v>4.5</v>
      </c>
      <c r="G2" s="5">
        <f>(1-J2)*F2</f>
        <v>4.5</v>
      </c>
      <c r="H2" s="5">
        <f>F2*J2</f>
        <v>0</v>
      </c>
      <c r="I2" s="6">
        <v>0</v>
      </c>
      <c r="J2" s="5">
        <v>0</v>
      </c>
      <c r="K2" s="5">
        <f>(B3-F3)/B3</f>
        <v>0.75</v>
      </c>
      <c r="L2" s="5">
        <f>H2-I2</f>
        <v>0</v>
      </c>
      <c r="M2" s="5">
        <f>L2^2+L3^2+L4^2</f>
        <v>0</v>
      </c>
      <c r="N2" s="5">
        <f>SUM(H2:H4)</f>
        <v>0</v>
      </c>
      <c r="P2" s="1" t="s">
        <v>6</v>
      </c>
      <c r="Q2" s="1" t="s">
        <v>7</v>
      </c>
      <c r="R2" s="1"/>
      <c r="S2" s="1" t="s">
        <v>9</v>
      </c>
      <c r="T2" s="1" t="s">
        <v>7</v>
      </c>
    </row>
    <row r="3" spans="1:20" x14ac:dyDescent="0.3">
      <c r="A3" s="2" t="s">
        <v>4</v>
      </c>
      <c r="B3" s="5">
        <v>10</v>
      </c>
      <c r="C3" s="5">
        <f>B3+I3</f>
        <v>10</v>
      </c>
      <c r="D3" s="5">
        <f>0.25*C3</f>
        <v>2.5</v>
      </c>
      <c r="E3" s="5">
        <v>0</v>
      </c>
      <c r="F3" s="5">
        <f>D3</f>
        <v>2.5</v>
      </c>
      <c r="G3" s="5">
        <f>(1-J2)*F3</f>
        <v>2.5</v>
      </c>
      <c r="H3" s="5">
        <f>F3*J2</f>
        <v>0</v>
      </c>
      <c r="I3" s="6">
        <v>0</v>
      </c>
      <c r="J3" s="5"/>
      <c r="K3" s="5"/>
      <c r="L3" s="5">
        <f t="shared" ref="L3:L44" si="0">H3-I3</f>
        <v>0</v>
      </c>
      <c r="M3" s="5"/>
      <c r="N3" s="5"/>
      <c r="P3" s="5">
        <f>K2</f>
        <v>0.75</v>
      </c>
      <c r="Q3" s="5">
        <v>0</v>
      </c>
      <c r="R3" s="5"/>
      <c r="S3" s="5">
        <f>N2</f>
        <v>0</v>
      </c>
      <c r="T3" s="5">
        <v>0</v>
      </c>
    </row>
    <row r="4" spans="1:20" x14ac:dyDescent="0.3">
      <c r="A4" s="2" t="s">
        <v>5</v>
      </c>
      <c r="B4" s="5">
        <v>0</v>
      </c>
      <c r="C4" s="5">
        <f>B4+I4</f>
        <v>0</v>
      </c>
      <c r="D4" s="5">
        <f>C4+0.75*C3</f>
        <v>7.5</v>
      </c>
      <c r="E4" s="5">
        <f>0.95*D4</f>
        <v>7.125</v>
      </c>
      <c r="F4" s="5">
        <f>0.05*D4</f>
        <v>0.375</v>
      </c>
      <c r="G4" s="5">
        <f>(1-J2)*F4</f>
        <v>0.375</v>
      </c>
      <c r="H4" s="5">
        <f>F4*J2</f>
        <v>0</v>
      </c>
      <c r="I4" s="6">
        <v>0</v>
      </c>
      <c r="J4" s="5"/>
      <c r="K4" s="5"/>
      <c r="L4" s="5">
        <f t="shared" si="0"/>
        <v>0</v>
      </c>
      <c r="M4" s="5"/>
      <c r="N4" s="5"/>
      <c r="P4" s="5">
        <f>K6</f>
        <v>0.74358087674322793</v>
      </c>
      <c r="Q4" s="5">
        <v>0.1</v>
      </c>
      <c r="R4" s="5"/>
      <c r="S4" s="5">
        <f>N6</f>
        <v>0.77358249227744902</v>
      </c>
      <c r="T4" s="5">
        <v>0.1</v>
      </c>
    </row>
    <row r="5" spans="1:20" x14ac:dyDescent="0.3">
      <c r="A5" s="2"/>
      <c r="B5" s="3">
        <v>1</v>
      </c>
      <c r="C5" s="3">
        <v>2</v>
      </c>
      <c r="D5" s="3">
        <v>3</v>
      </c>
      <c r="E5" s="3">
        <v>4</v>
      </c>
      <c r="F5" s="3">
        <v>5</v>
      </c>
      <c r="G5" s="3">
        <v>6</v>
      </c>
      <c r="H5" s="3">
        <v>7</v>
      </c>
      <c r="I5" s="4" t="s">
        <v>0</v>
      </c>
      <c r="J5" s="3" t="s">
        <v>1</v>
      </c>
      <c r="K5" s="3" t="s">
        <v>10</v>
      </c>
      <c r="L5" s="3"/>
      <c r="M5" s="3" t="s">
        <v>11</v>
      </c>
      <c r="N5" s="3" t="s">
        <v>12</v>
      </c>
      <c r="P5" s="5">
        <f>K10</f>
        <v>0.73685803231167268</v>
      </c>
      <c r="Q5" s="5">
        <v>0.2</v>
      </c>
      <c r="R5" s="5"/>
      <c r="S5" s="5">
        <f>N10</f>
        <v>1.6323047074587678</v>
      </c>
      <c r="T5" s="5">
        <v>0.2</v>
      </c>
    </row>
    <row r="6" spans="1:20" x14ac:dyDescent="0.3">
      <c r="A6" s="2" t="s">
        <v>3</v>
      </c>
      <c r="B6" s="5">
        <v>12</v>
      </c>
      <c r="C6" s="5">
        <f>B6+I6</f>
        <v>12.477634449929266</v>
      </c>
      <c r="D6" s="5">
        <f>C6-0.75*C7</f>
        <v>4.7850607522261015</v>
      </c>
      <c r="E6" s="5">
        <v>0</v>
      </c>
      <c r="F6" s="5">
        <f>D6</f>
        <v>4.7850607522261015</v>
      </c>
      <c r="G6" s="5">
        <f>(1-J6)*F6</f>
        <v>4.3065546770034917</v>
      </c>
      <c r="H6" s="5">
        <f>F6*J6</f>
        <v>0.47850607522261018</v>
      </c>
      <c r="I6" s="5">
        <v>0.47763444992926563</v>
      </c>
      <c r="J6" s="5">
        <v>0.1</v>
      </c>
      <c r="K6" s="5">
        <f>(B7-F7)/B7</f>
        <v>0.74358087674322793</v>
      </c>
      <c r="L6" s="5">
        <f t="shared" si="0"/>
        <v>8.7162529334455785E-4</v>
      </c>
      <c r="M6" s="5">
        <f>L6^2+L7^2+L8^2</f>
        <v>9.3119145589991597E-7</v>
      </c>
      <c r="N6" s="5">
        <f t="shared" ref="N6" si="1">SUM(H6:H8)</f>
        <v>0.77358249227744902</v>
      </c>
      <c r="P6" s="5">
        <f>K14</f>
        <v>0.72973836122182179</v>
      </c>
      <c r="Q6" s="5">
        <v>0.3</v>
      </c>
      <c r="R6" s="5"/>
      <c r="S6" s="5">
        <f>N14</f>
        <v>2.6022060744060491</v>
      </c>
      <c r="T6" s="5">
        <v>0.3</v>
      </c>
    </row>
    <row r="7" spans="1:20" x14ac:dyDescent="0.3">
      <c r="A7" s="2" t="s">
        <v>4</v>
      </c>
      <c r="B7" s="5">
        <v>10</v>
      </c>
      <c r="C7" s="5">
        <f>B7+I7</f>
        <v>10.256764930270885</v>
      </c>
      <c r="D7" s="5">
        <f>0.25*C7</f>
        <v>2.5641912325677212</v>
      </c>
      <c r="E7" s="5">
        <v>0</v>
      </c>
      <c r="F7" s="5">
        <f>D7</f>
        <v>2.5641912325677212</v>
      </c>
      <c r="G7" s="5">
        <f>(1-J6)*F7</f>
        <v>2.3077721093109491</v>
      </c>
      <c r="H7" s="5">
        <f>F7*J6</f>
        <v>0.25641912325677213</v>
      </c>
      <c r="I7" s="5">
        <v>0.25676493027088471</v>
      </c>
      <c r="J7" s="5"/>
      <c r="K7" s="5"/>
      <c r="L7" s="5">
        <f t="shared" si="0"/>
        <v>-3.4580701411257575E-4</v>
      </c>
      <c r="M7" s="5"/>
      <c r="N7" s="5"/>
      <c r="P7" s="5">
        <f>K18</f>
        <v>0.72222221434020251</v>
      </c>
      <c r="Q7" s="5">
        <v>0.4</v>
      </c>
      <c r="R7" s="5"/>
      <c r="S7" s="5">
        <f>N18</f>
        <v>3.7256232032255383</v>
      </c>
      <c r="T7" s="5">
        <v>0.4</v>
      </c>
    </row>
    <row r="8" spans="1:20" x14ac:dyDescent="0.3">
      <c r="A8" s="2" t="s">
        <v>5</v>
      </c>
      <c r="B8" s="5">
        <v>0</v>
      </c>
      <c r="C8" s="5">
        <f>B8+I8</f>
        <v>3.8885061910172998E-2</v>
      </c>
      <c r="D8" s="5">
        <f>C8+0.75*C7</f>
        <v>7.7314587596133366</v>
      </c>
      <c r="E8" s="5">
        <f>0.95*D8</f>
        <v>7.3448858216326691</v>
      </c>
      <c r="F8" s="5">
        <f>0.05*D8</f>
        <v>0.38657293798066683</v>
      </c>
      <c r="G8" s="5">
        <f>(1-J6)*F8</f>
        <v>0.34791564418260018</v>
      </c>
      <c r="H8" s="5">
        <f>F8*J6</f>
        <v>3.8657293798066684E-2</v>
      </c>
      <c r="I8" s="5">
        <v>3.8885061910172998E-2</v>
      </c>
      <c r="J8" s="5"/>
      <c r="K8" s="5"/>
      <c r="L8" s="5">
        <f t="shared" si="0"/>
        <v>-2.2776811210631354E-4</v>
      </c>
      <c r="M8" s="5"/>
      <c r="N8" s="5"/>
      <c r="P8" s="5">
        <f>K22</f>
        <v>0.71428570622944365</v>
      </c>
      <c r="Q8" s="5">
        <v>0.5</v>
      </c>
      <c r="R8" s="5"/>
      <c r="S8" s="5">
        <f>N22</f>
        <v>5.076922333406749</v>
      </c>
      <c r="T8" s="5">
        <v>0.5</v>
      </c>
    </row>
    <row r="9" spans="1:20" x14ac:dyDescent="0.3">
      <c r="A9" s="2"/>
      <c r="B9" s="3">
        <v>1</v>
      </c>
      <c r="C9" s="3">
        <v>2</v>
      </c>
      <c r="D9" s="3">
        <v>3</v>
      </c>
      <c r="E9" s="3">
        <v>4</v>
      </c>
      <c r="F9" s="3">
        <v>5</v>
      </c>
      <c r="G9" s="3">
        <v>6</v>
      </c>
      <c r="H9" s="3">
        <v>7</v>
      </c>
      <c r="I9" s="4" t="s">
        <v>0</v>
      </c>
      <c r="J9" s="3" t="s">
        <v>1</v>
      </c>
      <c r="K9" s="3" t="s">
        <v>10</v>
      </c>
      <c r="L9" s="3"/>
      <c r="M9" s="3" t="s">
        <v>11</v>
      </c>
      <c r="N9" s="3" t="s">
        <v>12</v>
      </c>
      <c r="P9" s="5">
        <f>K26</f>
        <v>0.70588234492307222</v>
      </c>
      <c r="Q9" s="5">
        <v>0.6</v>
      </c>
      <c r="R9" s="5"/>
      <c r="S9" s="5">
        <f>N26</f>
        <v>6.8023031596444525</v>
      </c>
      <c r="T9" s="5">
        <v>0.6</v>
      </c>
    </row>
    <row r="10" spans="1:20" x14ac:dyDescent="0.3">
      <c r="A10" s="2" t="s">
        <v>3</v>
      </c>
      <c r="B10" s="7">
        <v>12</v>
      </c>
      <c r="C10" s="7">
        <f>B10+I10</f>
        <v>13.025671195614944</v>
      </c>
      <c r="D10" s="7">
        <f>C10-0.75*C11</f>
        <v>5.1314121649651243</v>
      </c>
      <c r="E10" s="7">
        <v>0</v>
      </c>
      <c r="F10" s="7">
        <f>D10</f>
        <v>5.1314121649651243</v>
      </c>
      <c r="G10" s="7">
        <f>(1-J10)*F10</f>
        <v>4.1051297319720996</v>
      </c>
      <c r="H10" s="7">
        <f>F10*J10</f>
        <v>1.0262824329930249</v>
      </c>
      <c r="I10" s="8">
        <v>1.0256711956149447</v>
      </c>
      <c r="J10" s="7">
        <v>0.2</v>
      </c>
      <c r="K10" s="7">
        <f>(B11-F11)/B11</f>
        <v>0.73685803231167268</v>
      </c>
      <c r="L10" s="7">
        <f t="shared" si="0"/>
        <v>6.1123737808022049E-4</v>
      </c>
      <c r="M10" s="7">
        <f t="shared" ref="M10" si="2">L10^2+L11^2+L12^2</f>
        <v>7.6663131795510778E-7</v>
      </c>
      <c r="N10" s="7">
        <f t="shared" ref="N10" si="3">SUM(H10:H12)</f>
        <v>1.6323047074587678</v>
      </c>
      <c r="P10" s="5">
        <f>K30</f>
        <v>0.69696968821601479</v>
      </c>
      <c r="Q10" s="5">
        <v>0.7</v>
      </c>
      <c r="R10" s="5"/>
      <c r="S10" s="5">
        <f>N30</f>
        <v>9.2388110248872994</v>
      </c>
      <c r="T10" s="5">
        <v>0.7</v>
      </c>
    </row>
    <row r="11" spans="1:20" x14ac:dyDescent="0.3">
      <c r="A11" s="2" t="s">
        <v>4</v>
      </c>
      <c r="B11" s="7">
        <v>10</v>
      </c>
      <c r="C11" s="7">
        <f>B11+I11</f>
        <v>10.525678707533093</v>
      </c>
      <c r="D11" s="7">
        <f>0.25*C11</f>
        <v>2.6314196768832732</v>
      </c>
      <c r="E11" s="7">
        <v>0</v>
      </c>
      <c r="F11" s="7">
        <f>D11</f>
        <v>2.6314196768832732</v>
      </c>
      <c r="G11" s="7">
        <f>(1-J10)*F11</f>
        <v>2.1051357415066185</v>
      </c>
      <c r="H11" s="7">
        <f>F11*J10</f>
        <v>0.52628393537665463</v>
      </c>
      <c r="I11" s="8">
        <v>0.52567870753309198</v>
      </c>
      <c r="J11" s="7"/>
      <c r="K11" s="7"/>
      <c r="L11" s="7">
        <f t="shared" si="0"/>
        <v>6.0522784356265014E-4</v>
      </c>
      <c r="M11" s="7"/>
      <c r="N11" s="7"/>
      <c r="P11" s="5">
        <f>K34</f>
        <v>0.68749999175514298</v>
      </c>
      <c r="Q11" s="5">
        <v>0.8</v>
      </c>
      <c r="R11" s="5"/>
      <c r="S11" s="5">
        <f>N34</f>
        <v>13.390622107043596</v>
      </c>
      <c r="T11" s="5">
        <v>0.8</v>
      </c>
    </row>
    <row r="12" spans="1:20" x14ac:dyDescent="0.3">
      <c r="A12" s="2" t="s">
        <v>5</v>
      </c>
      <c r="B12" s="7">
        <v>0</v>
      </c>
      <c r="C12" s="7">
        <f>B12+I12</f>
        <v>7.9574878259012036E-2</v>
      </c>
      <c r="D12" s="7">
        <f>C12+0.75*C11</f>
        <v>7.9738339089088317</v>
      </c>
      <c r="E12" s="7">
        <f>0.95*D12</f>
        <v>7.5751422134633897</v>
      </c>
      <c r="F12" s="7">
        <f>0.05*D12</f>
        <v>0.39869169544544159</v>
      </c>
      <c r="G12" s="7">
        <f>(1-J10)*F12</f>
        <v>0.3189533563563533</v>
      </c>
      <c r="H12" s="7">
        <f>F12*J10</f>
        <v>7.9738339089088325E-2</v>
      </c>
      <c r="I12" s="8">
        <v>7.9574878259012036E-2</v>
      </c>
      <c r="J12" s="7"/>
      <c r="K12" s="7"/>
      <c r="L12" s="7">
        <f t="shared" si="0"/>
        <v>1.6346083007628964E-4</v>
      </c>
      <c r="M12" s="7"/>
      <c r="N12" s="7"/>
      <c r="P12" s="5">
        <f>K38</f>
        <v>0.67741935371183737</v>
      </c>
      <c r="Q12" s="5">
        <v>0.9</v>
      </c>
      <c r="R12" s="5"/>
      <c r="S12" s="5">
        <f>N38</f>
        <v>24.262455315129895</v>
      </c>
      <c r="T12" s="5">
        <v>0.9</v>
      </c>
    </row>
    <row r="13" spans="1:20" x14ac:dyDescent="0.3">
      <c r="A13" s="2"/>
      <c r="B13" s="9">
        <v>1</v>
      </c>
      <c r="C13" s="9">
        <v>2</v>
      </c>
      <c r="D13" s="9">
        <v>3</v>
      </c>
      <c r="E13" s="9">
        <v>4</v>
      </c>
      <c r="F13" s="9">
        <v>5</v>
      </c>
      <c r="G13" s="9">
        <v>6</v>
      </c>
      <c r="H13" s="9">
        <v>7</v>
      </c>
      <c r="I13" s="10" t="s">
        <v>0</v>
      </c>
      <c r="J13" s="9" t="s">
        <v>1</v>
      </c>
      <c r="K13" s="9" t="s">
        <v>10</v>
      </c>
      <c r="L13" s="9"/>
      <c r="M13" s="9" t="s">
        <v>11</v>
      </c>
      <c r="N13" s="9" t="s">
        <v>12</v>
      </c>
      <c r="P13" s="5">
        <f>K42</f>
        <v>0.6677741053471753</v>
      </c>
      <c r="Q13" s="5">
        <v>0.99</v>
      </c>
      <c r="R13" s="5"/>
      <c r="S13" s="5">
        <f>N42</f>
        <v>205.09723589354846</v>
      </c>
      <c r="T13" s="5">
        <v>0.99</v>
      </c>
    </row>
    <row r="14" spans="1:20" x14ac:dyDescent="0.3">
      <c r="A14" s="2" t="s">
        <v>3</v>
      </c>
      <c r="B14" s="7">
        <v>12</v>
      </c>
      <c r="C14" s="7">
        <f>B14+I14</f>
        <v>13.667690239652785</v>
      </c>
      <c r="D14" s="7">
        <f>C14-0.75*C15</f>
        <v>5.5598410763074373</v>
      </c>
      <c r="E14" s="7">
        <v>0</v>
      </c>
      <c r="F14" s="7">
        <f>D14</f>
        <v>5.5598410763074373</v>
      </c>
      <c r="G14" s="7">
        <f>(1-J14)*F14</f>
        <v>3.891888753415206</v>
      </c>
      <c r="H14" s="7">
        <f>F14*J14</f>
        <v>1.6679523228922311</v>
      </c>
      <c r="I14" s="8">
        <v>1.6676902396527842</v>
      </c>
      <c r="J14" s="7">
        <v>0.3</v>
      </c>
      <c r="K14" s="7">
        <f>(B15-F15)/B15</f>
        <v>0.72973836122182179</v>
      </c>
      <c r="L14" s="7">
        <f t="shared" si="0"/>
        <v>2.6208323944687528E-4</v>
      </c>
      <c r="M14" s="7">
        <f t="shared" ref="M14" si="4">L14^2+L15^2+L16^2</f>
        <v>1.7456553075098973E-7</v>
      </c>
      <c r="N14" s="7">
        <f t="shared" ref="N14" si="5">SUM(H14:H16)</f>
        <v>2.6022060744060491</v>
      </c>
    </row>
    <row r="15" spans="1:20" x14ac:dyDescent="0.3">
      <c r="A15" s="2" t="s">
        <v>4</v>
      </c>
      <c r="B15" s="7">
        <v>10</v>
      </c>
      <c r="C15" s="7">
        <f>B15+I15</f>
        <v>10.81046555112713</v>
      </c>
      <c r="D15" s="7">
        <f>0.25*C15</f>
        <v>2.7026163877817826</v>
      </c>
      <c r="E15" s="7">
        <v>0</v>
      </c>
      <c r="F15" s="7">
        <f>D15</f>
        <v>2.7026163877817826</v>
      </c>
      <c r="G15" s="7">
        <f>(1-J14)*F15</f>
        <v>1.8918314714472477</v>
      </c>
      <c r="H15" s="7">
        <f>F15*J14</f>
        <v>0.81078491633453476</v>
      </c>
      <c r="I15" s="8">
        <v>0.81046555112713103</v>
      </c>
      <c r="J15" s="7"/>
      <c r="K15" s="7"/>
      <c r="L15" s="7">
        <f t="shared" si="0"/>
        <v>3.1936520740372121E-4</v>
      </c>
      <c r="M15" s="7"/>
      <c r="N15" s="7"/>
    </row>
    <row r="16" spans="1:20" x14ac:dyDescent="0.3">
      <c r="A16" s="2" t="s">
        <v>5</v>
      </c>
      <c r="B16" s="7">
        <v>0</v>
      </c>
      <c r="C16" s="7">
        <f>B16+I16</f>
        <v>0.12340651527353884</v>
      </c>
      <c r="D16" s="7">
        <f>C16+0.75*C15</f>
        <v>8.2312556786188864</v>
      </c>
      <c r="E16" s="7">
        <f>0.95*D16</f>
        <v>7.8196928946879414</v>
      </c>
      <c r="F16" s="7">
        <f>0.05*D16</f>
        <v>0.41156278393094436</v>
      </c>
      <c r="G16" s="7">
        <f>(1-J14)*F16</f>
        <v>0.28809394875166106</v>
      </c>
      <c r="H16" s="7">
        <f>F16*J14</f>
        <v>0.12346883517928331</v>
      </c>
      <c r="I16" s="8">
        <v>0.12340651527353884</v>
      </c>
      <c r="J16" s="7"/>
      <c r="K16" s="7"/>
      <c r="L16" s="7">
        <f t="shared" si="0"/>
        <v>6.2319905744470661E-5</v>
      </c>
      <c r="M16" s="7"/>
      <c r="N16" s="7"/>
    </row>
    <row r="17" spans="1:14" x14ac:dyDescent="0.3">
      <c r="A17" s="2"/>
      <c r="B17" s="9">
        <v>1</v>
      </c>
      <c r="C17" s="9">
        <v>2</v>
      </c>
      <c r="D17" s="9">
        <v>3</v>
      </c>
      <c r="E17" s="9">
        <v>4</v>
      </c>
      <c r="F17" s="9">
        <v>5</v>
      </c>
      <c r="G17" s="9">
        <v>6</v>
      </c>
      <c r="H17" s="9">
        <v>7</v>
      </c>
      <c r="I17" s="10" t="s">
        <v>0</v>
      </c>
      <c r="J17" s="9" t="s">
        <v>1</v>
      </c>
      <c r="K17" s="9" t="s">
        <v>10</v>
      </c>
      <c r="L17" s="9"/>
      <c r="M17" s="9" t="s">
        <v>11</v>
      </c>
      <c r="N17" s="9" t="s">
        <v>12</v>
      </c>
    </row>
    <row r="18" spans="1:14" x14ac:dyDescent="0.3">
      <c r="A18" s="2" t="s">
        <v>3</v>
      </c>
      <c r="B18" s="7">
        <v>12</v>
      </c>
      <c r="C18" s="7">
        <f>B18+I18</f>
        <v>14.444443663335234</v>
      </c>
      <c r="D18" s="7">
        <f>C18-0.75*C19</f>
        <v>6.1111100935413081</v>
      </c>
      <c r="E18" s="7">
        <v>0</v>
      </c>
      <c r="F18" s="7">
        <f>D18</f>
        <v>6.1111100935413081</v>
      </c>
      <c r="G18" s="7">
        <f>(1-J18)*F18</f>
        <v>3.6666660561247846</v>
      </c>
      <c r="H18" s="7">
        <f>F18*J18</f>
        <v>2.4444440374165235</v>
      </c>
      <c r="I18" s="8">
        <v>2.444443663335234</v>
      </c>
      <c r="J18" s="7">
        <v>0.4</v>
      </c>
      <c r="K18" s="7">
        <f>(B19-F19)/B19</f>
        <v>0.72222221434020251</v>
      </c>
      <c r="L18" s="7">
        <f t="shared" si="0"/>
        <v>3.740812895003387E-7</v>
      </c>
      <c r="M18" s="7">
        <f t="shared" ref="M18" si="6">L18^2+L19^2+L20^2</f>
        <v>4.0921876475880502E-13</v>
      </c>
      <c r="N18" s="7">
        <f t="shared" ref="N18" si="7">SUM(H18:H20)</f>
        <v>3.7256232032255383</v>
      </c>
    </row>
    <row r="19" spans="1:14" x14ac:dyDescent="0.3">
      <c r="A19" s="2" t="s">
        <v>4</v>
      </c>
      <c r="B19" s="7">
        <v>10</v>
      </c>
      <c r="C19" s="7">
        <f>B19+I19</f>
        <v>11.111111426391901</v>
      </c>
      <c r="D19" s="7">
        <f>0.25*C19</f>
        <v>2.7777778565979752</v>
      </c>
      <c r="E19" s="7">
        <v>0</v>
      </c>
      <c r="F19" s="7">
        <f>D19</f>
        <v>2.7777778565979752</v>
      </c>
      <c r="G19" s="7">
        <f>(1-J18)*F19</f>
        <v>1.666666713958785</v>
      </c>
      <c r="H19" s="7">
        <f>F19*J18</f>
        <v>1.1111111426391902</v>
      </c>
      <c r="I19" s="8">
        <v>1.1111114263919006</v>
      </c>
      <c r="J19" s="7"/>
      <c r="K19" s="7"/>
      <c r="L19" s="7">
        <f t="shared" si="0"/>
        <v>-2.8375271043934447E-7</v>
      </c>
      <c r="M19" s="7"/>
      <c r="N19" s="7"/>
    </row>
    <row r="20" spans="1:14" x14ac:dyDescent="0.3">
      <c r="A20" s="2" t="s">
        <v>5</v>
      </c>
      <c r="B20" s="7">
        <v>0</v>
      </c>
      <c r="C20" s="7">
        <f>B20+I20</f>
        <v>0.17006758869732541</v>
      </c>
      <c r="D20" s="7">
        <f>C20+0.75*C19</f>
        <v>8.5034011584912506</v>
      </c>
      <c r="E20" s="7">
        <f>0.95*D20</f>
        <v>8.078231100566688</v>
      </c>
      <c r="F20" s="7">
        <f>0.05*D20</f>
        <v>0.42517005792456253</v>
      </c>
      <c r="G20" s="7">
        <f>(1-J18)*F20</f>
        <v>0.25510203475473753</v>
      </c>
      <c r="H20" s="7">
        <f>F20*J18</f>
        <v>0.17006802316982503</v>
      </c>
      <c r="I20" s="8">
        <v>0.17006758869732541</v>
      </c>
      <c r="J20" s="7"/>
      <c r="K20" s="7"/>
      <c r="L20" s="7">
        <f t="shared" si="0"/>
        <v>4.3447249961636736E-7</v>
      </c>
      <c r="M20" s="7"/>
      <c r="N20" s="7"/>
    </row>
    <row r="21" spans="1:14" x14ac:dyDescent="0.3">
      <c r="A21" s="2"/>
      <c r="B21" s="9">
        <v>1</v>
      </c>
      <c r="C21" s="9">
        <v>2</v>
      </c>
      <c r="D21" s="9">
        <v>3</v>
      </c>
      <c r="E21" s="9">
        <v>4</v>
      </c>
      <c r="F21" s="9">
        <v>5</v>
      </c>
      <c r="G21" s="9">
        <v>6</v>
      </c>
      <c r="H21" s="9">
        <v>7</v>
      </c>
      <c r="I21" s="10" t="s">
        <v>0</v>
      </c>
      <c r="J21" s="9" t="s">
        <v>1</v>
      </c>
      <c r="K21" s="9" t="s">
        <v>10</v>
      </c>
      <c r="L21" s="9"/>
      <c r="M21" s="9" t="s">
        <v>11</v>
      </c>
      <c r="N21" s="9" t="s">
        <v>12</v>
      </c>
    </row>
    <row r="22" spans="1:14" x14ac:dyDescent="0.3">
      <c r="A22" s="2" t="s">
        <v>3</v>
      </c>
      <c r="B22" s="7">
        <v>12</v>
      </c>
      <c r="C22" s="7">
        <f>B22+I22</f>
        <v>15.428570120246054</v>
      </c>
      <c r="D22" s="7">
        <f>C22-0.75*C23</f>
        <v>6.8571413071293641</v>
      </c>
      <c r="E22" s="7">
        <v>0</v>
      </c>
      <c r="F22" s="7">
        <f>D22</f>
        <v>6.8571413071293641</v>
      </c>
      <c r="G22" s="7">
        <f>(1-J22)*F22</f>
        <v>3.428570653564682</v>
      </c>
      <c r="H22" s="7">
        <f>F22*J22</f>
        <v>3.428570653564682</v>
      </c>
      <c r="I22" s="8">
        <v>3.4285701202460546</v>
      </c>
      <c r="J22" s="7">
        <v>0.5</v>
      </c>
      <c r="K22" s="7">
        <f>(B23-F23)/B23</f>
        <v>0.71428570622944365</v>
      </c>
      <c r="L22" s="7">
        <f t="shared" si="0"/>
        <v>5.3331862748251524E-7</v>
      </c>
      <c r="M22" s="7">
        <f t="shared" ref="M22" si="8">L22^2+L23^2+L24^2</f>
        <v>7.0561621217965907E-13</v>
      </c>
      <c r="N22" s="7">
        <f t="shared" ref="N22" si="9">SUM(H22:H24)</f>
        <v>5.076922333406749</v>
      </c>
    </row>
    <row r="23" spans="1:14" x14ac:dyDescent="0.3">
      <c r="A23" s="2" t="s">
        <v>4</v>
      </c>
      <c r="B23" s="7">
        <v>10</v>
      </c>
      <c r="C23" s="7">
        <f>B23+I23</f>
        <v>11.428571750822254</v>
      </c>
      <c r="D23" s="7">
        <f>0.25*C23</f>
        <v>2.8571429377055635</v>
      </c>
      <c r="E23" s="7">
        <v>0</v>
      </c>
      <c r="F23" s="7">
        <f>D23</f>
        <v>2.8571429377055635</v>
      </c>
      <c r="G23" s="7">
        <f>(1-J22)*F23</f>
        <v>1.4285714688527817</v>
      </c>
      <c r="H23" s="7">
        <f>F23*J22</f>
        <v>1.4285714688527817</v>
      </c>
      <c r="I23" s="8">
        <v>1.428571750822254</v>
      </c>
      <c r="J23" s="7"/>
      <c r="K23" s="7"/>
      <c r="L23" s="7">
        <f t="shared" si="0"/>
        <v>-2.8196947221559299E-7</v>
      </c>
      <c r="M23" s="7"/>
      <c r="N23" s="7"/>
    </row>
    <row r="24" spans="1:14" x14ac:dyDescent="0.3">
      <c r="A24" s="2" t="s">
        <v>5</v>
      </c>
      <c r="B24" s="7">
        <v>0</v>
      </c>
      <c r="C24" s="7">
        <f>B24+I24</f>
        <v>0.21977962645470903</v>
      </c>
      <c r="D24" s="7">
        <f>C24+0.75*C23</f>
        <v>8.791208439571399</v>
      </c>
      <c r="E24" s="7">
        <f>0.95*D24</f>
        <v>8.3516480175928294</v>
      </c>
      <c r="F24" s="7">
        <f>0.05*D24</f>
        <v>0.43956042197856998</v>
      </c>
      <c r="G24" s="7">
        <f>(1-J22)*F24</f>
        <v>0.21978021098928499</v>
      </c>
      <c r="H24" s="7">
        <f>F24*J22</f>
        <v>0.21978021098928499</v>
      </c>
      <c r="I24" s="8">
        <v>0.21977962645470903</v>
      </c>
      <c r="J24" s="7"/>
      <c r="K24" s="7"/>
      <c r="L24" s="7">
        <f t="shared" si="0"/>
        <v>5.8453457596474578E-7</v>
      </c>
      <c r="M24" s="7"/>
      <c r="N24" s="7"/>
    </row>
    <row r="25" spans="1:14" x14ac:dyDescent="0.3">
      <c r="A25" s="2"/>
      <c r="B25" s="9">
        <v>1</v>
      </c>
      <c r="C25" s="9">
        <v>2</v>
      </c>
      <c r="D25" s="9">
        <v>3</v>
      </c>
      <c r="E25" s="9">
        <v>4</v>
      </c>
      <c r="F25" s="9">
        <v>5</v>
      </c>
      <c r="G25" s="9">
        <v>6</v>
      </c>
      <c r="H25" s="9">
        <v>7</v>
      </c>
      <c r="I25" s="10" t="s">
        <v>0</v>
      </c>
      <c r="J25" s="9" t="s">
        <v>1</v>
      </c>
      <c r="K25" s="9" t="s">
        <v>10</v>
      </c>
      <c r="L25" s="9"/>
      <c r="M25" s="9" t="s">
        <v>11</v>
      </c>
      <c r="N25" s="9" t="s">
        <v>12</v>
      </c>
    </row>
    <row r="26" spans="1:14" x14ac:dyDescent="0.3">
      <c r="A26" s="2" t="s">
        <v>3</v>
      </c>
      <c r="B26" s="7">
        <v>12</v>
      </c>
      <c r="C26" s="7">
        <f>B26+I26</f>
        <v>16.764703953497232</v>
      </c>
      <c r="D26" s="7">
        <f>C26-0.75*C27</f>
        <v>7.9411743011894007</v>
      </c>
      <c r="E26" s="7">
        <v>0</v>
      </c>
      <c r="F26" s="7">
        <f>D26</f>
        <v>7.9411743011894007</v>
      </c>
      <c r="G26" s="7">
        <f>(1-J26)*F26</f>
        <v>3.1764697204757604</v>
      </c>
      <c r="H26" s="7">
        <f>F26*J26</f>
        <v>4.7647045807136399</v>
      </c>
      <c r="I26" s="8">
        <v>4.7647039534972304</v>
      </c>
      <c r="J26" s="7">
        <v>0.6</v>
      </c>
      <c r="K26" s="7">
        <f>(B27-F27)/B27</f>
        <v>0.70588234492307222</v>
      </c>
      <c r="L26" s="7">
        <f t="shared" si="0"/>
        <v>6.2721640947671631E-7</v>
      </c>
      <c r="M26" s="7">
        <f t="shared" ref="M26" si="10">L26^2+L27^2+L28^2</f>
        <v>9.371303537523274E-13</v>
      </c>
      <c r="N26" s="7">
        <f t="shared" ref="N26" si="11">SUM(H26:H28)</f>
        <v>6.8023031596444525</v>
      </c>
    </row>
    <row r="27" spans="1:14" x14ac:dyDescent="0.3">
      <c r="A27" s="2" t="s">
        <v>4</v>
      </c>
      <c r="B27" s="7">
        <v>10</v>
      </c>
      <c r="C27" s="7">
        <f>B27+I27</f>
        <v>11.764706203077109</v>
      </c>
      <c r="D27" s="7">
        <f>0.25*C27</f>
        <v>2.9411765507692773</v>
      </c>
      <c r="E27" s="7">
        <v>0</v>
      </c>
      <c r="F27" s="7">
        <f>D27</f>
        <v>2.9411765507692773</v>
      </c>
      <c r="G27" s="7">
        <f>(1-J26)*F27</f>
        <v>1.1764706203077109</v>
      </c>
      <c r="H27" s="7">
        <f>F27*J26</f>
        <v>1.7647059304615664</v>
      </c>
      <c r="I27" s="8">
        <v>1.7647062030771099</v>
      </c>
      <c r="J27" s="7"/>
      <c r="K27" s="7"/>
      <c r="L27" s="7">
        <f t="shared" si="0"/>
        <v>-2.7261554347290939E-7</v>
      </c>
      <c r="M27" s="7"/>
      <c r="N27" s="7"/>
    </row>
    <row r="28" spans="1:14" x14ac:dyDescent="0.3">
      <c r="A28" s="2" t="s">
        <v>5</v>
      </c>
      <c r="B28" s="7">
        <v>0</v>
      </c>
      <c r="C28" s="7">
        <f>B28+I28</f>
        <v>0.27289196333371613</v>
      </c>
      <c r="D28" s="7">
        <f>C28+0.75*C27</f>
        <v>9.0964216156415478</v>
      </c>
      <c r="E28" s="7">
        <f>0.95*D28</f>
        <v>8.6416005348594709</v>
      </c>
      <c r="F28" s="7">
        <f>0.05*D28</f>
        <v>0.45482108078207739</v>
      </c>
      <c r="G28" s="7">
        <f>(1-J26)*F28</f>
        <v>0.18192843231283096</v>
      </c>
      <c r="H28" s="7">
        <f>F28*J26</f>
        <v>0.27289264846924643</v>
      </c>
      <c r="I28" s="8">
        <v>0.27289196333371613</v>
      </c>
      <c r="J28" s="7"/>
      <c r="K28" s="7"/>
      <c r="L28" s="7">
        <f t="shared" si="0"/>
        <v>6.8513553030946639E-7</v>
      </c>
      <c r="M28" s="7"/>
      <c r="N28" s="7"/>
    </row>
    <row r="29" spans="1:14" x14ac:dyDescent="0.3">
      <c r="A29" s="2"/>
      <c r="B29" s="9">
        <v>1</v>
      </c>
      <c r="C29" s="9">
        <v>2</v>
      </c>
      <c r="D29" s="9">
        <v>3</v>
      </c>
      <c r="E29" s="9">
        <v>4</v>
      </c>
      <c r="F29" s="9">
        <v>5</v>
      </c>
      <c r="G29" s="9">
        <v>6</v>
      </c>
      <c r="H29" s="9">
        <v>7</v>
      </c>
      <c r="I29" s="10" t="s">
        <v>0</v>
      </c>
      <c r="J29" s="9" t="s">
        <v>1</v>
      </c>
      <c r="K29" s="9" t="s">
        <v>10</v>
      </c>
      <c r="L29" s="9"/>
      <c r="M29" s="9" t="s">
        <v>11</v>
      </c>
      <c r="N29" s="9" t="s">
        <v>12</v>
      </c>
    </row>
    <row r="30" spans="1:14" x14ac:dyDescent="0.3">
      <c r="A30" s="2" t="s">
        <v>3</v>
      </c>
      <c r="B30" s="7">
        <v>12</v>
      </c>
      <c r="C30" s="7">
        <f>B30+I30</f>
        <v>18.787876161924309</v>
      </c>
      <c r="D30" s="7">
        <f>C30-0.75*C31</f>
        <v>9.6969668084047544</v>
      </c>
      <c r="E30" s="7">
        <v>0</v>
      </c>
      <c r="F30" s="7">
        <f>D30</f>
        <v>9.6969668084047544</v>
      </c>
      <c r="G30" s="7">
        <f>(1-J30)*F30</f>
        <v>2.9090900425214268</v>
      </c>
      <c r="H30" s="7">
        <f>F30*J30</f>
        <v>6.7878767658833281</v>
      </c>
      <c r="I30" s="8">
        <v>6.7878761619243111</v>
      </c>
      <c r="J30" s="7">
        <v>0.7</v>
      </c>
      <c r="K30" s="7">
        <f>(B31-F31)/B31</f>
        <v>0.69696968821601479</v>
      </c>
      <c r="L30" s="7">
        <f t="shared" si="0"/>
        <v>6.0395901702037236E-7</v>
      </c>
      <c r="M30" s="7">
        <f t="shared" ref="M30" si="12">L30^2+L31^2+L32^2</f>
        <v>9.0037999317635271E-13</v>
      </c>
      <c r="N30" s="7">
        <f t="shared" ref="N30" si="13">SUM(H30:H32)</f>
        <v>9.2388110248872994</v>
      </c>
    </row>
    <row r="31" spans="1:14" x14ac:dyDescent="0.3">
      <c r="A31" s="2" t="s">
        <v>4</v>
      </c>
      <c r="B31" s="7">
        <v>10</v>
      </c>
      <c r="C31" s="7">
        <f>B31+I31</f>
        <v>12.121212471359406</v>
      </c>
      <c r="D31" s="7">
        <f>0.25*C31</f>
        <v>3.0303031178398516</v>
      </c>
      <c r="E31" s="7">
        <v>0</v>
      </c>
      <c r="F31" s="7">
        <f>D31</f>
        <v>3.0303031178398516</v>
      </c>
      <c r="G31" s="7">
        <f>(1-J30)*F31</f>
        <v>0.90909093535195562</v>
      </c>
      <c r="H31" s="7">
        <f>F31*J30</f>
        <v>2.1212121824878958</v>
      </c>
      <c r="I31" s="8">
        <v>2.1212124713594069</v>
      </c>
      <c r="J31" s="7"/>
      <c r="K31" s="7"/>
      <c r="L31" s="7">
        <f t="shared" si="0"/>
        <v>-2.8887151115597476E-7</v>
      </c>
      <c r="M31" s="7"/>
      <c r="N31" s="7"/>
    </row>
    <row r="32" spans="1:14" x14ac:dyDescent="0.3">
      <c r="A32" s="2" t="s">
        <v>5</v>
      </c>
      <c r="B32" s="7">
        <v>0</v>
      </c>
      <c r="C32" s="7">
        <f>B32+I32</f>
        <v>0.32972140408262302</v>
      </c>
      <c r="D32" s="7">
        <f>C32+0.75*C31</f>
        <v>9.4206307576021775</v>
      </c>
      <c r="E32" s="7">
        <f>0.95*D32</f>
        <v>8.9495992197220691</v>
      </c>
      <c r="F32" s="7">
        <f>0.05*D32</f>
        <v>0.47103153788010887</v>
      </c>
      <c r="G32" s="7">
        <f>(1-J30)*F32</f>
        <v>0.14130946136403269</v>
      </c>
      <c r="H32" s="7">
        <f>F32*J30</f>
        <v>0.32972207651607621</v>
      </c>
      <c r="I32" s="8">
        <v>0.32972140408262302</v>
      </c>
      <c r="J32" s="7"/>
      <c r="K32" s="7"/>
      <c r="L32" s="7">
        <f t="shared" si="0"/>
        <v>6.7243345319711878E-7</v>
      </c>
      <c r="M32" s="7"/>
      <c r="N32" s="7"/>
    </row>
    <row r="33" spans="1:14" x14ac:dyDescent="0.3">
      <c r="A33" s="2"/>
      <c r="B33" s="9">
        <v>1</v>
      </c>
      <c r="C33" s="9">
        <v>2</v>
      </c>
      <c r="D33" s="9">
        <v>3</v>
      </c>
      <c r="E33" s="9">
        <v>4</v>
      </c>
      <c r="F33" s="9">
        <v>5</v>
      </c>
      <c r="G33" s="9">
        <v>6</v>
      </c>
      <c r="H33" s="9">
        <v>7</v>
      </c>
      <c r="I33" s="10" t="s">
        <v>0</v>
      </c>
      <c r="J33" s="9" t="s">
        <v>1</v>
      </c>
      <c r="K33" s="9" t="s">
        <v>10</v>
      </c>
      <c r="L33" s="9"/>
      <c r="M33" s="9" t="s">
        <v>11</v>
      </c>
      <c r="N33" s="9" t="s">
        <v>12</v>
      </c>
    </row>
    <row r="34" spans="1:14" x14ac:dyDescent="0.3">
      <c r="A34" s="2" t="s">
        <v>3</v>
      </c>
      <c r="B34" s="7">
        <v>12</v>
      </c>
      <c r="C34" s="7">
        <f>B34+I34</f>
        <v>22.499996567888378</v>
      </c>
      <c r="D34" s="7">
        <f>C34-0.75*C35</f>
        <v>13.124996320542667</v>
      </c>
      <c r="E34" s="7">
        <v>0</v>
      </c>
      <c r="F34" s="7">
        <f>D34</f>
        <v>13.124996320542667</v>
      </c>
      <c r="G34" s="7">
        <f>(1-J34)*F34</f>
        <v>2.6249992641085327</v>
      </c>
      <c r="H34" s="7">
        <f>F34*J34</f>
        <v>10.499997056434134</v>
      </c>
      <c r="I34" s="8">
        <v>10.499996567888378</v>
      </c>
      <c r="J34" s="7">
        <v>0.8</v>
      </c>
      <c r="K34" s="7">
        <f>(B35-F35)/B35</f>
        <v>0.68749999175514298</v>
      </c>
      <c r="L34" s="7">
        <f t="shared" si="0"/>
        <v>4.8854575673829004E-7</v>
      </c>
      <c r="M34" s="7">
        <f t="shared" ref="M34" si="14">L34^2+L35^2+L36^2</f>
        <v>6.8741097631662895E-13</v>
      </c>
      <c r="N34" s="7">
        <f t="shared" ref="N34" si="15">SUM(H34:H36)</f>
        <v>13.390622107043596</v>
      </c>
    </row>
    <row r="35" spans="1:14" x14ac:dyDescent="0.3">
      <c r="A35" s="2" t="s">
        <v>4</v>
      </c>
      <c r="B35" s="7">
        <v>10</v>
      </c>
      <c r="C35" s="7">
        <f>B35+I35</f>
        <v>12.500000329794281</v>
      </c>
      <c r="D35" s="7">
        <f>0.25*C35</f>
        <v>3.1250000824485702</v>
      </c>
      <c r="E35" s="7">
        <v>0</v>
      </c>
      <c r="F35" s="7">
        <f>D35</f>
        <v>3.1250000824485702</v>
      </c>
      <c r="G35" s="7">
        <f>(1-J34)*F35</f>
        <v>0.62500001648971393</v>
      </c>
      <c r="H35" s="7">
        <f>F35*J34</f>
        <v>2.5000000659588562</v>
      </c>
      <c r="I35" s="8">
        <v>2.5000003297942808</v>
      </c>
      <c r="J35" s="7"/>
      <c r="K35" s="7"/>
      <c r="L35" s="7">
        <f t="shared" si="0"/>
        <v>-2.6383542461871912E-7</v>
      </c>
      <c r="M35" s="7"/>
      <c r="N35" s="7"/>
    </row>
    <row r="36" spans="1:14" x14ac:dyDescent="0.3">
      <c r="A36" s="2" t="s">
        <v>5</v>
      </c>
      <c r="B36" s="7">
        <v>0</v>
      </c>
      <c r="C36" s="7">
        <f>B36+I36</f>
        <v>0.39062436891942326</v>
      </c>
      <c r="D36" s="7">
        <f>C36+0.75*C35</f>
        <v>9.7656246162651339</v>
      </c>
      <c r="E36" s="7">
        <f>0.95*D36</f>
        <v>9.2773433854518768</v>
      </c>
      <c r="F36" s="7">
        <f>0.05*D36</f>
        <v>0.48828123081325669</v>
      </c>
      <c r="G36" s="7">
        <f>(1-J34)*F36</f>
        <v>9.7656246162651311E-2</v>
      </c>
      <c r="H36" s="7">
        <f>F36*J34</f>
        <v>0.39062498465060536</v>
      </c>
      <c r="I36" s="8">
        <v>0.39062436891942326</v>
      </c>
      <c r="J36" s="7"/>
      <c r="K36" s="7"/>
      <c r="L36" s="7">
        <f t="shared" si="0"/>
        <v>6.1573118209645727E-7</v>
      </c>
      <c r="M36" s="7"/>
      <c r="N36" s="7"/>
    </row>
    <row r="37" spans="1:14" x14ac:dyDescent="0.3">
      <c r="A37" s="2"/>
      <c r="B37" s="9">
        <v>1</v>
      </c>
      <c r="C37" s="9">
        <v>2</v>
      </c>
      <c r="D37" s="9">
        <v>3</v>
      </c>
      <c r="E37" s="9">
        <v>4</v>
      </c>
      <c r="F37" s="9">
        <v>5</v>
      </c>
      <c r="G37" s="9">
        <v>6</v>
      </c>
      <c r="H37" s="9">
        <v>7</v>
      </c>
      <c r="I37" s="10" t="s">
        <v>0</v>
      </c>
      <c r="J37" s="9" t="s">
        <v>1</v>
      </c>
      <c r="K37" s="9" t="s">
        <v>10</v>
      </c>
      <c r="L37" s="9"/>
      <c r="M37" s="9" t="s">
        <v>11</v>
      </c>
      <c r="N37" s="9" t="s">
        <v>12</v>
      </c>
    </row>
    <row r="38" spans="1:14" x14ac:dyDescent="0.3">
      <c r="A38" s="2" t="s">
        <v>3</v>
      </c>
      <c r="B38" s="7">
        <v>12</v>
      </c>
      <c r="C38" s="7">
        <f>B38+I38</f>
        <v>32.903225469122049</v>
      </c>
      <c r="D38" s="7">
        <f>C38-0.75*C39</f>
        <v>23.22580608047717</v>
      </c>
      <c r="E38" s="7">
        <v>0</v>
      </c>
      <c r="F38" s="7">
        <f>D38</f>
        <v>23.22580608047717</v>
      </c>
      <c r="G38" s="7">
        <f>(1-J38)*F38</f>
        <v>2.3225806080477165</v>
      </c>
      <c r="H38" s="7">
        <f>F38*J38</f>
        <v>20.903225472429455</v>
      </c>
      <c r="I38" s="8">
        <v>20.903225469122052</v>
      </c>
      <c r="J38" s="7">
        <v>0.9</v>
      </c>
      <c r="K38" s="7">
        <f>(B39-F39)/B39</f>
        <v>0.67741935371183737</v>
      </c>
      <c r="L38" s="7">
        <f t="shared" si="0"/>
        <v>3.3074023519930051E-9</v>
      </c>
      <c r="M38" s="7">
        <f t="shared" ref="M38" si="16">L38^2+L39^2+L40^2</f>
        <v>3.7623396818806136E-13</v>
      </c>
      <c r="N38" s="7">
        <f t="shared" ref="N38" si="17">SUM(H38:H40)</f>
        <v>24.262455315129895</v>
      </c>
    </row>
    <row r="39" spans="1:14" x14ac:dyDescent="0.3">
      <c r="A39" s="2" t="s">
        <v>4</v>
      </c>
      <c r="B39" s="7">
        <v>10</v>
      </c>
      <c r="C39" s="7">
        <f>B39+I39</f>
        <v>12.903225851526507</v>
      </c>
      <c r="D39" s="7">
        <f>0.25*C39</f>
        <v>3.2258064628816268</v>
      </c>
      <c r="E39" s="7">
        <v>0</v>
      </c>
      <c r="F39" s="7">
        <f>D39</f>
        <v>3.2258064628816268</v>
      </c>
      <c r="G39" s="7">
        <f>(1-J38)*F39</f>
        <v>0.32258064628816263</v>
      </c>
      <c r="H39" s="7">
        <f>F39*J38</f>
        <v>2.9032258165934643</v>
      </c>
      <c r="I39" s="8">
        <v>2.9032258515265079</v>
      </c>
      <c r="J39" s="7"/>
      <c r="K39" s="7"/>
      <c r="L39" s="7">
        <f t="shared" si="0"/>
        <v>-3.4933043568941002E-8</v>
      </c>
      <c r="M39" s="7"/>
      <c r="N39" s="7"/>
    </row>
    <row r="40" spans="1:14" x14ac:dyDescent="0.3">
      <c r="A40" s="2" t="s">
        <v>5</v>
      </c>
      <c r="B40" s="7">
        <v>0</v>
      </c>
      <c r="C40" s="7">
        <f>B40+I40</f>
        <v>0.45600341373232445</v>
      </c>
      <c r="D40" s="7">
        <f>C40+0.75*C39</f>
        <v>10.133422802377204</v>
      </c>
      <c r="E40" s="7">
        <f>0.95*D40</f>
        <v>9.6267516622583429</v>
      </c>
      <c r="F40" s="7">
        <f>0.05*D40</f>
        <v>0.50667114011886027</v>
      </c>
      <c r="G40" s="7">
        <f>(1-J38)*F40</f>
        <v>5.0667114011886019E-2</v>
      </c>
      <c r="H40" s="7">
        <f>F40*J38</f>
        <v>0.45600402610697427</v>
      </c>
      <c r="I40" s="8">
        <v>0.45600341373232445</v>
      </c>
      <c r="J40" s="7"/>
      <c r="K40" s="7"/>
      <c r="L40" s="7">
        <f t="shared" si="0"/>
        <v>6.1237464982211165E-7</v>
      </c>
      <c r="M40" s="7"/>
      <c r="N40" s="7"/>
    </row>
    <row r="41" spans="1:14" x14ac:dyDescent="0.3">
      <c r="A41" s="2"/>
      <c r="B41" s="9">
        <v>1</v>
      </c>
      <c r="C41" s="9">
        <v>2</v>
      </c>
      <c r="D41" s="9">
        <v>3</v>
      </c>
      <c r="E41" s="9">
        <v>4</v>
      </c>
      <c r="F41" s="9">
        <v>5</v>
      </c>
      <c r="G41" s="9">
        <v>6</v>
      </c>
      <c r="H41" s="9">
        <v>7</v>
      </c>
      <c r="I41" s="10" t="s">
        <v>0</v>
      </c>
      <c r="J41" s="9" t="s">
        <v>1</v>
      </c>
      <c r="K41" s="9" t="s">
        <v>10</v>
      </c>
      <c r="L41" s="9"/>
      <c r="M41" s="9" t="s">
        <v>11</v>
      </c>
      <c r="N41" s="9" t="s">
        <v>12</v>
      </c>
    </row>
    <row r="42" spans="1:14" x14ac:dyDescent="0.3">
      <c r="A42" s="2" t="s">
        <v>3</v>
      </c>
      <c r="B42" s="7">
        <v>12</v>
      </c>
      <c r="C42" s="7">
        <f>B42+I42</f>
        <v>213.28915181686281</v>
      </c>
      <c r="D42" s="7">
        <f>C42-0.75*C43</f>
        <v>203.32237497727806</v>
      </c>
      <c r="E42" s="7">
        <v>0</v>
      </c>
      <c r="F42" s="7">
        <f>D42</f>
        <v>203.32237497727806</v>
      </c>
      <c r="G42" s="7">
        <f>(1-J42)*F42</f>
        <v>2.0332237497727825</v>
      </c>
      <c r="H42" s="7">
        <f>F42*J42</f>
        <v>201.28915122750527</v>
      </c>
      <c r="I42" s="8">
        <v>201.28915181686281</v>
      </c>
      <c r="J42" s="7">
        <v>0.99</v>
      </c>
      <c r="K42" s="7">
        <f>(B43-F43)/B43</f>
        <v>0.6677741053471753</v>
      </c>
      <c r="L42" s="7">
        <f t="shared" si="0"/>
        <v>-5.8935754054800782E-7</v>
      </c>
      <c r="M42" s="7">
        <f t="shared" ref="M42" si="18">L42^2+L43^2+L44^2</f>
        <v>1.1985485475353263E-12</v>
      </c>
      <c r="N42" s="7">
        <f t="shared" ref="N42" si="19">SUM(H42:H44)</f>
        <v>205.09723589354846</v>
      </c>
    </row>
    <row r="43" spans="1:14" x14ac:dyDescent="0.3">
      <c r="A43" s="2" t="s">
        <v>4</v>
      </c>
      <c r="B43" s="7">
        <v>10</v>
      </c>
      <c r="C43" s="7">
        <f>B43+I43</f>
        <v>13.28903578611299</v>
      </c>
      <c r="D43" s="7">
        <f>0.25*C43</f>
        <v>3.3222589465282475</v>
      </c>
      <c r="E43" s="7">
        <v>0</v>
      </c>
      <c r="F43" s="7">
        <f>D43</f>
        <v>3.3222589465282475</v>
      </c>
      <c r="G43" s="7">
        <f>(1-J42)*F43</f>
        <v>3.3222589465282504E-2</v>
      </c>
      <c r="H43" s="7">
        <f>F43*J42</f>
        <v>3.2890363570629648</v>
      </c>
      <c r="I43" s="8">
        <v>3.2890357861129895</v>
      </c>
      <c r="J43" s="7"/>
      <c r="K43" s="7"/>
      <c r="L43" s="7">
        <f t="shared" si="0"/>
        <v>5.7094997529816283E-7</v>
      </c>
      <c r="M43" s="7"/>
      <c r="N43" s="7"/>
    </row>
    <row r="44" spans="1:14" x14ac:dyDescent="0.3">
      <c r="A44" s="2" t="s">
        <v>5</v>
      </c>
      <c r="B44" s="7">
        <v>0</v>
      </c>
      <c r="C44" s="7">
        <f>B44+I44</f>
        <v>0.51904758425794739</v>
      </c>
      <c r="D44" s="7">
        <f>C44+0.75*C43</f>
        <v>10.48582442384269</v>
      </c>
      <c r="E44" s="7">
        <f>0.95*D44</f>
        <v>9.9615332026505552</v>
      </c>
      <c r="F44" s="7">
        <f>0.05*D44</f>
        <v>0.52429122119213456</v>
      </c>
      <c r="G44" s="7">
        <f>(1-J42)*F44</f>
        <v>5.24291221192135E-3</v>
      </c>
      <c r="H44" s="7">
        <f>F44*J42</f>
        <v>0.51904830898021326</v>
      </c>
      <c r="I44" s="8">
        <v>0.51904758425794739</v>
      </c>
      <c r="J44" s="7"/>
      <c r="K44" s="7"/>
      <c r="L44" s="7">
        <f t="shared" si="0"/>
        <v>7.247222658657293E-7</v>
      </c>
      <c r="M44" s="7"/>
      <c r="N44" s="7"/>
    </row>
    <row r="45" spans="1:14" x14ac:dyDescent="0.3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Hook</dc:creator>
  <cp:lastModifiedBy>Jeremy Hook</cp:lastModifiedBy>
  <dcterms:created xsi:type="dcterms:W3CDTF">2020-03-19T13:33:23Z</dcterms:created>
  <dcterms:modified xsi:type="dcterms:W3CDTF">2020-03-19T16:13:49Z</dcterms:modified>
</cp:coreProperties>
</file>