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autoCompressPictures="0" defaultThemeVersion="124226"/>
  <mc:AlternateContent xmlns:mc="http://schemas.openxmlformats.org/markup-compatibility/2006">
    <mc:Choice Requires="x15">
      <x15ac:absPath xmlns:x15ac="http://schemas.microsoft.com/office/spreadsheetml/2010/11/ac" url="C:\Users\jerem\Desktop\CHEME_375\hw3-JeremyRHook\"/>
    </mc:Choice>
  </mc:AlternateContent>
  <xr:revisionPtr revIDLastSave="0" documentId="13_ncr:1_{7B3828A5-5B9B-40D9-B0FC-66CB367B2DC9}" xr6:coauthVersionLast="45" xr6:coauthVersionMax="45" xr10:uidLastSave="{00000000-0000-0000-0000-000000000000}"/>
  <bookViews>
    <workbookView xWindow="-108" yWindow="-108" windowWidth="23256" windowHeight="12576" activeTab="4" xr2:uid="{00000000-000D-0000-FFFF-FFFF00000000}"/>
  </bookViews>
  <sheets>
    <sheet name="Problem 1" sheetId="1" r:id="rId1"/>
    <sheet name="Problem 2" sheetId="2" r:id="rId2"/>
    <sheet name="Problem 3" sheetId="3" r:id="rId3"/>
    <sheet name="Problem 4" sheetId="4" r:id="rId4"/>
    <sheet name="Problem 5" sheetId="5" r:id="rId5"/>
  </sheets>
  <externalReferences>
    <externalReference r:id="rId6"/>
  </externalReferences>
  <definedNames>
    <definedName name="c_0">'Problem 1'!$D$2</definedName>
    <definedName name="c_1">'Problem 1'!$E$2</definedName>
    <definedName name="c_2">'Problem 1'!$F$2</definedName>
    <definedName name="c_3">'Problem 1'!$F$2</definedName>
    <definedName name="c_33">'Problem 1'!$G$2</definedName>
    <definedName name="k_1">'Problem 5'!$A$5</definedName>
    <definedName name="k_2">'Problem 5'!$B$5</definedName>
    <definedName name="q">'[1]Problem 2'!$C$3</definedName>
    <definedName name="S_off">'Problem 2'!$G$3</definedName>
    <definedName name="S_on">'Problem 2'!$F$3</definedName>
    <definedName name="solver_adj" localSheetId="0" hidden="1">'Problem 1'!$D$2:$G$2</definedName>
    <definedName name="solver_adj" localSheetId="1" hidden="1">'Problem 2'!$D$3:$E$3</definedName>
    <definedName name="solver_adj" localSheetId="4" hidden="1">'Problem 5'!$E$6</definedName>
    <definedName name="solver_cvg" localSheetId="0" hidden="1">0.0001</definedName>
    <definedName name="solver_cvg" localSheetId="1" hidden="1">0.0001</definedName>
    <definedName name="solver_cvg" localSheetId="4" hidden="1">0.0001</definedName>
    <definedName name="solver_drv" localSheetId="0" hidden="1">1</definedName>
    <definedName name="solver_drv" localSheetId="1" hidden="1">1</definedName>
    <definedName name="solver_drv" localSheetId="4" hidden="1">1</definedName>
    <definedName name="solver_eng" localSheetId="0" hidden="1">1</definedName>
    <definedName name="solver_eng" localSheetId="1" hidden="1">1</definedName>
    <definedName name="solver_eng" localSheetId="4" hidden="1">1</definedName>
    <definedName name="solver_est" localSheetId="0" hidden="1">1</definedName>
    <definedName name="solver_est" localSheetId="1" hidden="1">1</definedName>
    <definedName name="solver_est" localSheetId="4" hidden="1">1</definedName>
    <definedName name="solver_itr" localSheetId="0" hidden="1">2147483647</definedName>
    <definedName name="solver_itr" localSheetId="1" hidden="1">2147483647</definedName>
    <definedName name="solver_itr" localSheetId="4" hidden="1">2147483647</definedName>
    <definedName name="solver_lhs1" localSheetId="0" hidden="1">'Problem 1'!$F$5</definedName>
    <definedName name="solver_mip" localSheetId="0" hidden="1">2147483647</definedName>
    <definedName name="solver_mip" localSheetId="1" hidden="1">2147483647</definedName>
    <definedName name="solver_mip" localSheetId="4" hidden="1">2147483647</definedName>
    <definedName name="solver_mni" localSheetId="0" hidden="1">30</definedName>
    <definedName name="solver_mni" localSheetId="1" hidden="1">30</definedName>
    <definedName name="solver_mni" localSheetId="4" hidden="1">30</definedName>
    <definedName name="solver_mrt" localSheetId="0" hidden="1">0.075</definedName>
    <definedName name="solver_mrt" localSheetId="1" hidden="1">0.075</definedName>
    <definedName name="solver_mrt" localSheetId="4" hidden="1">0.075</definedName>
    <definedName name="solver_msl" localSheetId="0" hidden="1">2</definedName>
    <definedName name="solver_msl" localSheetId="1" hidden="1">2</definedName>
    <definedName name="solver_msl" localSheetId="4" hidden="1">2</definedName>
    <definedName name="solver_neg" localSheetId="0" hidden="1">2</definedName>
    <definedName name="solver_neg" localSheetId="1" hidden="1">1</definedName>
    <definedName name="solver_neg" localSheetId="4" hidden="1">1</definedName>
    <definedName name="solver_nod" localSheetId="0" hidden="1">2147483647</definedName>
    <definedName name="solver_nod" localSheetId="1" hidden="1">2147483647</definedName>
    <definedName name="solver_nod" localSheetId="4" hidden="1">2147483647</definedName>
    <definedName name="solver_num" localSheetId="0" hidden="1">0</definedName>
    <definedName name="solver_num" localSheetId="1" hidden="1">0</definedName>
    <definedName name="solver_num" localSheetId="4" hidden="1">0</definedName>
    <definedName name="solver_nwt" localSheetId="0" hidden="1">1</definedName>
    <definedName name="solver_nwt" localSheetId="1" hidden="1">1</definedName>
    <definedName name="solver_nwt" localSheetId="4" hidden="1">1</definedName>
    <definedName name="solver_opt" localSheetId="0" hidden="1">'Problem 1'!$C$248</definedName>
    <definedName name="solver_opt" localSheetId="1" hidden="1">'Problem 2'!$B$17</definedName>
    <definedName name="solver_opt" localSheetId="4" hidden="1">'Problem 5'!$I$20</definedName>
    <definedName name="solver_pre" localSheetId="0" hidden="1">0.000001</definedName>
    <definedName name="solver_pre" localSheetId="1" hidden="1">0.000001</definedName>
    <definedName name="solver_pre" localSheetId="4" hidden="1">0.000001</definedName>
    <definedName name="solver_rbv" localSheetId="0" hidden="1">1</definedName>
    <definedName name="solver_rbv" localSheetId="1" hidden="1">1</definedName>
    <definedName name="solver_rbv" localSheetId="4" hidden="1">1</definedName>
    <definedName name="solver_rel1" localSheetId="0" hidden="1">1</definedName>
    <definedName name="solver_rhs1" localSheetId="0" hidden="1">0.99</definedName>
    <definedName name="solver_rlx" localSheetId="0" hidden="1">2</definedName>
    <definedName name="solver_rlx" localSheetId="1" hidden="1">2</definedName>
    <definedName name="solver_rlx" localSheetId="4" hidden="1">2</definedName>
    <definedName name="solver_rsd" localSheetId="0" hidden="1">0</definedName>
    <definedName name="solver_rsd" localSheetId="1" hidden="1">0</definedName>
    <definedName name="solver_rsd" localSheetId="4" hidden="1">0</definedName>
    <definedName name="solver_scl" localSheetId="0" hidden="1">1</definedName>
    <definedName name="solver_scl" localSheetId="1" hidden="1">1</definedName>
    <definedName name="solver_scl" localSheetId="4" hidden="1">1</definedName>
    <definedName name="solver_sho" localSheetId="0" hidden="1">2</definedName>
    <definedName name="solver_sho" localSheetId="1" hidden="1">2</definedName>
    <definedName name="solver_sho" localSheetId="4" hidden="1">2</definedName>
    <definedName name="solver_ssz" localSheetId="0" hidden="1">100</definedName>
    <definedName name="solver_ssz" localSheetId="1" hidden="1">100</definedName>
    <definedName name="solver_ssz" localSheetId="4" hidden="1">100</definedName>
    <definedName name="solver_tim" localSheetId="0" hidden="1">2147483647</definedName>
    <definedName name="solver_tim" localSheetId="1" hidden="1">2147483647</definedName>
    <definedName name="solver_tim" localSheetId="4" hidden="1">2147483647</definedName>
    <definedName name="solver_tol" localSheetId="0" hidden="1">0.01</definedName>
    <definedName name="solver_tol" localSheetId="1" hidden="1">0.01</definedName>
    <definedName name="solver_tol" localSheetId="4" hidden="1">0.01</definedName>
    <definedName name="solver_typ" localSheetId="0" hidden="1">3</definedName>
    <definedName name="solver_typ" localSheetId="1" hidden="1">3</definedName>
    <definedName name="solver_typ" localSheetId="4" hidden="1">1</definedName>
    <definedName name="solver_val" localSheetId="0" hidden="1">0</definedName>
    <definedName name="solver_val" localSheetId="1" hidden="1">0</definedName>
    <definedName name="solver_val" localSheetId="4" hidden="1">0</definedName>
    <definedName name="solver_ver" localSheetId="0" hidden="1">3</definedName>
    <definedName name="solver_ver" localSheetId="1" hidden="1">3</definedName>
    <definedName name="solver_ver" localSheetId="4" hidden="1">3</definedName>
    <definedName name="t">'[1]Problem 2'!$D$3</definedName>
    <definedName name="tau">'Problem 2'!$E$3</definedName>
    <definedName name="theta">'Problem 2'!$D$3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5" l="1"/>
  <c r="H23" i="5"/>
  <c r="G6" i="5"/>
  <c r="E6" i="5" l="1"/>
  <c r="G7" i="5" s="1"/>
  <c r="H3" i="2" l="1"/>
  <c r="I3" i="2"/>
  <c r="H4" i="2"/>
  <c r="I4" i="2"/>
  <c r="H5" i="2"/>
  <c r="I5" i="2"/>
  <c r="H6" i="2"/>
  <c r="I6" i="2"/>
  <c r="H7" i="2"/>
  <c r="I7" i="2"/>
  <c r="H8" i="2"/>
  <c r="I8" i="2"/>
  <c r="H9" i="2"/>
  <c r="I9" i="2"/>
  <c r="H10" i="2"/>
  <c r="I10" i="2"/>
  <c r="H11" i="2"/>
  <c r="I11" i="2"/>
  <c r="H12" i="2"/>
  <c r="I12" i="2"/>
  <c r="H13" i="2"/>
  <c r="I13" i="2"/>
  <c r="H14" i="2"/>
  <c r="I14" i="2"/>
  <c r="H15" i="2"/>
  <c r="I15" i="2"/>
  <c r="H6" i="5"/>
  <c r="I16" i="2" l="1"/>
  <c r="F7" i="5"/>
  <c r="H16" i="2"/>
  <c r="I6" i="5"/>
  <c r="H7" i="5"/>
  <c r="E7" i="5"/>
  <c r="D34" i="4"/>
  <c r="D33" i="4"/>
  <c r="D32" i="4"/>
  <c r="D31" i="4"/>
  <c r="D30" i="4"/>
  <c r="D29" i="4"/>
  <c r="D28" i="4"/>
  <c r="D27" i="4"/>
  <c r="D26" i="4"/>
  <c r="D25" i="4"/>
  <c r="D24" i="4"/>
  <c r="D23" i="4"/>
  <c r="D22" i="4"/>
  <c r="D21" i="4"/>
  <c r="D20" i="4"/>
  <c r="C20" i="4"/>
  <c r="C21" i="4" s="1"/>
  <c r="C22" i="4" s="1"/>
  <c r="C23" i="4" s="1"/>
  <c r="C24" i="4" s="1"/>
  <c r="C25" i="4" s="1"/>
  <c r="C26" i="4" s="1"/>
  <c r="C27" i="4" s="1"/>
  <c r="C28" i="4" s="1"/>
  <c r="C29" i="4" s="1"/>
  <c r="C30" i="4" s="1"/>
  <c r="C31" i="4" s="1"/>
  <c r="C32" i="4" s="1"/>
  <c r="C33" i="4" s="1"/>
  <c r="C34" i="4" s="1"/>
  <c r="D3" i="4"/>
  <c r="F6" i="4"/>
  <c r="F5" i="4"/>
  <c r="F7" i="4"/>
  <c r="F8" i="4"/>
  <c r="F9" i="4"/>
  <c r="F10" i="4"/>
  <c r="F11" i="4"/>
  <c r="F12" i="4"/>
  <c r="F13" i="4"/>
  <c r="F14" i="4"/>
  <c r="F15" i="4"/>
  <c r="F16" i="4"/>
  <c r="F17" i="4"/>
  <c r="F4" i="4"/>
  <c r="F3" i="4"/>
  <c r="C3" i="4"/>
  <c r="C4" i="4" s="1"/>
  <c r="C5" i="4" s="1"/>
  <c r="C6" i="4" s="1"/>
  <c r="C7" i="4" s="1"/>
  <c r="C8" i="4" s="1"/>
  <c r="C9" i="4" s="1"/>
  <c r="C10" i="4" s="1"/>
  <c r="C11" i="4" s="1"/>
  <c r="C12" i="4" s="1"/>
  <c r="C13" i="4" s="1"/>
  <c r="C14" i="4" s="1"/>
  <c r="C15" i="4" s="1"/>
  <c r="C16" i="4" s="1"/>
  <c r="C17" i="4" s="1"/>
  <c r="K24" i="2"/>
  <c r="L4" i="2"/>
  <c r="L3" i="2"/>
  <c r="L6" i="2"/>
  <c r="L7" i="2"/>
  <c r="L8" i="2"/>
  <c r="L9" i="2"/>
  <c r="L10" i="2"/>
  <c r="L11" i="2"/>
  <c r="L12" i="2"/>
  <c r="L13" i="2"/>
  <c r="L14" i="2"/>
  <c r="L15" i="2"/>
  <c r="L5" i="2"/>
  <c r="C3" i="1"/>
  <c r="B247" i="1"/>
  <c r="G8" i="5" l="1"/>
  <c r="F8" i="5"/>
  <c r="H8" i="5"/>
  <c r="I7" i="5"/>
  <c r="E8" i="5"/>
  <c r="A3" i="2"/>
  <c r="A4" i="2"/>
  <c r="A5" i="2"/>
  <c r="A6" i="2"/>
  <c r="A7" i="2"/>
  <c r="A8" i="2"/>
  <c r="A9" i="2"/>
  <c r="A10" i="2"/>
  <c r="A11" i="2"/>
  <c r="A12" i="2"/>
  <c r="A13" i="2"/>
  <c r="A14" i="2"/>
  <c r="A15" i="2"/>
  <c r="G9" i="5" l="1"/>
  <c r="F9" i="5"/>
  <c r="H9" i="5"/>
  <c r="I8" i="5"/>
  <c r="E9" i="5"/>
  <c r="K21" i="2"/>
  <c r="A4" i="1"/>
  <c r="G10" i="5" l="1"/>
  <c r="F10" i="5"/>
  <c r="E10" i="5"/>
  <c r="I9" i="5"/>
  <c r="H10" i="5"/>
  <c r="A5" i="1"/>
  <c r="C4" i="1"/>
  <c r="G11" i="5" l="1"/>
  <c r="F11" i="5"/>
  <c r="E11" i="5"/>
  <c r="I10" i="5"/>
  <c r="H11" i="5"/>
  <c r="A6" i="1"/>
  <c r="C5" i="1"/>
  <c r="G12" i="5" l="1"/>
  <c r="F12" i="5"/>
  <c r="I11" i="5"/>
  <c r="H12" i="5"/>
  <c r="E12" i="5"/>
  <c r="A7" i="1"/>
  <c r="C6" i="1"/>
  <c r="G13" i="5" l="1"/>
  <c r="F13" i="5"/>
  <c r="E13" i="5"/>
  <c r="H13" i="5"/>
  <c r="I12" i="5"/>
  <c r="A8" i="1"/>
  <c r="C7" i="1"/>
  <c r="G14" i="5" l="1"/>
  <c r="F14" i="5"/>
  <c r="H14" i="5"/>
  <c r="I13" i="5"/>
  <c r="E14" i="5"/>
  <c r="A9" i="1"/>
  <c r="C8" i="1"/>
  <c r="G15" i="5" l="1"/>
  <c r="F15" i="5"/>
  <c r="H15" i="5"/>
  <c r="E15" i="5"/>
  <c r="I14" i="5"/>
  <c r="A10" i="1"/>
  <c r="C9" i="1"/>
  <c r="G16" i="5" l="1"/>
  <c r="F16" i="5"/>
  <c r="I15" i="5"/>
  <c r="H16" i="5"/>
  <c r="E16" i="5"/>
  <c r="A11" i="1"/>
  <c r="C10" i="1"/>
  <c r="G17" i="5" l="1"/>
  <c r="F17" i="5"/>
  <c r="E17" i="5"/>
  <c r="H17" i="5"/>
  <c r="I16" i="5"/>
  <c r="A12" i="1"/>
  <c r="C11" i="1"/>
  <c r="G18" i="5" l="1"/>
  <c r="F18" i="5"/>
  <c r="H18" i="5"/>
  <c r="I17" i="5"/>
  <c r="E18" i="5"/>
  <c r="A13" i="1"/>
  <c r="C12" i="1"/>
  <c r="G19" i="5" l="1"/>
  <c r="F19" i="5"/>
  <c r="E19" i="5"/>
  <c r="H19" i="5"/>
  <c r="I18" i="5"/>
  <c r="A14" i="1"/>
  <c r="C13" i="1"/>
  <c r="E20" i="5" l="1"/>
  <c r="G20" i="5"/>
  <c r="F20" i="5"/>
  <c r="I19" i="5"/>
  <c r="H20" i="5"/>
  <c r="A15" i="1"/>
  <c r="C14" i="1"/>
  <c r="I20" i="5" l="1"/>
  <c r="A16" i="1"/>
  <c r="C15" i="1"/>
  <c r="A17" i="1" l="1"/>
  <c r="C16" i="1"/>
  <c r="A18" i="1" l="1"/>
  <c r="C17" i="1"/>
  <c r="A19" i="1" l="1"/>
  <c r="C18" i="1"/>
  <c r="A20" i="1" l="1"/>
  <c r="C19" i="1"/>
  <c r="A21" i="1" l="1"/>
  <c r="C20" i="1"/>
  <c r="A22" i="1" l="1"/>
  <c r="C21" i="1"/>
  <c r="A23" i="1" l="1"/>
  <c r="C22" i="1"/>
  <c r="A24" i="1" l="1"/>
  <c r="C23" i="1"/>
  <c r="A25" i="1" l="1"/>
  <c r="C24" i="1"/>
  <c r="A26" i="1" l="1"/>
  <c r="C25" i="1"/>
  <c r="A27" i="1" l="1"/>
  <c r="C26" i="1"/>
  <c r="A28" i="1" l="1"/>
  <c r="C27" i="1"/>
  <c r="A29" i="1" l="1"/>
  <c r="C28" i="1"/>
  <c r="A30" i="1" l="1"/>
  <c r="C29" i="1"/>
  <c r="A31" i="1" l="1"/>
  <c r="C30" i="1"/>
  <c r="A32" i="1" l="1"/>
  <c r="C31" i="1"/>
  <c r="A33" i="1" l="1"/>
  <c r="C32" i="1"/>
  <c r="A34" i="1" l="1"/>
  <c r="C33" i="1"/>
  <c r="A35" i="1" l="1"/>
  <c r="C34" i="1"/>
  <c r="A36" i="1" l="1"/>
  <c r="C35" i="1"/>
  <c r="A37" i="1" l="1"/>
  <c r="C36" i="1"/>
  <c r="A38" i="1" l="1"/>
  <c r="C37" i="1"/>
  <c r="A39" i="1" l="1"/>
  <c r="C38" i="1"/>
  <c r="A40" i="1" l="1"/>
  <c r="C39" i="1"/>
  <c r="A41" i="1" l="1"/>
  <c r="C40" i="1"/>
  <c r="A42" i="1" l="1"/>
  <c r="C41" i="1"/>
  <c r="A43" i="1" l="1"/>
  <c r="C42" i="1"/>
  <c r="A44" i="1" l="1"/>
  <c r="C43" i="1"/>
  <c r="A45" i="1" l="1"/>
  <c r="C44" i="1"/>
  <c r="A46" i="1" l="1"/>
  <c r="C45" i="1"/>
  <c r="A47" i="1" l="1"/>
  <c r="C46" i="1"/>
  <c r="A48" i="1" l="1"/>
  <c r="C47" i="1"/>
  <c r="A49" i="1" l="1"/>
  <c r="C48" i="1"/>
  <c r="A50" i="1" l="1"/>
  <c r="C49" i="1"/>
  <c r="A51" i="1" l="1"/>
  <c r="C50" i="1"/>
  <c r="A52" i="1" l="1"/>
  <c r="C51" i="1"/>
  <c r="A53" i="1" l="1"/>
  <c r="C52" i="1"/>
  <c r="A54" i="1" l="1"/>
  <c r="C53" i="1"/>
  <c r="A55" i="1" l="1"/>
  <c r="C54" i="1"/>
  <c r="A56" i="1" l="1"/>
  <c r="C55" i="1"/>
  <c r="A57" i="1" l="1"/>
  <c r="C56" i="1"/>
  <c r="A58" i="1" l="1"/>
  <c r="C57" i="1"/>
  <c r="A59" i="1" l="1"/>
  <c r="C58" i="1"/>
  <c r="A60" i="1" l="1"/>
  <c r="C59" i="1"/>
  <c r="A61" i="1" l="1"/>
  <c r="C60" i="1"/>
  <c r="A62" i="1" l="1"/>
  <c r="C61" i="1"/>
  <c r="A63" i="1" l="1"/>
  <c r="C62" i="1"/>
  <c r="A64" i="1" l="1"/>
  <c r="C63" i="1"/>
  <c r="A65" i="1" l="1"/>
  <c r="C64" i="1"/>
  <c r="A66" i="1" l="1"/>
  <c r="C65" i="1"/>
  <c r="A67" i="1" l="1"/>
  <c r="C66" i="1"/>
  <c r="A68" i="1" l="1"/>
  <c r="C67" i="1"/>
  <c r="A69" i="1" l="1"/>
  <c r="C68" i="1"/>
  <c r="A70" i="1" l="1"/>
  <c r="C69" i="1"/>
  <c r="A71" i="1" l="1"/>
  <c r="C70" i="1"/>
  <c r="A72" i="1" l="1"/>
  <c r="C71" i="1"/>
  <c r="A73" i="1" l="1"/>
  <c r="C72" i="1"/>
  <c r="A74" i="1" l="1"/>
  <c r="C73" i="1"/>
  <c r="A75" i="1" l="1"/>
  <c r="C74" i="1"/>
  <c r="A76" i="1" l="1"/>
  <c r="C75" i="1"/>
  <c r="A77" i="1" l="1"/>
  <c r="C76" i="1"/>
  <c r="A78" i="1" l="1"/>
  <c r="C77" i="1"/>
  <c r="A79" i="1" l="1"/>
  <c r="C78" i="1"/>
  <c r="A80" i="1" l="1"/>
  <c r="C79" i="1"/>
  <c r="A81" i="1" l="1"/>
  <c r="C80" i="1"/>
  <c r="A82" i="1" l="1"/>
  <c r="C81" i="1"/>
  <c r="A83" i="1" l="1"/>
  <c r="C82" i="1"/>
  <c r="A84" i="1" l="1"/>
  <c r="C83" i="1"/>
  <c r="A85" i="1" l="1"/>
  <c r="C84" i="1"/>
  <c r="A86" i="1" l="1"/>
  <c r="C85" i="1"/>
  <c r="A87" i="1" l="1"/>
  <c r="C86" i="1"/>
  <c r="A88" i="1" l="1"/>
  <c r="C87" i="1"/>
  <c r="A89" i="1" l="1"/>
  <c r="C88" i="1"/>
  <c r="A90" i="1" l="1"/>
  <c r="C89" i="1"/>
  <c r="A91" i="1" l="1"/>
  <c r="C90" i="1"/>
  <c r="A92" i="1" l="1"/>
  <c r="C91" i="1"/>
  <c r="A93" i="1" l="1"/>
  <c r="C92" i="1"/>
  <c r="A94" i="1" l="1"/>
  <c r="C93" i="1"/>
  <c r="A95" i="1" l="1"/>
  <c r="C94" i="1"/>
  <c r="A96" i="1" l="1"/>
  <c r="C95" i="1"/>
  <c r="A97" i="1" l="1"/>
  <c r="C96" i="1"/>
  <c r="A98" i="1" l="1"/>
  <c r="C97" i="1"/>
  <c r="A99" i="1" l="1"/>
  <c r="C98" i="1"/>
  <c r="A100" i="1" l="1"/>
  <c r="C99" i="1"/>
  <c r="A101" i="1" l="1"/>
  <c r="C100" i="1"/>
  <c r="A102" i="1" l="1"/>
  <c r="C101" i="1"/>
  <c r="A103" i="1" l="1"/>
  <c r="C102" i="1"/>
  <c r="A104" i="1" l="1"/>
  <c r="C103" i="1"/>
  <c r="A105" i="1" l="1"/>
  <c r="C104" i="1"/>
  <c r="A106" i="1" l="1"/>
  <c r="C105" i="1"/>
  <c r="A107" i="1" l="1"/>
  <c r="C106" i="1"/>
  <c r="A108" i="1" l="1"/>
  <c r="C107" i="1"/>
  <c r="A109" i="1" l="1"/>
  <c r="C108" i="1"/>
  <c r="A110" i="1" l="1"/>
  <c r="C109" i="1"/>
  <c r="A111" i="1" l="1"/>
  <c r="C110" i="1"/>
  <c r="A112" i="1" l="1"/>
  <c r="C111" i="1"/>
  <c r="A113" i="1" l="1"/>
  <c r="C112" i="1"/>
  <c r="A114" i="1" l="1"/>
  <c r="C113" i="1"/>
  <c r="A115" i="1" l="1"/>
  <c r="C114" i="1"/>
  <c r="A116" i="1" l="1"/>
  <c r="C115" i="1"/>
  <c r="A117" i="1" l="1"/>
  <c r="C116" i="1"/>
  <c r="A118" i="1" l="1"/>
  <c r="C117" i="1"/>
  <c r="A119" i="1" l="1"/>
  <c r="C118" i="1"/>
  <c r="A120" i="1" l="1"/>
  <c r="C119" i="1"/>
  <c r="A121" i="1" l="1"/>
  <c r="C120" i="1"/>
  <c r="A122" i="1" l="1"/>
  <c r="C121" i="1"/>
  <c r="A123" i="1" l="1"/>
  <c r="C122" i="1"/>
  <c r="A124" i="1" l="1"/>
  <c r="C123" i="1"/>
  <c r="A125" i="1" l="1"/>
  <c r="C124" i="1"/>
  <c r="A126" i="1" l="1"/>
  <c r="C125" i="1"/>
  <c r="A127" i="1" l="1"/>
  <c r="C126" i="1"/>
  <c r="A128" i="1" l="1"/>
  <c r="C127" i="1"/>
  <c r="A129" i="1" l="1"/>
  <c r="C128" i="1"/>
  <c r="A130" i="1" l="1"/>
  <c r="C129" i="1"/>
  <c r="A131" i="1" l="1"/>
  <c r="C130" i="1"/>
  <c r="A132" i="1" l="1"/>
  <c r="C131" i="1"/>
  <c r="A133" i="1" l="1"/>
  <c r="C132" i="1"/>
  <c r="A134" i="1" l="1"/>
  <c r="C133" i="1"/>
  <c r="A135" i="1" l="1"/>
  <c r="C134" i="1"/>
  <c r="A136" i="1" l="1"/>
  <c r="C135" i="1"/>
  <c r="A137" i="1" l="1"/>
  <c r="C136" i="1"/>
  <c r="A138" i="1" l="1"/>
  <c r="C137" i="1"/>
  <c r="A139" i="1" l="1"/>
  <c r="C138" i="1"/>
  <c r="A140" i="1" l="1"/>
  <c r="C139" i="1"/>
  <c r="A141" i="1" l="1"/>
  <c r="C140" i="1"/>
  <c r="A142" i="1" l="1"/>
  <c r="C141" i="1"/>
  <c r="A143" i="1" l="1"/>
  <c r="C142" i="1"/>
  <c r="A144" i="1" l="1"/>
  <c r="C143" i="1"/>
  <c r="A145" i="1" l="1"/>
  <c r="C144" i="1"/>
  <c r="A146" i="1" l="1"/>
  <c r="C145" i="1"/>
  <c r="A147" i="1" l="1"/>
  <c r="C146" i="1"/>
  <c r="A148" i="1" l="1"/>
  <c r="C147" i="1"/>
  <c r="A149" i="1" l="1"/>
  <c r="C148" i="1"/>
  <c r="A150" i="1" l="1"/>
  <c r="C149" i="1"/>
  <c r="A151" i="1" l="1"/>
  <c r="C150" i="1"/>
  <c r="A152" i="1" l="1"/>
  <c r="C151" i="1"/>
  <c r="A153" i="1" l="1"/>
  <c r="C152" i="1"/>
  <c r="A154" i="1" l="1"/>
  <c r="C153" i="1"/>
  <c r="A155" i="1" l="1"/>
  <c r="C154" i="1"/>
  <c r="A156" i="1" l="1"/>
  <c r="C155" i="1"/>
  <c r="A157" i="1" l="1"/>
  <c r="C156" i="1"/>
  <c r="A158" i="1" l="1"/>
  <c r="C157" i="1"/>
  <c r="A159" i="1" l="1"/>
  <c r="C158" i="1"/>
  <c r="A160" i="1" l="1"/>
  <c r="C159" i="1"/>
  <c r="A161" i="1" l="1"/>
  <c r="C160" i="1"/>
  <c r="A162" i="1" l="1"/>
  <c r="C161" i="1"/>
  <c r="A163" i="1" l="1"/>
  <c r="C162" i="1"/>
  <c r="A164" i="1" l="1"/>
  <c r="C163" i="1"/>
  <c r="A165" i="1" l="1"/>
  <c r="C164" i="1"/>
  <c r="A166" i="1" l="1"/>
  <c r="C165" i="1"/>
  <c r="A167" i="1" l="1"/>
  <c r="C166" i="1"/>
  <c r="A168" i="1" l="1"/>
  <c r="C167" i="1"/>
  <c r="A169" i="1" l="1"/>
  <c r="C168" i="1"/>
  <c r="A170" i="1" l="1"/>
  <c r="C169" i="1"/>
  <c r="A171" i="1" l="1"/>
  <c r="C170" i="1"/>
  <c r="A172" i="1" l="1"/>
  <c r="C171" i="1"/>
  <c r="A173" i="1" l="1"/>
  <c r="C172" i="1"/>
  <c r="A174" i="1" l="1"/>
  <c r="C173" i="1"/>
  <c r="A175" i="1" l="1"/>
  <c r="C174" i="1"/>
  <c r="A176" i="1" l="1"/>
  <c r="C175" i="1"/>
  <c r="A177" i="1" l="1"/>
  <c r="C176" i="1"/>
  <c r="A178" i="1" l="1"/>
  <c r="C177" i="1"/>
  <c r="A179" i="1" l="1"/>
  <c r="C178" i="1"/>
  <c r="A180" i="1" l="1"/>
  <c r="C179" i="1"/>
  <c r="A181" i="1" l="1"/>
  <c r="C180" i="1"/>
  <c r="A182" i="1" l="1"/>
  <c r="C181" i="1"/>
  <c r="A183" i="1" l="1"/>
  <c r="C182" i="1"/>
  <c r="A184" i="1" l="1"/>
  <c r="C183" i="1"/>
  <c r="A185" i="1" l="1"/>
  <c r="C184" i="1"/>
  <c r="A186" i="1" l="1"/>
  <c r="C185" i="1"/>
  <c r="A187" i="1" l="1"/>
  <c r="C186" i="1"/>
  <c r="A188" i="1" l="1"/>
  <c r="C187" i="1"/>
  <c r="A189" i="1" l="1"/>
  <c r="C188" i="1"/>
  <c r="A190" i="1" l="1"/>
  <c r="C189" i="1"/>
  <c r="A191" i="1" l="1"/>
  <c r="C190" i="1"/>
  <c r="A192" i="1" l="1"/>
  <c r="C191" i="1"/>
  <c r="A193" i="1" l="1"/>
  <c r="C192" i="1"/>
  <c r="A194" i="1" l="1"/>
  <c r="C193" i="1"/>
  <c r="A195" i="1" l="1"/>
  <c r="C194" i="1"/>
  <c r="A196" i="1" l="1"/>
  <c r="C195" i="1"/>
  <c r="A197" i="1" l="1"/>
  <c r="C196" i="1"/>
  <c r="A198" i="1" l="1"/>
  <c r="C197" i="1"/>
  <c r="A199" i="1" l="1"/>
  <c r="C198" i="1"/>
  <c r="A200" i="1" l="1"/>
  <c r="C199" i="1"/>
  <c r="A201" i="1" l="1"/>
  <c r="C200" i="1"/>
  <c r="A202" i="1" l="1"/>
  <c r="C201" i="1"/>
  <c r="A203" i="1" l="1"/>
  <c r="C202" i="1"/>
  <c r="A204" i="1" l="1"/>
  <c r="C203" i="1"/>
  <c r="A205" i="1" l="1"/>
  <c r="C204" i="1"/>
  <c r="A206" i="1" l="1"/>
  <c r="C205" i="1"/>
  <c r="A207" i="1" l="1"/>
  <c r="C206" i="1"/>
  <c r="A208" i="1" l="1"/>
  <c r="C207" i="1"/>
  <c r="A209" i="1" l="1"/>
  <c r="C208" i="1"/>
  <c r="A210" i="1" l="1"/>
  <c r="C209" i="1"/>
  <c r="A211" i="1" l="1"/>
  <c r="C210" i="1"/>
  <c r="A212" i="1" l="1"/>
  <c r="C211" i="1"/>
  <c r="A213" i="1" l="1"/>
  <c r="C212" i="1"/>
  <c r="A214" i="1" l="1"/>
  <c r="C213" i="1"/>
  <c r="A215" i="1" l="1"/>
  <c r="C214" i="1"/>
  <c r="A216" i="1" l="1"/>
  <c r="C215" i="1"/>
  <c r="A217" i="1" l="1"/>
  <c r="C216" i="1"/>
  <c r="A218" i="1" l="1"/>
  <c r="C217" i="1"/>
  <c r="A219" i="1" l="1"/>
  <c r="C218" i="1"/>
  <c r="A220" i="1" l="1"/>
  <c r="C219" i="1"/>
  <c r="A221" i="1" l="1"/>
  <c r="C220" i="1"/>
  <c r="A222" i="1" l="1"/>
  <c r="C221" i="1"/>
  <c r="A223" i="1" l="1"/>
  <c r="C222" i="1"/>
  <c r="A224" i="1" l="1"/>
  <c r="C223" i="1"/>
  <c r="A225" i="1" l="1"/>
  <c r="C224" i="1"/>
  <c r="A226" i="1" l="1"/>
  <c r="C225" i="1"/>
  <c r="A227" i="1" l="1"/>
  <c r="C226" i="1"/>
  <c r="A228" i="1" l="1"/>
  <c r="C227" i="1"/>
  <c r="A229" i="1" l="1"/>
  <c r="C228" i="1"/>
  <c r="A230" i="1" l="1"/>
  <c r="C229" i="1"/>
  <c r="A231" i="1" l="1"/>
  <c r="C230" i="1"/>
  <c r="A232" i="1" l="1"/>
  <c r="C231" i="1"/>
  <c r="A233" i="1" l="1"/>
  <c r="C232" i="1"/>
  <c r="A234" i="1" l="1"/>
  <c r="C233" i="1"/>
  <c r="A235" i="1" l="1"/>
  <c r="C234" i="1"/>
  <c r="A236" i="1" l="1"/>
  <c r="C235" i="1"/>
  <c r="A237" i="1" l="1"/>
  <c r="C236" i="1"/>
  <c r="A238" i="1" l="1"/>
  <c r="C237" i="1"/>
  <c r="A239" i="1" l="1"/>
  <c r="C238" i="1"/>
  <c r="A240" i="1" l="1"/>
  <c r="C239" i="1"/>
  <c r="A241" i="1" l="1"/>
  <c r="C240" i="1"/>
  <c r="A242" i="1" l="1"/>
  <c r="C241" i="1"/>
  <c r="A243" i="1" l="1"/>
  <c r="C243" i="1" s="1"/>
  <c r="C242" i="1"/>
  <c r="C247" i="1" l="1"/>
  <c r="C248" i="1" s="1"/>
  <c r="F5" i="1"/>
</calcChain>
</file>

<file path=xl/sharedStrings.xml><?xml version="1.0" encoding="utf-8"?>
<sst xmlns="http://schemas.openxmlformats.org/spreadsheetml/2006/main" count="52" uniqueCount="43">
  <si>
    <t>Time</t>
  </si>
  <si>
    <t>Measured Heart Rate</t>
  </si>
  <si>
    <t>sec</t>
  </si>
  <si>
    <t>BPM</t>
  </si>
  <si>
    <t>t (min)</t>
  </si>
  <si>
    <t>y</t>
  </si>
  <si>
    <t>c1</t>
  </si>
  <si>
    <t>c2</t>
  </si>
  <si>
    <t>c3</t>
  </si>
  <si>
    <t>c0</t>
  </si>
  <si>
    <t>sum</t>
  </si>
  <si>
    <t>Exp Ans</t>
  </si>
  <si>
    <t>Theta</t>
  </si>
  <si>
    <t>y=5*(1-exp((-t-theta)/tau)*S</t>
  </si>
  <si>
    <t>S_on</t>
  </si>
  <si>
    <t>S_off</t>
  </si>
  <si>
    <t>Made Ans</t>
  </si>
  <si>
    <t>RSQ</t>
  </si>
  <si>
    <t>difference</t>
  </si>
  <si>
    <t xml:space="preserve">Linear Fit </t>
  </si>
  <si>
    <t>Degree 3 Polynomial</t>
  </si>
  <si>
    <t>tau (t)</t>
  </si>
  <si>
    <t>time (t)</t>
  </si>
  <si>
    <t>C(a)</t>
  </si>
  <si>
    <t>k</t>
  </si>
  <si>
    <t>Eulers Method</t>
  </si>
  <si>
    <t>Integration</t>
  </si>
  <si>
    <t>C(a) (Integration)</t>
  </si>
  <si>
    <t>C(a) Euler</t>
  </si>
  <si>
    <t>k_1</t>
  </si>
  <si>
    <t>k_2</t>
  </si>
  <si>
    <t>Selectivity</t>
  </si>
  <si>
    <t>S=c/(c+d)</t>
  </si>
  <si>
    <t>dA/dt=-k1AB</t>
  </si>
  <si>
    <t>dB/dt=-k1AB-k2BC</t>
  </si>
  <si>
    <t>dC/dt=k1AB-k2BC</t>
  </si>
  <si>
    <t>dD/dt=k2BC</t>
  </si>
  <si>
    <t>A</t>
  </si>
  <si>
    <t>B</t>
  </si>
  <si>
    <t>C</t>
  </si>
  <si>
    <t>D</t>
  </si>
  <si>
    <t>Final Selectivity Value</t>
  </si>
  <si>
    <t>Created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</si>
</sst>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color theme="1"/>
      <name val="Arial"/>
      <family val="2"/>
    </font>
    <font>
      <sz val="10"/>
      <name val="Arial"/>
      <family val="2"/>
    </font>
    <font>
      <b/>
      <sz val="10"/>
      <color theme="1"/>
      <name val="Arial"/>
      <family val="2"/>
    </font>
    <font>
      <b/>
      <sz val="10"/>
      <name val="Arial"/>
      <family val="2"/>
    </font>
    <font>
      <b/>
      <i/>
      <u/>
      <sz val="10"/>
      <color rgb="FFFF0000"/>
      <name val="Arial"/>
      <family val="2"/>
    </font>
  </fonts>
  <fills count="17">
    <fill>
      <patternFill patternType="none"/>
    </fill>
    <fill>
      <patternFill patternType="gray125"/>
    </fill>
    <fill>
      <patternFill patternType="solid">
        <fgColor theme="6" tint="0.59999389629810485"/>
        <bgColor indexed="64"/>
      </patternFill>
    </fill>
    <fill>
      <patternFill patternType="solid">
        <fgColor theme="3" tint="0.39997558519241921"/>
        <bgColor indexed="64"/>
      </patternFill>
    </fill>
    <fill>
      <patternFill patternType="solid">
        <fgColor rgb="FFC00000"/>
        <bgColor indexed="64"/>
      </patternFill>
    </fill>
    <fill>
      <patternFill patternType="solid">
        <fgColor theme="9"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FFC000"/>
        <bgColor indexed="64"/>
      </patternFill>
    </fill>
    <fill>
      <patternFill patternType="solid">
        <fgColor theme="3" tint="0.59999389629810485"/>
        <bgColor indexed="64"/>
      </patternFill>
    </fill>
    <fill>
      <patternFill patternType="solid">
        <fgColor rgb="FF92D050"/>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rgb="FFFFFF00"/>
        <bgColor indexed="64"/>
      </patternFill>
    </fill>
  </fills>
  <borders count="5">
    <border>
      <left/>
      <right/>
      <top/>
      <bottom/>
      <diagonal/>
    </border>
    <border>
      <left/>
      <right/>
      <top style="double">
        <color auto="1"/>
      </top>
      <bottom style="double">
        <color auto="1"/>
      </bottom>
      <diagonal/>
    </border>
    <border>
      <left/>
      <right/>
      <top/>
      <bottom style="thin">
        <color auto="1"/>
      </bottom>
      <diagonal/>
    </border>
    <border>
      <left/>
      <right/>
      <top style="double">
        <color auto="1"/>
      </top>
      <bottom style="thin">
        <color auto="1"/>
      </bottom>
      <diagonal/>
    </border>
    <border>
      <left/>
      <right/>
      <top/>
      <bottom style="double">
        <color auto="1"/>
      </bottom>
      <diagonal/>
    </border>
  </borders>
  <cellStyleXfs count="3">
    <xf numFmtId="0" fontId="0" fillId="0" borderId="0"/>
    <xf numFmtId="0" fontId="1" fillId="0" borderId="0"/>
    <xf numFmtId="0" fontId="1" fillId="0" borderId="0"/>
  </cellStyleXfs>
  <cellXfs count="33">
    <xf numFmtId="0" fontId="0" fillId="0" borderId="0" xfId="0"/>
    <xf numFmtId="0" fontId="0" fillId="0" borderId="1" xfId="0" applyBorder="1" applyAlignment="1">
      <alignment horizontal="center" vertical="center" wrapText="1"/>
    </xf>
    <xf numFmtId="0" fontId="0" fillId="0" borderId="2" xfId="0" applyBorder="1" applyAlignment="1">
      <alignment horizontal="center"/>
    </xf>
    <xf numFmtId="0" fontId="0" fillId="0" borderId="0" xfId="0" applyAlignment="1">
      <alignment horizontal="center"/>
    </xf>
    <xf numFmtId="0" fontId="0" fillId="0" borderId="3" xfId="0" applyBorder="1" applyAlignment="1">
      <alignment horizontal="center"/>
    </xf>
    <xf numFmtId="164" fontId="0" fillId="0" borderId="0" xfId="0" applyNumberFormat="1" applyAlignment="1">
      <alignment horizontal="center"/>
    </xf>
    <xf numFmtId="164" fontId="0" fillId="0" borderId="4" xfId="0" applyNumberFormat="1" applyBorder="1" applyAlignment="1">
      <alignment horizontal="center"/>
    </xf>
    <xf numFmtId="0" fontId="0" fillId="3" borderId="2" xfId="0" applyFill="1" applyBorder="1" applyAlignment="1">
      <alignment horizontal="center"/>
    </xf>
    <xf numFmtId="0" fontId="1" fillId="4" borderId="0" xfId="0" applyFont="1" applyFill="1"/>
    <xf numFmtId="2" fontId="0" fillId="0" borderId="0" xfId="0" applyNumberFormat="1"/>
    <xf numFmtId="0" fontId="0" fillId="6" borderId="0" xfId="0" applyFill="1"/>
    <xf numFmtId="0" fontId="0" fillId="7" borderId="0" xfId="0" applyFill="1"/>
    <xf numFmtId="0" fontId="0" fillId="8" borderId="0" xfId="0" applyFill="1"/>
    <xf numFmtId="164" fontId="0" fillId="9" borderId="0" xfId="0" applyNumberFormat="1" applyFill="1" applyAlignment="1">
      <alignment horizontal="center"/>
    </xf>
    <xf numFmtId="164" fontId="0" fillId="9" borderId="4" xfId="0" applyNumberFormat="1" applyFill="1" applyBorder="1" applyAlignment="1">
      <alignment horizontal="center"/>
    </xf>
    <xf numFmtId="2" fontId="0" fillId="10" borderId="0" xfId="0" applyNumberFormat="1" applyFill="1" applyAlignment="1">
      <alignment horizontal="center"/>
    </xf>
    <xf numFmtId="2" fontId="0" fillId="10" borderId="4" xfId="0" applyNumberFormat="1" applyFill="1" applyBorder="1" applyAlignment="1">
      <alignment horizontal="center"/>
    </xf>
    <xf numFmtId="0" fontId="2" fillId="8" borderId="0" xfId="0" applyFont="1" applyFill="1"/>
    <xf numFmtId="0" fontId="2" fillId="9" borderId="3" xfId="0" applyFont="1" applyFill="1" applyBorder="1" applyAlignment="1">
      <alignment horizontal="center"/>
    </xf>
    <xf numFmtId="0" fontId="2" fillId="10" borderId="3" xfId="0" applyFont="1" applyFill="1" applyBorder="1" applyAlignment="1">
      <alignment horizontal="center"/>
    </xf>
    <xf numFmtId="0" fontId="2" fillId="5" borderId="0" xfId="0" applyFont="1" applyFill="1"/>
    <xf numFmtId="0" fontId="0" fillId="0" borderId="0" xfId="0" quotePrefix="1"/>
    <xf numFmtId="0" fontId="0" fillId="11" borderId="0" xfId="0" applyFill="1"/>
    <xf numFmtId="0" fontId="0" fillId="12" borderId="0" xfId="0" applyFill="1"/>
    <xf numFmtId="0" fontId="0" fillId="4" borderId="0" xfId="0" applyFill="1"/>
    <xf numFmtId="0" fontId="0" fillId="13" borderId="0" xfId="0" applyFill="1"/>
    <xf numFmtId="0" fontId="0" fillId="14" borderId="0" xfId="0" applyFill="1"/>
    <xf numFmtId="0" fontId="0" fillId="9" borderId="0" xfId="0" applyFill="1"/>
    <xf numFmtId="0" fontId="0" fillId="15" borderId="0" xfId="0" applyFill="1"/>
    <xf numFmtId="0" fontId="3" fillId="2" borderId="0" xfId="0" applyFont="1" applyFill="1"/>
    <xf numFmtId="0" fontId="4" fillId="2" borderId="0" xfId="0" applyFont="1" applyFill="1"/>
    <xf numFmtId="0" fontId="4" fillId="16" borderId="0" xfId="0" applyFont="1" applyFill="1"/>
    <xf numFmtId="0" fontId="2" fillId="16" borderId="0" xfId="0" applyFont="1" applyFill="1"/>
  </cellXfs>
  <cellStyles count="3">
    <cellStyle name="Normal" xfId="0" builtinId="0"/>
    <cellStyle name="Normal 2" xfId="1" xr:uid="{00000000-0005-0000-0000-000001000000}"/>
    <cellStyle name="Normal 2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Measured, Calculated Heart Rate vs Time Graph</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'Problem 1'!$B$2</c:f>
              <c:strCache>
                <c:ptCount val="1"/>
                <c:pt idx="0">
                  <c:v>BPM</c:v>
                </c:pt>
              </c:strCache>
            </c:strRef>
          </c:tx>
          <c:spPr>
            <a:ln w="28575" cap="rnd">
              <a:noFill/>
              <a:round/>
            </a:ln>
            <a:effectLst/>
          </c:spPr>
          <c:marker>
            <c:symbol val="circle"/>
            <c:size val="5"/>
            <c:spPr>
              <a:solidFill>
                <a:schemeClr val="accent1"/>
              </a:solidFill>
              <a:ln w="9525">
                <a:solidFill>
                  <a:schemeClr val="accent1"/>
                </a:solidFill>
              </a:ln>
              <a:effectLst/>
            </c:spPr>
          </c:marker>
          <c:xVal>
            <c:numRef>
              <c:f>'Problem 1'!$A$3:$A$243</c:f>
              <c:numCache>
                <c:formatCode>General</c:formatCode>
                <c:ptCount val="2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505</c:v>
                </c:pt>
                <c:pt idx="102">
                  <c:v>510</c:v>
                </c:pt>
                <c:pt idx="103">
                  <c:v>515</c:v>
                </c:pt>
                <c:pt idx="104">
                  <c:v>520</c:v>
                </c:pt>
                <c:pt idx="105">
                  <c:v>525</c:v>
                </c:pt>
                <c:pt idx="106">
                  <c:v>530</c:v>
                </c:pt>
                <c:pt idx="107">
                  <c:v>535</c:v>
                </c:pt>
                <c:pt idx="108">
                  <c:v>540</c:v>
                </c:pt>
                <c:pt idx="109">
                  <c:v>545</c:v>
                </c:pt>
                <c:pt idx="110">
                  <c:v>550</c:v>
                </c:pt>
                <c:pt idx="111">
                  <c:v>555</c:v>
                </c:pt>
                <c:pt idx="112">
                  <c:v>560</c:v>
                </c:pt>
                <c:pt idx="113">
                  <c:v>565</c:v>
                </c:pt>
                <c:pt idx="114">
                  <c:v>570</c:v>
                </c:pt>
                <c:pt idx="115">
                  <c:v>575</c:v>
                </c:pt>
                <c:pt idx="116">
                  <c:v>580</c:v>
                </c:pt>
                <c:pt idx="117">
                  <c:v>585</c:v>
                </c:pt>
                <c:pt idx="118">
                  <c:v>590</c:v>
                </c:pt>
                <c:pt idx="119">
                  <c:v>595</c:v>
                </c:pt>
                <c:pt idx="120">
                  <c:v>600</c:v>
                </c:pt>
                <c:pt idx="121">
                  <c:v>605</c:v>
                </c:pt>
                <c:pt idx="122">
                  <c:v>610</c:v>
                </c:pt>
                <c:pt idx="123">
                  <c:v>615</c:v>
                </c:pt>
                <c:pt idx="124">
                  <c:v>620</c:v>
                </c:pt>
                <c:pt idx="125">
                  <c:v>625</c:v>
                </c:pt>
                <c:pt idx="126">
                  <c:v>630</c:v>
                </c:pt>
                <c:pt idx="127">
                  <c:v>635</c:v>
                </c:pt>
                <c:pt idx="128">
                  <c:v>640</c:v>
                </c:pt>
                <c:pt idx="129">
                  <c:v>645</c:v>
                </c:pt>
                <c:pt idx="130">
                  <c:v>650</c:v>
                </c:pt>
                <c:pt idx="131">
                  <c:v>655</c:v>
                </c:pt>
                <c:pt idx="132">
                  <c:v>660</c:v>
                </c:pt>
                <c:pt idx="133">
                  <c:v>665</c:v>
                </c:pt>
                <c:pt idx="134">
                  <c:v>670</c:v>
                </c:pt>
                <c:pt idx="135">
                  <c:v>675</c:v>
                </c:pt>
                <c:pt idx="136">
                  <c:v>680</c:v>
                </c:pt>
                <c:pt idx="137">
                  <c:v>685</c:v>
                </c:pt>
                <c:pt idx="138">
                  <c:v>690</c:v>
                </c:pt>
                <c:pt idx="139">
                  <c:v>695</c:v>
                </c:pt>
                <c:pt idx="140">
                  <c:v>700</c:v>
                </c:pt>
                <c:pt idx="141">
                  <c:v>705</c:v>
                </c:pt>
                <c:pt idx="142">
                  <c:v>710</c:v>
                </c:pt>
                <c:pt idx="143">
                  <c:v>715</c:v>
                </c:pt>
                <c:pt idx="144">
                  <c:v>720</c:v>
                </c:pt>
                <c:pt idx="145">
                  <c:v>725</c:v>
                </c:pt>
                <c:pt idx="146">
                  <c:v>730</c:v>
                </c:pt>
                <c:pt idx="147">
                  <c:v>735</c:v>
                </c:pt>
                <c:pt idx="148">
                  <c:v>740</c:v>
                </c:pt>
                <c:pt idx="149">
                  <c:v>745</c:v>
                </c:pt>
                <c:pt idx="150">
                  <c:v>750</c:v>
                </c:pt>
                <c:pt idx="151">
                  <c:v>755</c:v>
                </c:pt>
                <c:pt idx="152">
                  <c:v>760</c:v>
                </c:pt>
                <c:pt idx="153">
                  <c:v>765</c:v>
                </c:pt>
                <c:pt idx="154">
                  <c:v>770</c:v>
                </c:pt>
                <c:pt idx="155">
                  <c:v>775</c:v>
                </c:pt>
                <c:pt idx="156">
                  <c:v>780</c:v>
                </c:pt>
                <c:pt idx="157">
                  <c:v>785</c:v>
                </c:pt>
                <c:pt idx="158">
                  <c:v>790</c:v>
                </c:pt>
                <c:pt idx="159">
                  <c:v>795</c:v>
                </c:pt>
                <c:pt idx="160">
                  <c:v>800</c:v>
                </c:pt>
                <c:pt idx="161">
                  <c:v>805</c:v>
                </c:pt>
                <c:pt idx="162">
                  <c:v>810</c:v>
                </c:pt>
                <c:pt idx="163">
                  <c:v>815</c:v>
                </c:pt>
                <c:pt idx="164">
                  <c:v>820</c:v>
                </c:pt>
                <c:pt idx="165">
                  <c:v>825</c:v>
                </c:pt>
                <c:pt idx="166">
                  <c:v>830</c:v>
                </c:pt>
                <c:pt idx="167">
                  <c:v>835</c:v>
                </c:pt>
                <c:pt idx="168">
                  <c:v>840</c:v>
                </c:pt>
                <c:pt idx="169">
                  <c:v>845</c:v>
                </c:pt>
                <c:pt idx="170">
                  <c:v>850</c:v>
                </c:pt>
                <c:pt idx="171">
                  <c:v>855</c:v>
                </c:pt>
                <c:pt idx="172">
                  <c:v>860</c:v>
                </c:pt>
                <c:pt idx="173">
                  <c:v>865</c:v>
                </c:pt>
                <c:pt idx="174">
                  <c:v>870</c:v>
                </c:pt>
                <c:pt idx="175">
                  <c:v>875</c:v>
                </c:pt>
                <c:pt idx="176">
                  <c:v>880</c:v>
                </c:pt>
                <c:pt idx="177">
                  <c:v>885</c:v>
                </c:pt>
                <c:pt idx="178">
                  <c:v>890</c:v>
                </c:pt>
                <c:pt idx="179">
                  <c:v>895</c:v>
                </c:pt>
                <c:pt idx="180">
                  <c:v>900</c:v>
                </c:pt>
                <c:pt idx="181">
                  <c:v>905</c:v>
                </c:pt>
                <c:pt idx="182">
                  <c:v>910</c:v>
                </c:pt>
                <c:pt idx="183">
                  <c:v>915</c:v>
                </c:pt>
                <c:pt idx="184">
                  <c:v>920</c:v>
                </c:pt>
                <c:pt idx="185">
                  <c:v>925</c:v>
                </c:pt>
                <c:pt idx="186">
                  <c:v>930</c:v>
                </c:pt>
                <c:pt idx="187">
                  <c:v>935</c:v>
                </c:pt>
                <c:pt idx="188">
                  <c:v>940</c:v>
                </c:pt>
                <c:pt idx="189">
                  <c:v>945</c:v>
                </c:pt>
                <c:pt idx="190">
                  <c:v>950</c:v>
                </c:pt>
                <c:pt idx="191">
                  <c:v>955</c:v>
                </c:pt>
                <c:pt idx="192">
                  <c:v>960</c:v>
                </c:pt>
                <c:pt idx="193">
                  <c:v>965</c:v>
                </c:pt>
                <c:pt idx="194">
                  <c:v>970</c:v>
                </c:pt>
                <c:pt idx="195">
                  <c:v>975</c:v>
                </c:pt>
                <c:pt idx="196">
                  <c:v>980</c:v>
                </c:pt>
                <c:pt idx="197">
                  <c:v>985</c:v>
                </c:pt>
                <c:pt idx="198">
                  <c:v>990</c:v>
                </c:pt>
                <c:pt idx="199">
                  <c:v>995</c:v>
                </c:pt>
                <c:pt idx="200">
                  <c:v>1000</c:v>
                </c:pt>
                <c:pt idx="201">
                  <c:v>1005</c:v>
                </c:pt>
                <c:pt idx="202">
                  <c:v>1010</c:v>
                </c:pt>
                <c:pt idx="203">
                  <c:v>1015</c:v>
                </c:pt>
                <c:pt idx="204">
                  <c:v>1020</c:v>
                </c:pt>
                <c:pt idx="205">
                  <c:v>1025</c:v>
                </c:pt>
                <c:pt idx="206">
                  <c:v>1030</c:v>
                </c:pt>
                <c:pt idx="207">
                  <c:v>1035</c:v>
                </c:pt>
                <c:pt idx="208">
                  <c:v>1040</c:v>
                </c:pt>
                <c:pt idx="209">
                  <c:v>1045</c:v>
                </c:pt>
                <c:pt idx="210">
                  <c:v>1050</c:v>
                </c:pt>
                <c:pt idx="211">
                  <c:v>1055</c:v>
                </c:pt>
                <c:pt idx="212">
                  <c:v>1060</c:v>
                </c:pt>
                <c:pt idx="213">
                  <c:v>1065</c:v>
                </c:pt>
                <c:pt idx="214">
                  <c:v>1070</c:v>
                </c:pt>
                <c:pt idx="215">
                  <c:v>1075</c:v>
                </c:pt>
                <c:pt idx="216">
                  <c:v>1080</c:v>
                </c:pt>
                <c:pt idx="217">
                  <c:v>1085</c:v>
                </c:pt>
                <c:pt idx="218">
                  <c:v>1090</c:v>
                </c:pt>
                <c:pt idx="219">
                  <c:v>1095</c:v>
                </c:pt>
                <c:pt idx="220">
                  <c:v>1100</c:v>
                </c:pt>
                <c:pt idx="221">
                  <c:v>1105</c:v>
                </c:pt>
                <c:pt idx="222">
                  <c:v>1110</c:v>
                </c:pt>
                <c:pt idx="223">
                  <c:v>1115</c:v>
                </c:pt>
                <c:pt idx="224">
                  <c:v>1120</c:v>
                </c:pt>
                <c:pt idx="225">
                  <c:v>1125</c:v>
                </c:pt>
                <c:pt idx="226">
                  <c:v>1130</c:v>
                </c:pt>
                <c:pt idx="227">
                  <c:v>1135</c:v>
                </c:pt>
                <c:pt idx="228">
                  <c:v>1140</c:v>
                </c:pt>
                <c:pt idx="229">
                  <c:v>1145</c:v>
                </c:pt>
                <c:pt idx="230">
                  <c:v>1150</c:v>
                </c:pt>
                <c:pt idx="231">
                  <c:v>1155</c:v>
                </c:pt>
                <c:pt idx="232">
                  <c:v>1160</c:v>
                </c:pt>
                <c:pt idx="233">
                  <c:v>1165</c:v>
                </c:pt>
                <c:pt idx="234">
                  <c:v>1170</c:v>
                </c:pt>
                <c:pt idx="235">
                  <c:v>1175</c:v>
                </c:pt>
                <c:pt idx="236">
                  <c:v>1180</c:v>
                </c:pt>
                <c:pt idx="237">
                  <c:v>1185</c:v>
                </c:pt>
                <c:pt idx="238">
                  <c:v>1190</c:v>
                </c:pt>
                <c:pt idx="239">
                  <c:v>1195</c:v>
                </c:pt>
                <c:pt idx="240">
                  <c:v>1200</c:v>
                </c:pt>
              </c:numCache>
            </c:numRef>
          </c:xVal>
          <c:yVal>
            <c:numRef>
              <c:f>'Problem 1'!$B$3:$B$243</c:f>
              <c:numCache>
                <c:formatCode>General</c:formatCode>
                <c:ptCount val="241"/>
                <c:pt idx="0">
                  <c:v>103</c:v>
                </c:pt>
                <c:pt idx="1">
                  <c:v>103</c:v>
                </c:pt>
                <c:pt idx="2">
                  <c:v>103</c:v>
                </c:pt>
                <c:pt idx="3">
                  <c:v>105</c:v>
                </c:pt>
                <c:pt idx="4">
                  <c:v>108</c:v>
                </c:pt>
                <c:pt idx="5">
                  <c:v>110</c:v>
                </c:pt>
                <c:pt idx="6">
                  <c:v>110</c:v>
                </c:pt>
                <c:pt idx="7">
                  <c:v>112</c:v>
                </c:pt>
                <c:pt idx="8">
                  <c:v>112</c:v>
                </c:pt>
                <c:pt idx="9">
                  <c:v>114</c:v>
                </c:pt>
                <c:pt idx="10">
                  <c:v>114</c:v>
                </c:pt>
                <c:pt idx="11">
                  <c:v>117</c:v>
                </c:pt>
                <c:pt idx="12">
                  <c:v>117</c:v>
                </c:pt>
                <c:pt idx="13">
                  <c:v>118</c:v>
                </c:pt>
                <c:pt idx="14">
                  <c:v>119</c:v>
                </c:pt>
                <c:pt idx="15">
                  <c:v>119</c:v>
                </c:pt>
                <c:pt idx="16">
                  <c:v>120</c:v>
                </c:pt>
                <c:pt idx="17">
                  <c:v>121</c:v>
                </c:pt>
                <c:pt idx="18">
                  <c:v>121</c:v>
                </c:pt>
                <c:pt idx="19">
                  <c:v>122</c:v>
                </c:pt>
                <c:pt idx="20">
                  <c:v>123</c:v>
                </c:pt>
                <c:pt idx="21">
                  <c:v>124</c:v>
                </c:pt>
                <c:pt idx="22">
                  <c:v>124</c:v>
                </c:pt>
                <c:pt idx="23">
                  <c:v>125</c:v>
                </c:pt>
                <c:pt idx="24">
                  <c:v>126</c:v>
                </c:pt>
                <c:pt idx="25">
                  <c:v>127</c:v>
                </c:pt>
                <c:pt idx="26">
                  <c:v>128</c:v>
                </c:pt>
                <c:pt idx="27">
                  <c:v>127</c:v>
                </c:pt>
                <c:pt idx="28">
                  <c:v>128</c:v>
                </c:pt>
                <c:pt idx="29">
                  <c:v>128</c:v>
                </c:pt>
                <c:pt idx="30">
                  <c:v>129</c:v>
                </c:pt>
                <c:pt idx="31">
                  <c:v>129</c:v>
                </c:pt>
                <c:pt idx="32">
                  <c:v>130</c:v>
                </c:pt>
                <c:pt idx="33">
                  <c:v>131</c:v>
                </c:pt>
                <c:pt idx="34">
                  <c:v>132</c:v>
                </c:pt>
                <c:pt idx="35">
                  <c:v>132</c:v>
                </c:pt>
                <c:pt idx="36">
                  <c:v>132</c:v>
                </c:pt>
                <c:pt idx="37">
                  <c:v>133</c:v>
                </c:pt>
                <c:pt idx="38">
                  <c:v>134</c:v>
                </c:pt>
                <c:pt idx="39">
                  <c:v>135</c:v>
                </c:pt>
                <c:pt idx="40">
                  <c:v>135</c:v>
                </c:pt>
                <c:pt idx="41">
                  <c:v>135</c:v>
                </c:pt>
                <c:pt idx="42">
                  <c:v>135</c:v>
                </c:pt>
                <c:pt idx="43">
                  <c:v>136</c:v>
                </c:pt>
                <c:pt idx="44">
                  <c:v>136</c:v>
                </c:pt>
                <c:pt idx="45">
                  <c:v>136</c:v>
                </c:pt>
                <c:pt idx="46">
                  <c:v>137</c:v>
                </c:pt>
                <c:pt idx="47">
                  <c:v>137</c:v>
                </c:pt>
                <c:pt idx="48">
                  <c:v>137</c:v>
                </c:pt>
                <c:pt idx="49">
                  <c:v>137</c:v>
                </c:pt>
                <c:pt idx="50">
                  <c:v>138</c:v>
                </c:pt>
                <c:pt idx="51">
                  <c:v>138</c:v>
                </c:pt>
                <c:pt idx="52">
                  <c:v>138</c:v>
                </c:pt>
                <c:pt idx="53">
                  <c:v>138</c:v>
                </c:pt>
                <c:pt idx="54">
                  <c:v>139</c:v>
                </c:pt>
                <c:pt idx="55">
                  <c:v>138</c:v>
                </c:pt>
                <c:pt idx="56">
                  <c:v>138</c:v>
                </c:pt>
                <c:pt idx="57">
                  <c:v>138</c:v>
                </c:pt>
                <c:pt idx="58">
                  <c:v>138</c:v>
                </c:pt>
                <c:pt idx="59">
                  <c:v>138</c:v>
                </c:pt>
                <c:pt idx="60">
                  <c:v>138</c:v>
                </c:pt>
                <c:pt idx="61">
                  <c:v>138</c:v>
                </c:pt>
                <c:pt idx="62">
                  <c:v>138</c:v>
                </c:pt>
                <c:pt idx="63">
                  <c:v>139</c:v>
                </c:pt>
                <c:pt idx="64">
                  <c:v>140</c:v>
                </c:pt>
                <c:pt idx="65">
                  <c:v>141</c:v>
                </c:pt>
                <c:pt idx="66">
                  <c:v>141</c:v>
                </c:pt>
                <c:pt idx="67">
                  <c:v>141</c:v>
                </c:pt>
                <c:pt idx="68">
                  <c:v>141</c:v>
                </c:pt>
                <c:pt idx="69">
                  <c:v>142</c:v>
                </c:pt>
                <c:pt idx="70">
                  <c:v>141</c:v>
                </c:pt>
                <c:pt idx="71">
                  <c:v>142</c:v>
                </c:pt>
                <c:pt idx="72">
                  <c:v>142</c:v>
                </c:pt>
                <c:pt idx="73">
                  <c:v>143</c:v>
                </c:pt>
                <c:pt idx="74">
                  <c:v>143</c:v>
                </c:pt>
                <c:pt idx="75">
                  <c:v>143</c:v>
                </c:pt>
                <c:pt idx="76">
                  <c:v>143</c:v>
                </c:pt>
                <c:pt idx="77">
                  <c:v>144</c:v>
                </c:pt>
                <c:pt idx="78">
                  <c:v>144</c:v>
                </c:pt>
                <c:pt idx="79">
                  <c:v>144</c:v>
                </c:pt>
                <c:pt idx="80">
                  <c:v>145</c:v>
                </c:pt>
                <c:pt idx="81">
                  <c:v>144</c:v>
                </c:pt>
                <c:pt idx="82">
                  <c:v>145</c:v>
                </c:pt>
                <c:pt idx="83">
                  <c:v>144</c:v>
                </c:pt>
                <c:pt idx="84">
                  <c:v>145</c:v>
                </c:pt>
                <c:pt idx="85">
                  <c:v>145</c:v>
                </c:pt>
                <c:pt idx="86">
                  <c:v>144</c:v>
                </c:pt>
                <c:pt idx="87">
                  <c:v>144</c:v>
                </c:pt>
                <c:pt idx="88">
                  <c:v>144</c:v>
                </c:pt>
                <c:pt idx="89">
                  <c:v>144</c:v>
                </c:pt>
                <c:pt idx="90">
                  <c:v>145</c:v>
                </c:pt>
                <c:pt idx="91">
                  <c:v>144</c:v>
                </c:pt>
                <c:pt idx="92">
                  <c:v>144</c:v>
                </c:pt>
                <c:pt idx="93">
                  <c:v>144</c:v>
                </c:pt>
                <c:pt idx="94">
                  <c:v>145</c:v>
                </c:pt>
                <c:pt idx="95">
                  <c:v>145</c:v>
                </c:pt>
                <c:pt idx="96">
                  <c:v>146</c:v>
                </c:pt>
                <c:pt idx="97">
                  <c:v>147</c:v>
                </c:pt>
                <c:pt idx="98">
                  <c:v>147</c:v>
                </c:pt>
                <c:pt idx="99">
                  <c:v>147</c:v>
                </c:pt>
                <c:pt idx="100">
                  <c:v>147</c:v>
                </c:pt>
                <c:pt idx="101">
                  <c:v>147</c:v>
                </c:pt>
                <c:pt idx="102">
                  <c:v>147</c:v>
                </c:pt>
                <c:pt idx="103">
                  <c:v>147</c:v>
                </c:pt>
                <c:pt idx="104">
                  <c:v>147</c:v>
                </c:pt>
                <c:pt idx="105">
                  <c:v>147</c:v>
                </c:pt>
                <c:pt idx="106">
                  <c:v>147</c:v>
                </c:pt>
                <c:pt idx="107">
                  <c:v>147</c:v>
                </c:pt>
                <c:pt idx="108">
                  <c:v>147</c:v>
                </c:pt>
                <c:pt idx="109">
                  <c:v>147</c:v>
                </c:pt>
                <c:pt idx="110">
                  <c:v>147</c:v>
                </c:pt>
                <c:pt idx="111">
                  <c:v>147</c:v>
                </c:pt>
                <c:pt idx="112">
                  <c:v>146</c:v>
                </c:pt>
                <c:pt idx="113">
                  <c:v>147</c:v>
                </c:pt>
                <c:pt idx="114">
                  <c:v>146</c:v>
                </c:pt>
                <c:pt idx="115">
                  <c:v>146</c:v>
                </c:pt>
                <c:pt idx="116">
                  <c:v>146</c:v>
                </c:pt>
                <c:pt idx="117">
                  <c:v>146</c:v>
                </c:pt>
                <c:pt idx="118">
                  <c:v>147</c:v>
                </c:pt>
                <c:pt idx="119">
                  <c:v>147</c:v>
                </c:pt>
                <c:pt idx="120">
                  <c:v>147</c:v>
                </c:pt>
                <c:pt idx="121">
                  <c:v>148</c:v>
                </c:pt>
                <c:pt idx="122">
                  <c:v>148</c:v>
                </c:pt>
                <c:pt idx="123">
                  <c:v>148</c:v>
                </c:pt>
                <c:pt idx="124">
                  <c:v>147</c:v>
                </c:pt>
                <c:pt idx="125">
                  <c:v>147</c:v>
                </c:pt>
                <c:pt idx="126">
                  <c:v>148</c:v>
                </c:pt>
                <c:pt idx="127">
                  <c:v>148</c:v>
                </c:pt>
                <c:pt idx="128">
                  <c:v>148</c:v>
                </c:pt>
                <c:pt idx="129">
                  <c:v>148</c:v>
                </c:pt>
                <c:pt idx="130">
                  <c:v>148</c:v>
                </c:pt>
                <c:pt idx="131">
                  <c:v>148</c:v>
                </c:pt>
                <c:pt idx="132">
                  <c:v>147</c:v>
                </c:pt>
                <c:pt idx="133">
                  <c:v>148</c:v>
                </c:pt>
                <c:pt idx="134">
                  <c:v>147</c:v>
                </c:pt>
                <c:pt idx="135">
                  <c:v>148</c:v>
                </c:pt>
                <c:pt idx="136">
                  <c:v>148</c:v>
                </c:pt>
                <c:pt idx="137">
                  <c:v>149</c:v>
                </c:pt>
                <c:pt idx="138">
                  <c:v>148</c:v>
                </c:pt>
                <c:pt idx="139">
                  <c:v>148</c:v>
                </c:pt>
                <c:pt idx="140">
                  <c:v>149</c:v>
                </c:pt>
                <c:pt idx="141">
                  <c:v>149</c:v>
                </c:pt>
                <c:pt idx="142">
                  <c:v>149</c:v>
                </c:pt>
                <c:pt idx="143">
                  <c:v>149</c:v>
                </c:pt>
                <c:pt idx="144">
                  <c:v>149</c:v>
                </c:pt>
                <c:pt idx="145">
                  <c:v>149</c:v>
                </c:pt>
                <c:pt idx="146">
                  <c:v>149</c:v>
                </c:pt>
                <c:pt idx="147">
                  <c:v>150</c:v>
                </c:pt>
                <c:pt idx="148">
                  <c:v>150</c:v>
                </c:pt>
                <c:pt idx="149">
                  <c:v>150</c:v>
                </c:pt>
                <c:pt idx="150">
                  <c:v>150</c:v>
                </c:pt>
                <c:pt idx="151">
                  <c:v>150</c:v>
                </c:pt>
                <c:pt idx="152">
                  <c:v>150</c:v>
                </c:pt>
                <c:pt idx="153">
                  <c:v>150</c:v>
                </c:pt>
                <c:pt idx="154">
                  <c:v>149</c:v>
                </c:pt>
                <c:pt idx="155">
                  <c:v>149</c:v>
                </c:pt>
                <c:pt idx="156">
                  <c:v>149</c:v>
                </c:pt>
                <c:pt idx="157">
                  <c:v>149</c:v>
                </c:pt>
                <c:pt idx="158">
                  <c:v>149</c:v>
                </c:pt>
                <c:pt idx="159">
                  <c:v>149</c:v>
                </c:pt>
                <c:pt idx="160">
                  <c:v>148</c:v>
                </c:pt>
                <c:pt idx="161">
                  <c:v>149</c:v>
                </c:pt>
                <c:pt idx="162">
                  <c:v>149</c:v>
                </c:pt>
                <c:pt idx="163">
                  <c:v>149</c:v>
                </c:pt>
                <c:pt idx="164">
                  <c:v>149</c:v>
                </c:pt>
                <c:pt idx="165">
                  <c:v>149</c:v>
                </c:pt>
                <c:pt idx="166">
                  <c:v>149</c:v>
                </c:pt>
                <c:pt idx="167">
                  <c:v>149</c:v>
                </c:pt>
                <c:pt idx="168">
                  <c:v>148</c:v>
                </c:pt>
                <c:pt idx="169">
                  <c:v>148</c:v>
                </c:pt>
                <c:pt idx="170">
                  <c:v>148</c:v>
                </c:pt>
                <c:pt idx="171">
                  <c:v>149</c:v>
                </c:pt>
                <c:pt idx="172">
                  <c:v>150</c:v>
                </c:pt>
                <c:pt idx="173">
                  <c:v>151</c:v>
                </c:pt>
                <c:pt idx="174">
                  <c:v>151</c:v>
                </c:pt>
                <c:pt idx="175">
                  <c:v>151</c:v>
                </c:pt>
                <c:pt idx="176">
                  <c:v>151</c:v>
                </c:pt>
                <c:pt idx="177">
                  <c:v>150</c:v>
                </c:pt>
                <c:pt idx="178">
                  <c:v>151</c:v>
                </c:pt>
                <c:pt idx="179">
                  <c:v>151</c:v>
                </c:pt>
                <c:pt idx="180">
                  <c:v>149</c:v>
                </c:pt>
                <c:pt idx="181">
                  <c:v>147</c:v>
                </c:pt>
                <c:pt idx="182">
                  <c:v>146</c:v>
                </c:pt>
                <c:pt idx="183">
                  <c:v>147</c:v>
                </c:pt>
                <c:pt idx="184">
                  <c:v>150</c:v>
                </c:pt>
                <c:pt idx="185">
                  <c:v>152</c:v>
                </c:pt>
                <c:pt idx="186">
                  <c:v>153</c:v>
                </c:pt>
                <c:pt idx="187">
                  <c:v>153</c:v>
                </c:pt>
                <c:pt idx="188">
                  <c:v>153</c:v>
                </c:pt>
                <c:pt idx="189">
                  <c:v>152</c:v>
                </c:pt>
                <c:pt idx="190">
                  <c:v>152</c:v>
                </c:pt>
                <c:pt idx="191">
                  <c:v>151</c:v>
                </c:pt>
                <c:pt idx="192">
                  <c:v>151</c:v>
                </c:pt>
                <c:pt idx="193">
                  <c:v>152</c:v>
                </c:pt>
                <c:pt idx="194">
                  <c:v>152</c:v>
                </c:pt>
                <c:pt idx="195">
                  <c:v>151</c:v>
                </c:pt>
                <c:pt idx="196">
                  <c:v>152</c:v>
                </c:pt>
                <c:pt idx="197">
                  <c:v>152</c:v>
                </c:pt>
                <c:pt idx="198">
                  <c:v>152</c:v>
                </c:pt>
                <c:pt idx="199">
                  <c:v>153</c:v>
                </c:pt>
                <c:pt idx="200">
                  <c:v>153</c:v>
                </c:pt>
                <c:pt idx="201">
                  <c:v>153</c:v>
                </c:pt>
                <c:pt idx="202">
                  <c:v>153</c:v>
                </c:pt>
                <c:pt idx="203">
                  <c:v>152</c:v>
                </c:pt>
                <c:pt idx="204">
                  <c:v>152</c:v>
                </c:pt>
                <c:pt idx="205">
                  <c:v>152</c:v>
                </c:pt>
                <c:pt idx="206">
                  <c:v>152</c:v>
                </c:pt>
                <c:pt idx="207">
                  <c:v>152</c:v>
                </c:pt>
                <c:pt idx="208">
                  <c:v>152</c:v>
                </c:pt>
                <c:pt idx="209">
                  <c:v>153</c:v>
                </c:pt>
                <c:pt idx="210">
                  <c:v>152</c:v>
                </c:pt>
                <c:pt idx="211">
                  <c:v>152</c:v>
                </c:pt>
                <c:pt idx="212">
                  <c:v>153</c:v>
                </c:pt>
                <c:pt idx="213">
                  <c:v>153</c:v>
                </c:pt>
                <c:pt idx="214">
                  <c:v>153</c:v>
                </c:pt>
                <c:pt idx="215">
                  <c:v>153</c:v>
                </c:pt>
                <c:pt idx="216">
                  <c:v>152</c:v>
                </c:pt>
                <c:pt idx="217">
                  <c:v>152</c:v>
                </c:pt>
                <c:pt idx="218">
                  <c:v>151</c:v>
                </c:pt>
                <c:pt idx="219">
                  <c:v>152</c:v>
                </c:pt>
                <c:pt idx="220">
                  <c:v>152</c:v>
                </c:pt>
                <c:pt idx="221">
                  <c:v>152</c:v>
                </c:pt>
                <c:pt idx="222">
                  <c:v>153</c:v>
                </c:pt>
                <c:pt idx="223">
                  <c:v>153</c:v>
                </c:pt>
                <c:pt idx="224">
                  <c:v>153</c:v>
                </c:pt>
                <c:pt idx="225">
                  <c:v>153</c:v>
                </c:pt>
                <c:pt idx="226">
                  <c:v>153</c:v>
                </c:pt>
                <c:pt idx="227">
                  <c:v>153</c:v>
                </c:pt>
                <c:pt idx="228">
                  <c:v>153</c:v>
                </c:pt>
                <c:pt idx="229">
                  <c:v>153</c:v>
                </c:pt>
                <c:pt idx="230">
                  <c:v>153</c:v>
                </c:pt>
                <c:pt idx="231">
                  <c:v>152</c:v>
                </c:pt>
                <c:pt idx="232">
                  <c:v>152</c:v>
                </c:pt>
                <c:pt idx="233">
                  <c:v>152</c:v>
                </c:pt>
                <c:pt idx="234">
                  <c:v>152</c:v>
                </c:pt>
                <c:pt idx="235">
                  <c:v>153</c:v>
                </c:pt>
                <c:pt idx="236">
                  <c:v>153</c:v>
                </c:pt>
                <c:pt idx="237">
                  <c:v>154</c:v>
                </c:pt>
                <c:pt idx="238">
                  <c:v>154</c:v>
                </c:pt>
                <c:pt idx="239">
                  <c:v>154</c:v>
                </c:pt>
                <c:pt idx="240">
                  <c:v>154</c:v>
                </c:pt>
              </c:numCache>
            </c:numRef>
          </c:yVal>
          <c:smooth val="0"/>
          <c:extLst>
            <c:ext xmlns:c16="http://schemas.microsoft.com/office/drawing/2014/chart" uri="{C3380CC4-5D6E-409C-BE32-E72D297353CC}">
              <c16:uniqueId val="{00000000-C25B-43A9-8BD2-1A4B89653241}"/>
            </c:ext>
          </c:extLst>
        </c:ser>
        <c:ser>
          <c:idx val="1"/>
          <c:order val="1"/>
          <c:tx>
            <c:strRef>
              <c:f>'Problem 1'!$C$2</c:f>
              <c:strCache>
                <c:ptCount val="1"/>
                <c:pt idx="0">
                  <c:v>Exp Ans</c:v>
                </c:pt>
              </c:strCache>
            </c:strRef>
          </c:tx>
          <c:spPr>
            <a:ln w="28575" cap="rnd">
              <a:noFill/>
              <a:round/>
            </a:ln>
            <a:effectLst/>
          </c:spPr>
          <c:marker>
            <c:symbol val="circle"/>
            <c:size val="5"/>
            <c:spPr>
              <a:solidFill>
                <a:schemeClr val="accent2"/>
              </a:solidFill>
              <a:ln w="9525">
                <a:solidFill>
                  <a:schemeClr val="accent2"/>
                </a:solidFill>
              </a:ln>
              <a:effectLst/>
            </c:spPr>
          </c:marker>
          <c:xVal>
            <c:numRef>
              <c:f>'Problem 1'!$A$3:$A$243</c:f>
              <c:numCache>
                <c:formatCode>General</c:formatCode>
                <c:ptCount val="2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505</c:v>
                </c:pt>
                <c:pt idx="102">
                  <c:v>510</c:v>
                </c:pt>
                <c:pt idx="103">
                  <c:v>515</c:v>
                </c:pt>
                <c:pt idx="104">
                  <c:v>520</c:v>
                </c:pt>
                <c:pt idx="105">
                  <c:v>525</c:v>
                </c:pt>
                <c:pt idx="106">
                  <c:v>530</c:v>
                </c:pt>
                <c:pt idx="107">
                  <c:v>535</c:v>
                </c:pt>
                <c:pt idx="108">
                  <c:v>540</c:v>
                </c:pt>
                <c:pt idx="109">
                  <c:v>545</c:v>
                </c:pt>
                <c:pt idx="110">
                  <c:v>550</c:v>
                </c:pt>
                <c:pt idx="111">
                  <c:v>555</c:v>
                </c:pt>
                <c:pt idx="112">
                  <c:v>560</c:v>
                </c:pt>
                <c:pt idx="113">
                  <c:v>565</c:v>
                </c:pt>
                <c:pt idx="114">
                  <c:v>570</c:v>
                </c:pt>
                <c:pt idx="115">
                  <c:v>575</c:v>
                </c:pt>
                <c:pt idx="116">
                  <c:v>580</c:v>
                </c:pt>
                <c:pt idx="117">
                  <c:v>585</c:v>
                </c:pt>
                <c:pt idx="118">
                  <c:v>590</c:v>
                </c:pt>
                <c:pt idx="119">
                  <c:v>595</c:v>
                </c:pt>
                <c:pt idx="120">
                  <c:v>600</c:v>
                </c:pt>
                <c:pt idx="121">
                  <c:v>605</c:v>
                </c:pt>
                <c:pt idx="122">
                  <c:v>610</c:v>
                </c:pt>
                <c:pt idx="123">
                  <c:v>615</c:v>
                </c:pt>
                <c:pt idx="124">
                  <c:v>620</c:v>
                </c:pt>
                <c:pt idx="125">
                  <c:v>625</c:v>
                </c:pt>
                <c:pt idx="126">
                  <c:v>630</c:v>
                </c:pt>
                <c:pt idx="127">
                  <c:v>635</c:v>
                </c:pt>
                <c:pt idx="128">
                  <c:v>640</c:v>
                </c:pt>
                <c:pt idx="129">
                  <c:v>645</c:v>
                </c:pt>
                <c:pt idx="130">
                  <c:v>650</c:v>
                </c:pt>
                <c:pt idx="131">
                  <c:v>655</c:v>
                </c:pt>
                <c:pt idx="132">
                  <c:v>660</c:v>
                </c:pt>
                <c:pt idx="133">
                  <c:v>665</c:v>
                </c:pt>
                <c:pt idx="134">
                  <c:v>670</c:v>
                </c:pt>
                <c:pt idx="135">
                  <c:v>675</c:v>
                </c:pt>
                <c:pt idx="136">
                  <c:v>680</c:v>
                </c:pt>
                <c:pt idx="137">
                  <c:v>685</c:v>
                </c:pt>
                <c:pt idx="138">
                  <c:v>690</c:v>
                </c:pt>
                <c:pt idx="139">
                  <c:v>695</c:v>
                </c:pt>
                <c:pt idx="140">
                  <c:v>700</c:v>
                </c:pt>
                <c:pt idx="141">
                  <c:v>705</c:v>
                </c:pt>
                <c:pt idx="142">
                  <c:v>710</c:v>
                </c:pt>
                <c:pt idx="143">
                  <c:v>715</c:v>
                </c:pt>
                <c:pt idx="144">
                  <c:v>720</c:v>
                </c:pt>
                <c:pt idx="145">
                  <c:v>725</c:v>
                </c:pt>
                <c:pt idx="146">
                  <c:v>730</c:v>
                </c:pt>
                <c:pt idx="147">
                  <c:v>735</c:v>
                </c:pt>
                <c:pt idx="148">
                  <c:v>740</c:v>
                </c:pt>
                <c:pt idx="149">
                  <c:v>745</c:v>
                </c:pt>
                <c:pt idx="150">
                  <c:v>750</c:v>
                </c:pt>
                <c:pt idx="151">
                  <c:v>755</c:v>
                </c:pt>
                <c:pt idx="152">
                  <c:v>760</c:v>
                </c:pt>
                <c:pt idx="153">
                  <c:v>765</c:v>
                </c:pt>
                <c:pt idx="154">
                  <c:v>770</c:v>
                </c:pt>
                <c:pt idx="155">
                  <c:v>775</c:v>
                </c:pt>
                <c:pt idx="156">
                  <c:v>780</c:v>
                </c:pt>
                <c:pt idx="157">
                  <c:v>785</c:v>
                </c:pt>
                <c:pt idx="158">
                  <c:v>790</c:v>
                </c:pt>
                <c:pt idx="159">
                  <c:v>795</c:v>
                </c:pt>
                <c:pt idx="160">
                  <c:v>800</c:v>
                </c:pt>
                <c:pt idx="161">
                  <c:v>805</c:v>
                </c:pt>
                <c:pt idx="162">
                  <c:v>810</c:v>
                </c:pt>
                <c:pt idx="163">
                  <c:v>815</c:v>
                </c:pt>
                <c:pt idx="164">
                  <c:v>820</c:v>
                </c:pt>
                <c:pt idx="165">
                  <c:v>825</c:v>
                </c:pt>
                <c:pt idx="166">
                  <c:v>830</c:v>
                </c:pt>
                <c:pt idx="167">
                  <c:v>835</c:v>
                </c:pt>
                <c:pt idx="168">
                  <c:v>840</c:v>
                </c:pt>
                <c:pt idx="169">
                  <c:v>845</c:v>
                </c:pt>
                <c:pt idx="170">
                  <c:v>850</c:v>
                </c:pt>
                <c:pt idx="171">
                  <c:v>855</c:v>
                </c:pt>
                <c:pt idx="172">
                  <c:v>860</c:v>
                </c:pt>
                <c:pt idx="173">
                  <c:v>865</c:v>
                </c:pt>
                <c:pt idx="174">
                  <c:v>870</c:v>
                </c:pt>
                <c:pt idx="175">
                  <c:v>875</c:v>
                </c:pt>
                <c:pt idx="176">
                  <c:v>880</c:v>
                </c:pt>
                <c:pt idx="177">
                  <c:v>885</c:v>
                </c:pt>
                <c:pt idx="178">
                  <c:v>890</c:v>
                </c:pt>
                <c:pt idx="179">
                  <c:v>895</c:v>
                </c:pt>
                <c:pt idx="180">
                  <c:v>900</c:v>
                </c:pt>
                <c:pt idx="181">
                  <c:v>905</c:v>
                </c:pt>
                <c:pt idx="182">
                  <c:v>910</c:v>
                </c:pt>
                <c:pt idx="183">
                  <c:v>915</c:v>
                </c:pt>
                <c:pt idx="184">
                  <c:v>920</c:v>
                </c:pt>
                <c:pt idx="185">
                  <c:v>925</c:v>
                </c:pt>
                <c:pt idx="186">
                  <c:v>930</c:v>
                </c:pt>
                <c:pt idx="187">
                  <c:v>935</c:v>
                </c:pt>
                <c:pt idx="188">
                  <c:v>940</c:v>
                </c:pt>
                <c:pt idx="189">
                  <c:v>945</c:v>
                </c:pt>
                <c:pt idx="190">
                  <c:v>950</c:v>
                </c:pt>
                <c:pt idx="191">
                  <c:v>955</c:v>
                </c:pt>
                <c:pt idx="192">
                  <c:v>960</c:v>
                </c:pt>
                <c:pt idx="193">
                  <c:v>965</c:v>
                </c:pt>
                <c:pt idx="194">
                  <c:v>970</c:v>
                </c:pt>
                <c:pt idx="195">
                  <c:v>975</c:v>
                </c:pt>
                <c:pt idx="196">
                  <c:v>980</c:v>
                </c:pt>
                <c:pt idx="197">
                  <c:v>985</c:v>
                </c:pt>
                <c:pt idx="198">
                  <c:v>990</c:v>
                </c:pt>
                <c:pt idx="199">
                  <c:v>995</c:v>
                </c:pt>
                <c:pt idx="200">
                  <c:v>1000</c:v>
                </c:pt>
                <c:pt idx="201">
                  <c:v>1005</c:v>
                </c:pt>
                <c:pt idx="202">
                  <c:v>1010</c:v>
                </c:pt>
                <c:pt idx="203">
                  <c:v>1015</c:v>
                </c:pt>
                <c:pt idx="204">
                  <c:v>1020</c:v>
                </c:pt>
                <c:pt idx="205">
                  <c:v>1025</c:v>
                </c:pt>
                <c:pt idx="206">
                  <c:v>1030</c:v>
                </c:pt>
                <c:pt idx="207">
                  <c:v>1035</c:v>
                </c:pt>
                <c:pt idx="208">
                  <c:v>1040</c:v>
                </c:pt>
                <c:pt idx="209">
                  <c:v>1045</c:v>
                </c:pt>
                <c:pt idx="210">
                  <c:v>1050</c:v>
                </c:pt>
                <c:pt idx="211">
                  <c:v>1055</c:v>
                </c:pt>
                <c:pt idx="212">
                  <c:v>1060</c:v>
                </c:pt>
                <c:pt idx="213">
                  <c:v>1065</c:v>
                </c:pt>
                <c:pt idx="214">
                  <c:v>1070</c:v>
                </c:pt>
                <c:pt idx="215">
                  <c:v>1075</c:v>
                </c:pt>
                <c:pt idx="216">
                  <c:v>1080</c:v>
                </c:pt>
                <c:pt idx="217">
                  <c:v>1085</c:v>
                </c:pt>
                <c:pt idx="218">
                  <c:v>1090</c:v>
                </c:pt>
                <c:pt idx="219">
                  <c:v>1095</c:v>
                </c:pt>
                <c:pt idx="220">
                  <c:v>1100</c:v>
                </c:pt>
                <c:pt idx="221">
                  <c:v>1105</c:v>
                </c:pt>
                <c:pt idx="222">
                  <c:v>1110</c:v>
                </c:pt>
                <c:pt idx="223">
                  <c:v>1115</c:v>
                </c:pt>
                <c:pt idx="224">
                  <c:v>1120</c:v>
                </c:pt>
                <c:pt idx="225">
                  <c:v>1125</c:v>
                </c:pt>
                <c:pt idx="226">
                  <c:v>1130</c:v>
                </c:pt>
                <c:pt idx="227">
                  <c:v>1135</c:v>
                </c:pt>
                <c:pt idx="228">
                  <c:v>1140</c:v>
                </c:pt>
                <c:pt idx="229">
                  <c:v>1145</c:v>
                </c:pt>
                <c:pt idx="230">
                  <c:v>1150</c:v>
                </c:pt>
                <c:pt idx="231">
                  <c:v>1155</c:v>
                </c:pt>
                <c:pt idx="232">
                  <c:v>1160</c:v>
                </c:pt>
                <c:pt idx="233">
                  <c:v>1165</c:v>
                </c:pt>
                <c:pt idx="234">
                  <c:v>1170</c:v>
                </c:pt>
                <c:pt idx="235">
                  <c:v>1175</c:v>
                </c:pt>
                <c:pt idx="236">
                  <c:v>1180</c:v>
                </c:pt>
                <c:pt idx="237">
                  <c:v>1185</c:v>
                </c:pt>
                <c:pt idx="238">
                  <c:v>1190</c:v>
                </c:pt>
                <c:pt idx="239">
                  <c:v>1195</c:v>
                </c:pt>
                <c:pt idx="240">
                  <c:v>1200</c:v>
                </c:pt>
              </c:numCache>
            </c:numRef>
          </c:xVal>
          <c:yVal>
            <c:numRef>
              <c:f>'Problem 1'!$C$3:$C$243</c:f>
              <c:numCache>
                <c:formatCode>General</c:formatCode>
                <c:ptCount val="241"/>
                <c:pt idx="0">
                  <c:v>124.78238271570268</c:v>
                </c:pt>
                <c:pt idx="1">
                  <c:v>124.98359586571928</c:v>
                </c:pt>
                <c:pt idx="2">
                  <c:v>125.18392976364169</c:v>
                </c:pt>
                <c:pt idx="3">
                  <c:v>125.38339013250152</c:v>
                </c:pt>
                <c:pt idx="4">
                  <c:v>125.58198265807931</c:v>
                </c:pt>
                <c:pt idx="5">
                  <c:v>125.77971298914703</c:v>
                </c:pt>
                <c:pt idx="6">
                  <c:v>125.97658673770884</c:v>
                </c:pt>
                <c:pt idx="7">
                  <c:v>126.17260947924058</c:v>
                </c:pt>
                <c:pt idx="8">
                  <c:v>126.36778675292739</c:v>
                </c:pt>
                <c:pt idx="9">
                  <c:v>126.56212406189999</c:v>
                </c:pt>
                <c:pt idx="10">
                  <c:v>126.75562687346937</c:v>
                </c:pt>
                <c:pt idx="11">
                  <c:v>126.94830061935991</c:v>
                </c:pt>
                <c:pt idx="12">
                  <c:v>127.14015069594102</c:v>
                </c:pt>
                <c:pt idx="13">
                  <c:v>127.33118246445724</c:v>
                </c:pt>
                <c:pt idx="14">
                  <c:v>127.52140125125695</c:v>
                </c:pt>
                <c:pt idx="15">
                  <c:v>127.71081234801939</c:v>
                </c:pt>
                <c:pt idx="16">
                  <c:v>127.89942101198042</c:v>
                </c:pt>
                <c:pt idx="17">
                  <c:v>128.08723246615668</c:v>
                </c:pt>
                <c:pt idx="18">
                  <c:v>128.27425189956824</c:v>
                </c:pt>
                <c:pt idx="19">
                  <c:v>128.46048446746008</c:v>
                </c:pt>
                <c:pt idx="20">
                  <c:v>128.64593529152171</c:v>
                </c:pt>
                <c:pt idx="21">
                  <c:v>128.83060946010571</c:v>
                </c:pt>
                <c:pt idx="22">
                  <c:v>129.01451202844473</c:v>
                </c:pt>
                <c:pt idx="23">
                  <c:v>129.19764801886694</c:v>
                </c:pt>
                <c:pt idx="24">
                  <c:v>129.38002242101041</c:v>
                </c:pt>
                <c:pt idx="25">
                  <c:v>129.56164019203564</c:v>
                </c:pt>
                <c:pt idx="26">
                  <c:v>129.74250625683717</c:v>
                </c:pt>
                <c:pt idx="27">
                  <c:v>129.92262550825353</c:v>
                </c:pt>
                <c:pt idx="28">
                  <c:v>130.1020028072758</c:v>
                </c:pt>
                <c:pt idx="29">
                  <c:v>130.28064298325504</c:v>
                </c:pt>
                <c:pt idx="30">
                  <c:v>130.45855083410817</c:v>
                </c:pt>
                <c:pt idx="31">
                  <c:v>130.63573112652256</c:v>
                </c:pt>
                <c:pt idx="32">
                  <c:v>130.81218859615933</c:v>
                </c:pt>
                <c:pt idx="33">
                  <c:v>130.98792794785527</c:v>
                </c:pt>
                <c:pt idx="34">
                  <c:v>131.16295385582356</c:v>
                </c:pt>
                <c:pt idx="35">
                  <c:v>131.33727096385294</c:v>
                </c:pt>
                <c:pt idx="36">
                  <c:v>131.51088388550593</c:v>
                </c:pt>
                <c:pt idx="37">
                  <c:v>131.6837972043154</c:v>
                </c:pt>
                <c:pt idx="38">
                  <c:v>131.85601547398016</c:v>
                </c:pt>
                <c:pt idx="39">
                  <c:v>132.02754321855912</c:v>
                </c:pt>
                <c:pt idx="40">
                  <c:v>132.19838493266408</c:v>
                </c:pt>
                <c:pt idx="41">
                  <c:v>132.36854508165166</c:v>
                </c:pt>
                <c:pt idx="42">
                  <c:v>132.5380281018135</c:v>
                </c:pt>
                <c:pt idx="43">
                  <c:v>132.70683840056549</c:v>
                </c:pt>
                <c:pt idx="44">
                  <c:v>132.87498035663583</c:v>
                </c:pt>
                <c:pt idx="45">
                  <c:v>133.04245832025163</c:v>
                </c:pt>
                <c:pt idx="46">
                  <c:v>133.2092766133245</c:v>
                </c:pt>
                <c:pt idx="47">
                  <c:v>133.37543952963478</c:v>
                </c:pt>
                <c:pt idx="48">
                  <c:v>133.54095133501474</c:v>
                </c:pt>
                <c:pt idx="49">
                  <c:v>133.70581626753039</c:v>
                </c:pt>
                <c:pt idx="50">
                  <c:v>133.87003853766237</c:v>
                </c:pt>
                <c:pt idx="51">
                  <c:v>134.03362232848528</c:v>
                </c:pt>
                <c:pt idx="52">
                  <c:v>134.1965717958463</c:v>
                </c:pt>
                <c:pt idx="53">
                  <c:v>134.35889106854216</c:v>
                </c:pt>
                <c:pt idx="54">
                  <c:v>134.52058424849545</c:v>
                </c:pt>
                <c:pt idx="55">
                  <c:v>134.68165541092944</c:v>
                </c:pt>
                <c:pt idx="56">
                  <c:v>134.84210860454178</c:v>
                </c:pt>
                <c:pt idx="57">
                  <c:v>135.00194785167733</c:v>
                </c:pt>
                <c:pt idx="58">
                  <c:v>135.16117714849958</c:v>
                </c:pt>
                <c:pt idx="59">
                  <c:v>135.31980046516102</c:v>
                </c:pt>
                <c:pt idx="60">
                  <c:v>135.47782174597262</c:v>
                </c:pt>
                <c:pt idx="61">
                  <c:v>135.63524490957181</c:v>
                </c:pt>
                <c:pt idx="62">
                  <c:v>135.79207384908977</c:v>
                </c:pt>
                <c:pt idx="63">
                  <c:v>135.94831243231738</c:v>
                </c:pt>
                <c:pt idx="64">
                  <c:v>136.10396450187011</c:v>
                </c:pt>
                <c:pt idx="65">
                  <c:v>136.25903387535195</c:v>
                </c:pt>
                <c:pt idx="66">
                  <c:v>136.41352434551823</c:v>
                </c:pt>
                <c:pt idx="67">
                  <c:v>136.56743968043727</c:v>
                </c:pt>
                <c:pt idx="68">
                  <c:v>136.72078362365116</c:v>
                </c:pt>
                <c:pt idx="69">
                  <c:v>136.87355989433536</c:v>
                </c:pt>
                <c:pt idx="70">
                  <c:v>137.02577218745728</c:v>
                </c:pt>
                <c:pt idx="71">
                  <c:v>137.1774241739339</c:v>
                </c:pt>
                <c:pt idx="72">
                  <c:v>137.32851950078822</c:v>
                </c:pt>
                <c:pt idx="73">
                  <c:v>137.47906179130496</c:v>
                </c:pt>
                <c:pt idx="74">
                  <c:v>137.62905464518485</c:v>
                </c:pt>
                <c:pt idx="75">
                  <c:v>137.77850163869834</c:v>
                </c:pt>
                <c:pt idx="76">
                  <c:v>137.92740632483799</c:v>
                </c:pt>
                <c:pt idx="77">
                  <c:v>138.07577223346996</c:v>
                </c:pt>
                <c:pt idx="78">
                  <c:v>138.2236028714847</c:v>
                </c:pt>
                <c:pt idx="79">
                  <c:v>138.37090172294626</c:v>
                </c:pt>
                <c:pt idx="80">
                  <c:v>138.51767224924112</c:v>
                </c:pt>
                <c:pt idx="81">
                  <c:v>138.66391788922559</c:v>
                </c:pt>
                <c:pt idx="82">
                  <c:v>138.80964205937258</c:v>
                </c:pt>
                <c:pt idx="83">
                  <c:v>138.95484815391725</c:v>
                </c:pt>
                <c:pt idx="84">
                  <c:v>139.09953954500179</c:v>
                </c:pt>
                <c:pt idx="85">
                  <c:v>139.24371958281915</c:v>
                </c:pt>
                <c:pt idx="86">
                  <c:v>139.38739159575596</c:v>
                </c:pt>
                <c:pt idx="87">
                  <c:v>139.53055889053445</c:v>
                </c:pt>
                <c:pt idx="88">
                  <c:v>139.67322475235352</c:v>
                </c:pt>
                <c:pt idx="89">
                  <c:v>139.81539244502875</c:v>
                </c:pt>
                <c:pt idx="90">
                  <c:v>139.95706521113161</c:v>
                </c:pt>
                <c:pt idx="91">
                  <c:v>140.09824627212774</c:v>
                </c:pt>
                <c:pt idx="92">
                  <c:v>140.23893882851439</c:v>
                </c:pt>
                <c:pt idx="93">
                  <c:v>140.37914605995681</c:v>
                </c:pt>
                <c:pt idx="94">
                  <c:v>140.51887112542389</c:v>
                </c:pt>
                <c:pt idx="95">
                  <c:v>140.6581171633228</c:v>
                </c:pt>
                <c:pt idx="96">
                  <c:v>140.79688729163303</c:v>
                </c:pt>
                <c:pt idx="97">
                  <c:v>140.93518460803904</c:v>
                </c:pt>
                <c:pt idx="98">
                  <c:v>141.07301219006271</c:v>
                </c:pt>
                <c:pt idx="99">
                  <c:v>141.21037309519426</c:v>
                </c:pt>
                <c:pt idx="100">
                  <c:v>141.34727036102288</c:v>
                </c:pt>
                <c:pt idx="101">
                  <c:v>141.48370700536606</c:v>
                </c:pt>
                <c:pt idx="102">
                  <c:v>141.61968602639845</c:v>
                </c:pt>
                <c:pt idx="103">
                  <c:v>141.75521040277968</c:v>
                </c:pt>
                <c:pt idx="104">
                  <c:v>141.89028309378128</c:v>
                </c:pt>
                <c:pt idx="105">
                  <c:v>142.02490703941297</c:v>
                </c:pt>
                <c:pt idx="106">
                  <c:v>142.15908516054805</c:v>
                </c:pt>
                <c:pt idx="107">
                  <c:v>142.29282035904791</c:v>
                </c:pt>
                <c:pt idx="108">
                  <c:v>142.42611551788576</c:v>
                </c:pt>
                <c:pt idx="109">
                  <c:v>142.55897350126963</c:v>
                </c:pt>
                <c:pt idx="110">
                  <c:v>142.69139715476447</c:v>
                </c:pt>
                <c:pt idx="111">
                  <c:v>142.82338930541354</c:v>
                </c:pt>
                <c:pt idx="112">
                  <c:v>142.95495276185892</c:v>
                </c:pt>
                <c:pt idx="113">
                  <c:v>143.0860903144613</c:v>
                </c:pt>
                <c:pt idx="114">
                  <c:v>143.216804735419</c:v>
                </c:pt>
                <c:pt idx="115">
                  <c:v>143.34709877888614</c:v>
                </c:pt>
                <c:pt idx="116">
                  <c:v>143.47697518109013</c:v>
                </c:pt>
                <c:pt idx="117">
                  <c:v>143.60643666044831</c:v>
                </c:pt>
                <c:pt idx="118">
                  <c:v>143.73548591768395</c:v>
                </c:pt>
                <c:pt idx="119">
                  <c:v>143.86412563594132</c:v>
                </c:pt>
                <c:pt idx="120">
                  <c:v>143.99235848090024</c:v>
                </c:pt>
                <c:pt idx="121">
                  <c:v>144.12018710088961</c:v>
                </c:pt>
                <c:pt idx="122">
                  <c:v>144.24761412700047</c:v>
                </c:pt>
                <c:pt idx="123">
                  <c:v>144.37464217319808</c:v>
                </c:pt>
                <c:pt idx="124">
                  <c:v>144.50127383643357</c:v>
                </c:pt>
                <c:pt idx="125">
                  <c:v>144.62751169675445</c:v>
                </c:pt>
                <c:pt idx="126">
                  <c:v>144.75335831741484</c:v>
                </c:pt>
                <c:pt idx="127">
                  <c:v>144.87881624498471</c:v>
                </c:pt>
                <c:pt idx="128">
                  <c:v>145.00388800945839</c:v>
                </c:pt>
                <c:pt idx="129">
                  <c:v>145.12857612436261</c:v>
                </c:pt>
                <c:pt idx="130">
                  <c:v>145.25288308686353</c:v>
                </c:pt>
                <c:pt idx="131">
                  <c:v>145.37681137787345</c:v>
                </c:pt>
                <c:pt idx="132">
                  <c:v>145.50036346215632</c:v>
                </c:pt>
                <c:pt idx="133">
                  <c:v>145.62354178843304</c:v>
                </c:pt>
                <c:pt idx="134">
                  <c:v>145.74634878948595</c:v>
                </c:pt>
                <c:pt idx="135">
                  <c:v>145.8687868822623</c:v>
                </c:pt>
                <c:pt idx="136">
                  <c:v>145.9908584679776</c:v>
                </c:pt>
                <c:pt idx="137">
                  <c:v>146.11256593221785</c:v>
                </c:pt>
                <c:pt idx="138">
                  <c:v>146.23391164504139</c:v>
                </c:pt>
                <c:pt idx="139">
                  <c:v>146.35489796107979</c:v>
                </c:pt>
                <c:pt idx="140">
                  <c:v>146.47552721963848</c:v>
                </c:pt>
                <c:pt idx="141">
                  <c:v>146.5958017447964</c:v>
                </c:pt>
                <c:pt idx="142">
                  <c:v>146.71572384550501</c:v>
                </c:pt>
                <c:pt idx="143">
                  <c:v>146.83529581568703</c:v>
                </c:pt>
                <c:pt idx="144">
                  <c:v>146.95451993433392</c:v>
                </c:pt>
                <c:pt idx="145">
                  <c:v>147.07339846560336</c:v>
                </c:pt>
                <c:pt idx="146">
                  <c:v>147.19193365891556</c:v>
                </c:pt>
                <c:pt idx="147">
                  <c:v>147.31012774904946</c:v>
                </c:pt>
                <c:pt idx="148">
                  <c:v>147.42798295623771</c:v>
                </c:pt>
                <c:pt idx="149">
                  <c:v>147.54550148626168</c:v>
                </c:pt>
                <c:pt idx="150">
                  <c:v>147.66268553054522</c:v>
                </c:pt>
                <c:pt idx="151">
                  <c:v>147.77953726624833</c:v>
                </c:pt>
                <c:pt idx="152">
                  <c:v>147.89605885635987</c:v>
                </c:pt>
                <c:pt idx="153">
                  <c:v>148.01225244978997</c:v>
                </c:pt>
                <c:pt idx="154">
                  <c:v>148.12812018146141</c:v>
                </c:pt>
                <c:pt idx="155">
                  <c:v>148.24366417240088</c:v>
                </c:pt>
                <c:pt idx="156">
                  <c:v>148.35888652982936</c:v>
                </c:pt>
                <c:pt idx="157">
                  <c:v>148.47378934725197</c:v>
                </c:pt>
                <c:pt idx="158">
                  <c:v>148.58837470454725</c:v>
                </c:pt>
                <c:pt idx="159">
                  <c:v>148.70264466805583</c:v>
                </c:pt>
                <c:pt idx="160">
                  <c:v>148.81660129066861</c:v>
                </c:pt>
                <c:pt idx="161">
                  <c:v>148.9302466119143</c:v>
                </c:pt>
                <c:pt idx="162">
                  <c:v>149.04358265804629</c:v>
                </c:pt>
                <c:pt idx="163">
                  <c:v>149.15661144212916</c:v>
                </c:pt>
                <c:pt idx="164">
                  <c:v>149.26933496412457</c:v>
                </c:pt>
                <c:pt idx="165">
                  <c:v>149.38175521097637</c:v>
                </c:pt>
                <c:pt idx="166">
                  <c:v>149.49387415669548</c:v>
                </c:pt>
                <c:pt idx="167">
                  <c:v>149.60569376244408</c:v>
                </c:pt>
                <c:pt idx="168">
                  <c:v>149.71721597661906</c:v>
                </c:pt>
                <c:pt idx="169">
                  <c:v>149.82844273493541</c:v>
                </c:pt>
                <c:pt idx="170">
                  <c:v>149.93937596050847</c:v>
                </c:pt>
                <c:pt idx="171">
                  <c:v>150.05001756393611</c:v>
                </c:pt>
                <c:pt idx="172">
                  <c:v>150.16036944338015</c:v>
                </c:pt>
                <c:pt idx="173">
                  <c:v>150.2704334846473</c:v>
                </c:pt>
                <c:pt idx="174">
                  <c:v>150.3802115612697</c:v>
                </c:pt>
                <c:pt idx="175">
                  <c:v>150.48970553458457</c:v>
                </c:pt>
                <c:pt idx="176">
                  <c:v>150.59891725381382</c:v>
                </c:pt>
                <c:pt idx="177">
                  <c:v>150.70784855614278</c:v>
                </c:pt>
                <c:pt idx="178">
                  <c:v>150.81650126679861</c:v>
                </c:pt>
                <c:pt idx="179">
                  <c:v>150.92487719912808</c:v>
                </c:pt>
                <c:pt idx="180">
                  <c:v>151.03297815467494</c:v>
                </c:pt>
                <c:pt idx="181">
                  <c:v>151.14080592325675</c:v>
                </c:pt>
                <c:pt idx="182">
                  <c:v>151.24836228304116</c:v>
                </c:pt>
                <c:pt idx="183">
                  <c:v>151.35564900062181</c:v>
                </c:pt>
                <c:pt idx="184">
                  <c:v>151.46266783109354</c:v>
                </c:pt>
                <c:pt idx="185">
                  <c:v>151.56942051812743</c:v>
                </c:pt>
                <c:pt idx="186">
                  <c:v>151.67590879404494</c:v>
                </c:pt>
                <c:pt idx="187">
                  <c:v>151.78213437989194</c:v>
                </c:pt>
                <c:pt idx="188">
                  <c:v>151.8880989855121</c:v>
                </c:pt>
                <c:pt idx="189">
                  <c:v>151.99380430961963</c:v>
                </c:pt>
                <c:pt idx="190">
                  <c:v>152.099252039872</c:v>
                </c:pt>
                <c:pt idx="191">
                  <c:v>152.20444385294161</c:v>
                </c:pt>
                <c:pt idx="192">
                  <c:v>152.30938141458756</c:v>
                </c:pt>
                <c:pt idx="193">
                  <c:v>152.41406637972648</c:v>
                </c:pt>
                <c:pt idx="194">
                  <c:v>152.51850039250323</c:v>
                </c:pt>
                <c:pt idx="195">
                  <c:v>152.62268508636095</c:v>
                </c:pt>
                <c:pt idx="196">
                  <c:v>152.72662208411074</c:v>
                </c:pt>
                <c:pt idx="197">
                  <c:v>152.83031299800086</c:v>
                </c:pt>
                <c:pt idx="198">
                  <c:v>152.93375942978551</c:v>
                </c:pt>
                <c:pt idx="199">
                  <c:v>153.03696297079304</c:v>
                </c:pt>
                <c:pt idx="200">
                  <c:v>153.13992520199395</c:v>
                </c:pt>
                <c:pt idx="201">
                  <c:v>153.24264769406821</c:v>
                </c:pt>
                <c:pt idx="202">
                  <c:v>153.34513200747227</c:v>
                </c:pt>
                <c:pt idx="203">
                  <c:v>153.44737969250562</c:v>
                </c:pt>
                <c:pt idx="204">
                  <c:v>153.54939228937687</c:v>
                </c:pt>
                <c:pt idx="205">
                  <c:v>153.65117132826944</c:v>
                </c:pt>
                <c:pt idx="206">
                  <c:v>153.75271832940686</c:v>
                </c:pt>
                <c:pt idx="207">
                  <c:v>153.85403480311749</c:v>
                </c:pt>
                <c:pt idx="208">
                  <c:v>153.95512224989906</c:v>
                </c:pt>
                <c:pt idx="209">
                  <c:v>154.05598216048261</c:v>
                </c:pt>
                <c:pt idx="210">
                  <c:v>154.15661601589599</c:v>
                </c:pt>
                <c:pt idx="211">
                  <c:v>154.25702528752706</c:v>
                </c:pt>
                <c:pt idx="212">
                  <c:v>154.35721143718652</c:v>
                </c:pt>
                <c:pt idx="213">
                  <c:v>154.45717591717016</c:v>
                </c:pt>
                <c:pt idx="214">
                  <c:v>154.55692017032078</c:v>
                </c:pt>
                <c:pt idx="215">
                  <c:v>154.65644563008973</c:v>
                </c:pt>
                <c:pt idx="216">
                  <c:v>154.75575372059814</c:v>
                </c:pt>
                <c:pt idx="217">
                  <c:v>154.85484585669749</c:v>
                </c:pt>
                <c:pt idx="218">
                  <c:v>154.95372344403009</c:v>
                </c:pt>
                <c:pt idx="219">
                  <c:v>155.05238787908888</c:v>
                </c:pt>
                <c:pt idx="220">
                  <c:v>155.15084054927712</c:v>
                </c:pt>
                <c:pt idx="221">
                  <c:v>155.24908283296745</c:v>
                </c:pt>
                <c:pt idx="222">
                  <c:v>155.34711609956079</c:v>
                </c:pt>
                <c:pt idx="223">
                  <c:v>155.44494170954457</c:v>
                </c:pt>
                <c:pt idx="224">
                  <c:v>155.5425610145509</c:v>
                </c:pt>
                <c:pt idx="225">
                  <c:v>155.6399753574141</c:v>
                </c:pt>
                <c:pt idx="226">
                  <c:v>155.73718607222804</c:v>
                </c:pt>
                <c:pt idx="227">
                  <c:v>155.83419448440304</c:v>
                </c:pt>
                <c:pt idx="228">
                  <c:v>155.9310019107223</c:v>
                </c:pt>
                <c:pt idx="229">
                  <c:v>156.02760965939811</c:v>
                </c:pt>
                <c:pt idx="230">
                  <c:v>156.12401903012767</c:v>
                </c:pt>
                <c:pt idx="231">
                  <c:v>156.22023131414844</c:v>
                </c:pt>
                <c:pt idx="232">
                  <c:v>156.3162477942933</c:v>
                </c:pt>
                <c:pt idx="233">
                  <c:v>156.41206974504513</c:v>
                </c:pt>
                <c:pt idx="234">
                  <c:v>156.50769843259133</c:v>
                </c:pt>
                <c:pt idx="235">
                  <c:v>156.60313511487757</c:v>
                </c:pt>
                <c:pt idx="236">
                  <c:v>156.69838104166172</c:v>
                </c:pt>
                <c:pt idx="237">
                  <c:v>156.79343745456694</c:v>
                </c:pt>
                <c:pt idx="238">
                  <c:v>156.88830558713471</c:v>
                </c:pt>
                <c:pt idx="239">
                  <c:v>156.98298666487739</c:v>
                </c:pt>
                <c:pt idx="240">
                  <c:v>157.07748190533056</c:v>
                </c:pt>
              </c:numCache>
            </c:numRef>
          </c:yVal>
          <c:smooth val="0"/>
          <c:extLst>
            <c:ext xmlns:c16="http://schemas.microsoft.com/office/drawing/2014/chart" uri="{C3380CC4-5D6E-409C-BE32-E72D297353CC}">
              <c16:uniqueId val="{00000001-C25B-43A9-8BD2-1A4B89653241}"/>
            </c:ext>
          </c:extLst>
        </c:ser>
        <c:dLbls>
          <c:showLegendKey val="0"/>
          <c:showVal val="0"/>
          <c:showCatName val="0"/>
          <c:showSerName val="0"/>
          <c:showPercent val="0"/>
          <c:showBubbleSize val="0"/>
        </c:dLbls>
        <c:axId val="661741184"/>
        <c:axId val="661743480"/>
      </c:scatterChart>
      <c:valAx>
        <c:axId val="661741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743480"/>
        <c:crosses val="autoZero"/>
        <c:crossBetween val="midCat"/>
      </c:valAx>
      <c:valAx>
        <c:axId val="661743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7411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Created DATA vs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'Problem 2'!$M$2</c:f>
              <c:strCache>
                <c:ptCount val="1"/>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2727537182852147"/>
                  <c:y val="-4.803404782735491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rgbClr val="FF0000"/>
                </a:solidFill>
                <a:prstDash val="sysDot"/>
              </a:ln>
              <a:effectLst/>
            </c:spPr>
            <c:trendlineType val="poly"/>
            <c:order val="3"/>
            <c:dispRSqr val="1"/>
            <c:dispEq val="1"/>
            <c:trendlineLbl>
              <c:layout>
                <c:manualLayout>
                  <c:x val="0.14433761343592527"/>
                  <c:y val="0.367902156639026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'Problem 2'!$K$3:$K$15</c:f>
              <c:numCache>
                <c:formatCode>0.0</c:formatCode>
                <c:ptCount val="13"/>
                <c:pt idx="0">
                  <c:v>0</c:v>
                </c:pt>
                <c:pt idx="1">
                  <c:v>0.1</c:v>
                </c:pt>
                <c:pt idx="2">
                  <c:v>0.2</c:v>
                </c:pt>
                <c:pt idx="3">
                  <c:v>0.3</c:v>
                </c:pt>
                <c:pt idx="4">
                  <c:v>0.4</c:v>
                </c:pt>
                <c:pt idx="5">
                  <c:v>0.5</c:v>
                </c:pt>
                <c:pt idx="6">
                  <c:v>0.6</c:v>
                </c:pt>
                <c:pt idx="7">
                  <c:v>0.7</c:v>
                </c:pt>
                <c:pt idx="8">
                  <c:v>0.8</c:v>
                </c:pt>
                <c:pt idx="9">
                  <c:v>0.9</c:v>
                </c:pt>
                <c:pt idx="10">
                  <c:v>1</c:v>
                </c:pt>
                <c:pt idx="11">
                  <c:v>1.1000000000000001</c:v>
                </c:pt>
                <c:pt idx="12">
                  <c:v>1.2</c:v>
                </c:pt>
              </c:numCache>
            </c:numRef>
          </c:xVal>
          <c:yVal>
            <c:numRef>
              <c:f>'Problem 2'!$L$3:$L$15</c:f>
              <c:numCache>
                <c:formatCode>General</c:formatCode>
                <c:ptCount val="13"/>
                <c:pt idx="0">
                  <c:v>0</c:v>
                </c:pt>
                <c:pt idx="1">
                  <c:v>0</c:v>
                </c:pt>
                <c:pt idx="2">
                  <c:v>2.6637080371453044</c:v>
                </c:pt>
                <c:pt idx="3">
                  <c:v>3.3639520791187238</c:v>
                </c:pt>
                <c:pt idx="4">
                  <c:v>3.8543157952958218</c:v>
                </c:pt>
                <c:pt idx="5">
                  <c:v>4.1977054705087111</c:v>
                </c:pt>
                <c:pt idx="6">
                  <c:v>4.4381728320869627</c:v>
                </c:pt>
                <c:pt idx="7">
                  <c:v>4.6065662234973379</c:v>
                </c:pt>
                <c:pt idx="8">
                  <c:v>4.7244879825442938</c:v>
                </c:pt>
                <c:pt idx="9">
                  <c:v>4.8070656961960161</c:v>
                </c:pt>
                <c:pt idx="10">
                  <c:v>4.8648928423228854</c:v>
                </c:pt>
                <c:pt idx="11">
                  <c:v>4.9053877734768507</c:v>
                </c:pt>
                <c:pt idx="12">
                  <c:v>4.933745379877946</c:v>
                </c:pt>
              </c:numCache>
            </c:numRef>
          </c:yVal>
          <c:smooth val="0"/>
          <c:extLst>
            <c:ext xmlns:c16="http://schemas.microsoft.com/office/drawing/2014/chart" uri="{C3380CC4-5D6E-409C-BE32-E72D297353CC}">
              <c16:uniqueId val="{00000000-D451-459E-A5E1-374F6860A799}"/>
            </c:ext>
          </c:extLst>
        </c:ser>
        <c:dLbls>
          <c:showLegendKey val="0"/>
          <c:showVal val="0"/>
          <c:showCatName val="0"/>
          <c:showSerName val="0"/>
          <c:showPercent val="0"/>
          <c:showBubbleSize val="0"/>
        </c:dLbls>
        <c:axId val="646870208"/>
        <c:axId val="646871520"/>
      </c:scatterChart>
      <c:valAx>
        <c:axId val="6468702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871520"/>
        <c:crosses val="autoZero"/>
        <c:crossBetween val="midCat"/>
      </c:valAx>
      <c:valAx>
        <c:axId val="646871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Created</a:t>
                </a:r>
                <a:r>
                  <a:rPr lang="en-US" baseline="0"/>
                  <a:t> 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87020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Given</a:t>
            </a:r>
            <a:r>
              <a:rPr lang="en-US" baseline="0"/>
              <a:t> DATA vs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'Problem 2'!$C$2</c:f>
              <c:strCache>
                <c:ptCount val="1"/>
                <c:pt idx="0">
                  <c:v>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901288276465442"/>
                  <c:y val="-4.037255759696704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rgbClr val="FF0000"/>
                </a:solidFill>
                <a:prstDash val="sysDot"/>
              </a:ln>
              <a:effectLst/>
            </c:spPr>
            <c:trendlineType val="poly"/>
            <c:order val="3"/>
            <c:dispRSqr val="1"/>
            <c:dispEq val="1"/>
            <c:trendlineLbl>
              <c:layout>
                <c:manualLayout>
                  <c:x val="9.9528215223097113E-2"/>
                  <c:y val="0.3191433362496354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'Problem 2'!$B$3:$B$15</c:f>
              <c:numCache>
                <c:formatCode>0.0</c:formatCode>
                <c:ptCount val="13"/>
                <c:pt idx="0">
                  <c:v>0</c:v>
                </c:pt>
                <c:pt idx="1">
                  <c:v>0.1</c:v>
                </c:pt>
                <c:pt idx="2">
                  <c:v>0.2</c:v>
                </c:pt>
                <c:pt idx="3">
                  <c:v>0.3</c:v>
                </c:pt>
                <c:pt idx="4">
                  <c:v>0.4</c:v>
                </c:pt>
                <c:pt idx="5">
                  <c:v>0.5</c:v>
                </c:pt>
                <c:pt idx="6">
                  <c:v>0.6</c:v>
                </c:pt>
                <c:pt idx="7">
                  <c:v>0.7</c:v>
                </c:pt>
                <c:pt idx="8">
                  <c:v>0.8</c:v>
                </c:pt>
                <c:pt idx="9">
                  <c:v>0.9</c:v>
                </c:pt>
                <c:pt idx="10">
                  <c:v>1</c:v>
                </c:pt>
                <c:pt idx="11">
                  <c:v>1.1000000000000001</c:v>
                </c:pt>
                <c:pt idx="12">
                  <c:v>1.2</c:v>
                </c:pt>
              </c:numCache>
            </c:numRef>
          </c:xVal>
          <c:yVal>
            <c:numRef>
              <c:f>'Problem 2'!$C$3:$C$15</c:f>
              <c:numCache>
                <c:formatCode>0.00</c:formatCode>
                <c:ptCount val="13"/>
                <c:pt idx="0">
                  <c:v>0</c:v>
                </c:pt>
                <c:pt idx="1">
                  <c:v>0</c:v>
                </c:pt>
                <c:pt idx="2">
                  <c:v>1.9</c:v>
                </c:pt>
                <c:pt idx="3">
                  <c:v>3.2</c:v>
                </c:pt>
                <c:pt idx="4">
                  <c:v>4</c:v>
                </c:pt>
                <c:pt idx="5">
                  <c:v>4.25</c:v>
                </c:pt>
                <c:pt idx="6">
                  <c:v>4.6500000000000004</c:v>
                </c:pt>
                <c:pt idx="7">
                  <c:v>4.75</c:v>
                </c:pt>
                <c:pt idx="8">
                  <c:v>4.8</c:v>
                </c:pt>
                <c:pt idx="9">
                  <c:v>4.9000000000000004</c:v>
                </c:pt>
                <c:pt idx="10">
                  <c:v>4.95</c:v>
                </c:pt>
                <c:pt idx="11">
                  <c:v>4.97</c:v>
                </c:pt>
                <c:pt idx="12">
                  <c:v>4.99</c:v>
                </c:pt>
              </c:numCache>
            </c:numRef>
          </c:yVal>
          <c:smooth val="0"/>
          <c:extLst>
            <c:ext xmlns:c16="http://schemas.microsoft.com/office/drawing/2014/chart" uri="{C3380CC4-5D6E-409C-BE32-E72D297353CC}">
              <c16:uniqueId val="{00000000-8300-44DA-A45A-71177AA30F77}"/>
            </c:ext>
          </c:extLst>
        </c:ser>
        <c:dLbls>
          <c:showLegendKey val="0"/>
          <c:showVal val="0"/>
          <c:showCatName val="0"/>
          <c:showSerName val="0"/>
          <c:showPercent val="0"/>
          <c:showBubbleSize val="0"/>
        </c:dLbls>
        <c:axId val="458235552"/>
        <c:axId val="458236208"/>
      </c:scatterChart>
      <c:valAx>
        <c:axId val="4582355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236208"/>
        <c:crosses val="autoZero"/>
        <c:crossBetween val="midCat"/>
      </c:valAx>
      <c:valAx>
        <c:axId val="458236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23555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Euler,</a:t>
            </a:r>
            <a:r>
              <a:rPr lang="en-US" baseline="0"/>
              <a:t> Integration Vs Time Graph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'Problem 4'!$C$19</c:f>
              <c:strCache>
                <c:ptCount val="1"/>
                <c:pt idx="0">
                  <c:v>C(a) Euler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'Problem 4'!$B$20:$B$34</c:f>
              <c:numCache>
                <c:formatCode>General</c:formatCode>
                <c:ptCount val="15"/>
                <c:pt idx="0">
                  <c:v>0</c:v>
                </c:pt>
                <c:pt idx="1">
                  <c:v>2.1</c:v>
                </c:pt>
                <c:pt idx="2">
                  <c:v>4.2</c:v>
                </c:pt>
                <c:pt idx="3">
                  <c:v>6.3</c:v>
                </c:pt>
                <c:pt idx="4">
                  <c:v>8.4</c:v>
                </c:pt>
                <c:pt idx="5">
                  <c:v>10.5</c:v>
                </c:pt>
                <c:pt idx="6">
                  <c:v>12.6</c:v>
                </c:pt>
                <c:pt idx="7">
                  <c:v>14.7</c:v>
                </c:pt>
                <c:pt idx="8">
                  <c:v>16.8</c:v>
                </c:pt>
                <c:pt idx="9">
                  <c:v>18.899999999999999</c:v>
                </c:pt>
                <c:pt idx="10">
                  <c:v>21</c:v>
                </c:pt>
                <c:pt idx="11">
                  <c:v>23.1</c:v>
                </c:pt>
                <c:pt idx="12">
                  <c:v>25.2</c:v>
                </c:pt>
                <c:pt idx="13">
                  <c:v>27.3</c:v>
                </c:pt>
                <c:pt idx="14">
                  <c:v>29.4</c:v>
                </c:pt>
              </c:numCache>
            </c:numRef>
          </c:xVal>
          <c:yVal>
            <c:numRef>
              <c:f>'Problem 4'!$C$20:$C$34</c:f>
              <c:numCache>
                <c:formatCode>General</c:formatCode>
                <c:ptCount val="15"/>
                <c:pt idx="0">
                  <c:v>5</c:v>
                </c:pt>
                <c:pt idx="1">
                  <c:v>-5.5</c:v>
                </c:pt>
                <c:pt idx="2">
                  <c:v>6.0500000000000007</c:v>
                </c:pt>
                <c:pt idx="3">
                  <c:v>-6.6549999999999994</c:v>
                </c:pt>
                <c:pt idx="4">
                  <c:v>7.3205000000000027</c:v>
                </c:pt>
                <c:pt idx="5">
                  <c:v>-8.0525500000000001</c:v>
                </c:pt>
                <c:pt idx="6">
                  <c:v>8.8578049999999955</c:v>
                </c:pt>
                <c:pt idx="7">
                  <c:v>-9.7435854999999911</c:v>
                </c:pt>
                <c:pt idx="8">
                  <c:v>10.717944050000003</c:v>
                </c:pt>
                <c:pt idx="9">
                  <c:v>-11.789738454999981</c:v>
                </c:pt>
                <c:pt idx="10">
                  <c:v>12.968712300499995</c:v>
                </c:pt>
                <c:pt idx="11">
                  <c:v>-14.265583530550014</c:v>
                </c:pt>
                <c:pt idx="12">
                  <c:v>15.692141883604986</c:v>
                </c:pt>
                <c:pt idx="13">
                  <c:v>-17.261356071965505</c:v>
                </c:pt>
                <c:pt idx="14">
                  <c:v>18.987491679162016</c:v>
                </c:pt>
              </c:numCache>
            </c:numRef>
          </c:yVal>
          <c:smooth val="1"/>
          <c:extLst>
            <c:ext xmlns:c16="http://schemas.microsoft.com/office/drawing/2014/chart" uri="{C3380CC4-5D6E-409C-BE32-E72D297353CC}">
              <c16:uniqueId val="{00000000-1C4C-4826-856E-69D1A8D02EDE}"/>
            </c:ext>
          </c:extLst>
        </c:ser>
        <c:ser>
          <c:idx val="1"/>
          <c:order val="1"/>
          <c:tx>
            <c:strRef>
              <c:f>'Problem 4'!$D$19</c:f>
              <c:strCache>
                <c:ptCount val="1"/>
                <c:pt idx="0">
                  <c:v>C(a) (Integration)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'Problem 4'!$B$20:$B$34</c:f>
              <c:numCache>
                <c:formatCode>General</c:formatCode>
                <c:ptCount val="15"/>
                <c:pt idx="0">
                  <c:v>0</c:v>
                </c:pt>
                <c:pt idx="1">
                  <c:v>2.1</c:v>
                </c:pt>
                <c:pt idx="2">
                  <c:v>4.2</c:v>
                </c:pt>
                <c:pt idx="3">
                  <c:v>6.3</c:v>
                </c:pt>
                <c:pt idx="4">
                  <c:v>8.4</c:v>
                </c:pt>
                <c:pt idx="5">
                  <c:v>10.5</c:v>
                </c:pt>
                <c:pt idx="6">
                  <c:v>12.6</c:v>
                </c:pt>
                <c:pt idx="7">
                  <c:v>14.7</c:v>
                </c:pt>
                <c:pt idx="8">
                  <c:v>16.8</c:v>
                </c:pt>
                <c:pt idx="9">
                  <c:v>18.899999999999999</c:v>
                </c:pt>
                <c:pt idx="10">
                  <c:v>21</c:v>
                </c:pt>
                <c:pt idx="11">
                  <c:v>23.1</c:v>
                </c:pt>
                <c:pt idx="12">
                  <c:v>25.2</c:v>
                </c:pt>
                <c:pt idx="13">
                  <c:v>27.3</c:v>
                </c:pt>
                <c:pt idx="14">
                  <c:v>29.4</c:v>
                </c:pt>
              </c:numCache>
            </c:numRef>
          </c:xVal>
          <c:yVal>
            <c:numRef>
              <c:f>'Problem 4'!$D$20:$D$34</c:f>
              <c:numCache>
                <c:formatCode>General</c:formatCode>
                <c:ptCount val="15"/>
                <c:pt idx="0">
                  <c:v>5</c:v>
                </c:pt>
                <c:pt idx="1">
                  <c:v>6.077589164957467E-2</c:v>
                </c:pt>
                <c:pt idx="2">
                  <c:v>9.0463682371248798E-5</c:v>
                </c:pt>
                <c:pt idx="3">
                  <c:v>1.3465335688289307E-7</c:v>
                </c:pt>
                <c:pt idx="4">
                  <c:v>2.0042879136206939E-10</c:v>
                </c:pt>
                <c:pt idx="5">
                  <c:v>2.9833419185975184E-13</c:v>
                </c:pt>
                <c:pt idx="6">
                  <c:v>4.4406439527856287E-16</c:v>
                </c:pt>
                <c:pt idx="7">
                  <c:v>6.6098084810478939E-19</c:v>
                </c:pt>
                <c:pt idx="8">
                  <c:v>9.8385658973457736E-22</c:v>
                </c:pt>
                <c:pt idx="9">
                  <c:v>1.4644505842184144E-24</c:v>
                </c:pt>
                <c:pt idx="10">
                  <c:v>2.1798050000314785E-27</c:v>
                </c:pt>
                <c:pt idx="11">
                  <c:v>3.2445955427703972E-30</c:v>
                </c:pt>
                <c:pt idx="12">
                  <c:v>4.8295146749431253E-33</c:v>
                </c:pt>
                <c:pt idx="13">
                  <c:v>7.1886346658701418E-36</c:v>
                </c:pt>
                <c:pt idx="14">
                  <c:v>1.0700136936630961E-38</c:v>
                </c:pt>
              </c:numCache>
            </c:numRef>
          </c:yVal>
          <c:smooth val="1"/>
          <c:extLst>
            <c:ext xmlns:c16="http://schemas.microsoft.com/office/drawing/2014/chart" uri="{C3380CC4-5D6E-409C-BE32-E72D297353CC}">
              <c16:uniqueId val="{00000001-1C4C-4826-856E-69D1A8D02EDE}"/>
            </c:ext>
          </c:extLst>
        </c:ser>
        <c:dLbls>
          <c:showLegendKey val="0"/>
          <c:showVal val="0"/>
          <c:showCatName val="0"/>
          <c:showSerName val="0"/>
          <c:showPercent val="0"/>
          <c:showBubbleSize val="0"/>
        </c:dLbls>
        <c:axId val="706885936"/>
        <c:axId val="706888560"/>
      </c:scatterChart>
      <c:valAx>
        <c:axId val="706885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888560"/>
        <c:crosses val="autoZero"/>
        <c:crossBetween val="midCat"/>
      </c:valAx>
      <c:valAx>
        <c:axId val="70688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8859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Concentration(s)</a:t>
            </a:r>
            <a:r>
              <a:rPr lang="en-US" baseline="0"/>
              <a:t> vs Time(s) Graph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'Problem 5'!$E$4</c:f>
              <c:strCache>
                <c:ptCount val="1"/>
                <c:pt idx="0">
                  <c:v>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'Problem 5'!$D$5:$D$20</c:f>
              <c:numCache>
                <c:formatCode>General</c:formatCode>
                <c:ptCount val="16"/>
                <c:pt idx="0">
                  <c:v>0</c:v>
                </c:pt>
                <c:pt idx="1">
                  <c:v>0.2</c:v>
                </c:pt>
                <c:pt idx="2">
                  <c:v>0.4</c:v>
                </c:pt>
                <c:pt idx="3">
                  <c:v>0.6</c:v>
                </c:pt>
                <c:pt idx="4">
                  <c:v>0.8</c:v>
                </c:pt>
                <c:pt idx="5">
                  <c:v>1</c:v>
                </c:pt>
                <c:pt idx="6">
                  <c:v>1.2</c:v>
                </c:pt>
                <c:pt idx="7">
                  <c:v>1.4</c:v>
                </c:pt>
                <c:pt idx="8">
                  <c:v>1.6</c:v>
                </c:pt>
                <c:pt idx="9">
                  <c:v>1.8</c:v>
                </c:pt>
                <c:pt idx="10">
                  <c:v>2</c:v>
                </c:pt>
                <c:pt idx="11">
                  <c:v>2.2000000000000002</c:v>
                </c:pt>
                <c:pt idx="12">
                  <c:v>2.4</c:v>
                </c:pt>
                <c:pt idx="13">
                  <c:v>2.6</c:v>
                </c:pt>
                <c:pt idx="14">
                  <c:v>2.8</c:v>
                </c:pt>
                <c:pt idx="15">
                  <c:v>3</c:v>
                </c:pt>
              </c:numCache>
            </c:numRef>
          </c:xVal>
          <c:yVal>
            <c:numRef>
              <c:f>'Problem 5'!$E$5:$E$20</c:f>
              <c:numCache>
                <c:formatCode>General</c:formatCode>
                <c:ptCount val="16"/>
                <c:pt idx="0">
                  <c:v>1</c:v>
                </c:pt>
                <c:pt idx="1">
                  <c:v>0.8</c:v>
                </c:pt>
                <c:pt idx="2">
                  <c:v>0.72</c:v>
                </c:pt>
                <c:pt idx="3">
                  <c:v>0.67896000000000001</c:v>
                </c:pt>
                <c:pt idx="4">
                  <c:v>0.65564281619999998</c:v>
                </c:pt>
                <c:pt idx="5">
                  <c:v>0.64168105810444154</c:v>
                </c:pt>
                <c:pt idx="6">
                  <c:v>0.63306815320490062</c:v>
                </c:pt>
                <c:pt idx="7">
                  <c:v>0.62765929261406872</c:v>
                </c:pt>
                <c:pt idx="8">
                  <c:v>0.62422499156196931</c:v>
                </c:pt>
                <c:pt idx="9">
                  <c:v>0.62202930943268953</c:v>
                </c:pt>
                <c:pt idx="10">
                  <c:v>0.62061935847341343</c:v>
                </c:pt>
                <c:pt idx="11">
                  <c:v>0.61971142234518262</c:v>
                </c:pt>
                <c:pt idx="12">
                  <c:v>0.61912570533002187</c:v>
                </c:pt>
                <c:pt idx="13">
                  <c:v>0.61874741657109267</c:v>
                </c:pt>
                <c:pt idx="14">
                  <c:v>0.61850291393760926</c:v>
                </c:pt>
                <c:pt idx="15">
                  <c:v>0.61834480616279475</c:v>
                </c:pt>
              </c:numCache>
            </c:numRef>
          </c:yVal>
          <c:smooth val="1"/>
          <c:extLst>
            <c:ext xmlns:c16="http://schemas.microsoft.com/office/drawing/2014/chart" uri="{C3380CC4-5D6E-409C-BE32-E72D297353CC}">
              <c16:uniqueId val="{00000000-81A8-4046-BCB4-B5FF628D4843}"/>
            </c:ext>
          </c:extLst>
        </c:ser>
        <c:ser>
          <c:idx val="1"/>
          <c:order val="1"/>
          <c:tx>
            <c:strRef>
              <c:f>'Problem 5'!$F$4</c:f>
              <c:strCache>
                <c:ptCount val="1"/>
                <c:pt idx="0">
                  <c:v>B</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'Problem 5'!$D$5:$D$20</c:f>
              <c:numCache>
                <c:formatCode>General</c:formatCode>
                <c:ptCount val="16"/>
                <c:pt idx="0">
                  <c:v>0</c:v>
                </c:pt>
                <c:pt idx="1">
                  <c:v>0.2</c:v>
                </c:pt>
                <c:pt idx="2">
                  <c:v>0.4</c:v>
                </c:pt>
                <c:pt idx="3">
                  <c:v>0.6</c:v>
                </c:pt>
                <c:pt idx="4">
                  <c:v>0.8</c:v>
                </c:pt>
                <c:pt idx="5">
                  <c:v>1</c:v>
                </c:pt>
                <c:pt idx="6">
                  <c:v>1.2</c:v>
                </c:pt>
                <c:pt idx="7">
                  <c:v>1.4</c:v>
                </c:pt>
                <c:pt idx="8">
                  <c:v>1.6</c:v>
                </c:pt>
                <c:pt idx="9">
                  <c:v>1.8</c:v>
                </c:pt>
                <c:pt idx="10">
                  <c:v>2</c:v>
                </c:pt>
                <c:pt idx="11">
                  <c:v>2.2000000000000002</c:v>
                </c:pt>
                <c:pt idx="12">
                  <c:v>2.4</c:v>
                </c:pt>
                <c:pt idx="13">
                  <c:v>2.6</c:v>
                </c:pt>
                <c:pt idx="14">
                  <c:v>2.8</c:v>
                </c:pt>
                <c:pt idx="15">
                  <c:v>3</c:v>
                </c:pt>
              </c:numCache>
            </c:numRef>
          </c:xVal>
          <c:yVal>
            <c:numRef>
              <c:f>'Problem 5'!$F$5:$F$20</c:f>
              <c:numCache>
                <c:formatCode>General</c:formatCode>
                <c:ptCount val="16"/>
                <c:pt idx="0">
                  <c:v>1</c:v>
                </c:pt>
                <c:pt idx="1">
                  <c:v>0.5</c:v>
                </c:pt>
                <c:pt idx="2">
                  <c:v>0.28500000000000003</c:v>
                </c:pt>
                <c:pt idx="3">
                  <c:v>0.17171250000000005</c:v>
                </c:pt>
                <c:pt idx="4">
                  <c:v>0.10647381280312498</c:v>
                </c:pt>
                <c:pt idx="5">
                  <c:v>6.7112039468516516E-2</c:v>
                </c:pt>
                <c:pt idx="6">
                  <c:v>4.2719417834001391E-2</c:v>
                </c:pt>
                <c:pt idx="7">
                  <c:v>2.7358003717241668E-2</c:v>
                </c:pt>
                <c:pt idx="8">
                  <c:v>1.7587265480877665E-2</c:v>
                </c:pt>
                <c:pt idx="9">
                  <c:v>1.1333476878782195E-2</c:v>
                </c:pt>
                <c:pt idx="10">
                  <c:v>7.3147583606164093E-3</c:v>
                </c:pt>
                <c:pt idx="11">
                  <c:v>4.7257238937458172E-3</c:v>
                </c:pt>
                <c:pt idx="12">
                  <c:v>3.0550238479238874E-3</c:v>
                </c:pt>
                <c:pt idx="13">
                  <c:v>1.9757871058145048E-3</c:v>
                </c:pt>
                <c:pt idx="14">
                  <c:v>1.2781489888864324E-3</c:v>
                </c:pt>
                <c:pt idx="15">
                  <c:v>8.2698504573230198E-4</c:v>
                </c:pt>
              </c:numCache>
            </c:numRef>
          </c:yVal>
          <c:smooth val="1"/>
          <c:extLst>
            <c:ext xmlns:c16="http://schemas.microsoft.com/office/drawing/2014/chart" uri="{C3380CC4-5D6E-409C-BE32-E72D297353CC}">
              <c16:uniqueId val="{00000001-81A8-4046-BCB4-B5FF628D4843}"/>
            </c:ext>
          </c:extLst>
        </c:ser>
        <c:ser>
          <c:idx val="2"/>
          <c:order val="2"/>
          <c:tx>
            <c:strRef>
              <c:f>'Problem 5'!$G$4</c:f>
              <c:strCache>
                <c:ptCount val="1"/>
                <c:pt idx="0">
                  <c:v>C</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'Problem 5'!$D$5:$D$20</c:f>
              <c:numCache>
                <c:formatCode>General</c:formatCode>
                <c:ptCount val="16"/>
                <c:pt idx="0">
                  <c:v>0</c:v>
                </c:pt>
                <c:pt idx="1">
                  <c:v>0.2</c:v>
                </c:pt>
                <c:pt idx="2">
                  <c:v>0.4</c:v>
                </c:pt>
                <c:pt idx="3">
                  <c:v>0.6</c:v>
                </c:pt>
                <c:pt idx="4">
                  <c:v>0.8</c:v>
                </c:pt>
                <c:pt idx="5">
                  <c:v>1</c:v>
                </c:pt>
                <c:pt idx="6">
                  <c:v>1.2</c:v>
                </c:pt>
                <c:pt idx="7">
                  <c:v>1.4</c:v>
                </c:pt>
                <c:pt idx="8">
                  <c:v>1.6</c:v>
                </c:pt>
                <c:pt idx="9">
                  <c:v>1.8</c:v>
                </c:pt>
                <c:pt idx="10">
                  <c:v>2</c:v>
                </c:pt>
                <c:pt idx="11">
                  <c:v>2.2000000000000002</c:v>
                </c:pt>
                <c:pt idx="12">
                  <c:v>2.4</c:v>
                </c:pt>
                <c:pt idx="13">
                  <c:v>2.6</c:v>
                </c:pt>
                <c:pt idx="14">
                  <c:v>2.8</c:v>
                </c:pt>
                <c:pt idx="15">
                  <c:v>3</c:v>
                </c:pt>
              </c:numCache>
            </c:numRef>
          </c:xVal>
          <c:yVal>
            <c:numRef>
              <c:f>'Problem 5'!$G$5:$G$20</c:f>
              <c:numCache>
                <c:formatCode>General</c:formatCode>
                <c:ptCount val="16"/>
                <c:pt idx="0">
                  <c:v>1</c:v>
                </c:pt>
                <c:pt idx="1">
                  <c:v>0.89999999999999991</c:v>
                </c:pt>
                <c:pt idx="2">
                  <c:v>0.84499999999999997</c:v>
                </c:pt>
                <c:pt idx="3">
                  <c:v>0.81379249999999992</c:v>
                </c:pt>
                <c:pt idx="4">
                  <c:v>0.79518818040312489</c:v>
                </c:pt>
                <c:pt idx="5">
                  <c:v>0.78374992325963333</c:v>
                </c:pt>
                <c:pt idx="6">
                  <c:v>0.77658311142420011</c:v>
                </c:pt>
                <c:pt idx="7">
                  <c:v>0.77203941848910418</c:v>
                </c:pt>
                <c:pt idx="8">
                  <c:v>0.76913728235693901</c:v>
                </c:pt>
                <c:pt idx="9">
                  <c:v>0.76727485801340312</c:v>
                </c:pt>
                <c:pt idx="10">
                  <c:v>0.76607604141378949</c:v>
                </c:pt>
                <c:pt idx="11">
                  <c:v>0.76530287920338047</c:v>
                </c:pt>
                <c:pt idx="12">
                  <c:v>0.76480361318788004</c:v>
                </c:pt>
                <c:pt idx="13">
                  <c:v>0.76448095396362903</c:v>
                </c:pt>
                <c:pt idx="14">
                  <c:v>0.76427232111366783</c:v>
                </c:pt>
                <c:pt idx="15">
                  <c:v>0.7641373727201427</c:v>
                </c:pt>
              </c:numCache>
            </c:numRef>
          </c:yVal>
          <c:smooth val="1"/>
          <c:extLst>
            <c:ext xmlns:c16="http://schemas.microsoft.com/office/drawing/2014/chart" uri="{C3380CC4-5D6E-409C-BE32-E72D297353CC}">
              <c16:uniqueId val="{00000002-81A8-4046-BCB4-B5FF628D4843}"/>
            </c:ext>
          </c:extLst>
        </c:ser>
        <c:ser>
          <c:idx val="3"/>
          <c:order val="3"/>
          <c:tx>
            <c:strRef>
              <c:f>'Problem 5'!$H$4</c:f>
              <c:strCache>
                <c:ptCount val="1"/>
                <c:pt idx="0">
                  <c:v>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'Problem 5'!$D$5:$D$20</c:f>
              <c:numCache>
                <c:formatCode>General</c:formatCode>
                <c:ptCount val="16"/>
                <c:pt idx="0">
                  <c:v>0</c:v>
                </c:pt>
                <c:pt idx="1">
                  <c:v>0.2</c:v>
                </c:pt>
                <c:pt idx="2">
                  <c:v>0.4</c:v>
                </c:pt>
                <c:pt idx="3">
                  <c:v>0.6</c:v>
                </c:pt>
                <c:pt idx="4">
                  <c:v>0.8</c:v>
                </c:pt>
                <c:pt idx="5">
                  <c:v>1</c:v>
                </c:pt>
                <c:pt idx="6">
                  <c:v>1.2</c:v>
                </c:pt>
                <c:pt idx="7">
                  <c:v>1.4</c:v>
                </c:pt>
                <c:pt idx="8">
                  <c:v>1.6</c:v>
                </c:pt>
                <c:pt idx="9">
                  <c:v>1.8</c:v>
                </c:pt>
                <c:pt idx="10">
                  <c:v>2</c:v>
                </c:pt>
                <c:pt idx="11">
                  <c:v>2.2000000000000002</c:v>
                </c:pt>
                <c:pt idx="12">
                  <c:v>2.4</c:v>
                </c:pt>
                <c:pt idx="13">
                  <c:v>2.6</c:v>
                </c:pt>
                <c:pt idx="14">
                  <c:v>2.8</c:v>
                </c:pt>
                <c:pt idx="15">
                  <c:v>3</c:v>
                </c:pt>
              </c:numCache>
            </c:numRef>
          </c:xVal>
          <c:yVal>
            <c:numRef>
              <c:f>'Problem 5'!$H$5:$H$20</c:f>
              <c:numCache>
                <c:formatCode>General</c:formatCode>
                <c:ptCount val="16"/>
                <c:pt idx="0">
                  <c:v>0</c:v>
                </c:pt>
                <c:pt idx="1">
                  <c:v>0.30000000000000004</c:v>
                </c:pt>
                <c:pt idx="2">
                  <c:v>0.43500000000000005</c:v>
                </c:pt>
                <c:pt idx="3">
                  <c:v>0.50724750000000007</c:v>
                </c:pt>
                <c:pt idx="4">
                  <c:v>0.54916900339687513</c:v>
                </c:pt>
                <c:pt idx="5">
                  <c:v>0.57456901863592513</c:v>
                </c:pt>
                <c:pt idx="6">
                  <c:v>0.59034873537089927</c:v>
                </c:pt>
                <c:pt idx="7">
                  <c:v>0.6003012888968271</c:v>
                </c:pt>
                <c:pt idx="8">
                  <c:v>0.60663772608109168</c:v>
                </c:pt>
                <c:pt idx="9">
                  <c:v>0.61069583255390736</c:v>
                </c:pt>
                <c:pt idx="10">
                  <c:v>0.61330460011279708</c:v>
                </c:pt>
                <c:pt idx="11">
                  <c:v>0.61498569845143691</c:v>
                </c:pt>
                <c:pt idx="12">
                  <c:v>0.61607068148209809</c:v>
                </c:pt>
                <c:pt idx="13">
                  <c:v>0.6167716294652783</c:v>
                </c:pt>
                <c:pt idx="14">
                  <c:v>0.61722476494872291</c:v>
                </c:pt>
                <c:pt idx="15">
                  <c:v>0.61751782111706255</c:v>
                </c:pt>
              </c:numCache>
            </c:numRef>
          </c:yVal>
          <c:smooth val="1"/>
          <c:extLst>
            <c:ext xmlns:c16="http://schemas.microsoft.com/office/drawing/2014/chart" uri="{C3380CC4-5D6E-409C-BE32-E72D297353CC}">
              <c16:uniqueId val="{00000003-81A8-4046-BCB4-B5FF628D4843}"/>
            </c:ext>
          </c:extLst>
        </c:ser>
        <c:ser>
          <c:idx val="4"/>
          <c:order val="4"/>
          <c:tx>
            <c:strRef>
              <c:f>'Problem 5'!$I$4</c:f>
              <c:strCache>
                <c:ptCount val="1"/>
                <c:pt idx="0">
                  <c:v>Selectivity</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'Problem 5'!$D$5:$D$20</c:f>
              <c:numCache>
                <c:formatCode>General</c:formatCode>
                <c:ptCount val="16"/>
                <c:pt idx="0">
                  <c:v>0</c:v>
                </c:pt>
                <c:pt idx="1">
                  <c:v>0.2</c:v>
                </c:pt>
                <c:pt idx="2">
                  <c:v>0.4</c:v>
                </c:pt>
                <c:pt idx="3">
                  <c:v>0.6</c:v>
                </c:pt>
                <c:pt idx="4">
                  <c:v>0.8</c:v>
                </c:pt>
                <c:pt idx="5">
                  <c:v>1</c:v>
                </c:pt>
                <c:pt idx="6">
                  <c:v>1.2</c:v>
                </c:pt>
                <c:pt idx="7">
                  <c:v>1.4</c:v>
                </c:pt>
                <c:pt idx="8">
                  <c:v>1.6</c:v>
                </c:pt>
                <c:pt idx="9">
                  <c:v>1.8</c:v>
                </c:pt>
                <c:pt idx="10">
                  <c:v>2</c:v>
                </c:pt>
                <c:pt idx="11">
                  <c:v>2.2000000000000002</c:v>
                </c:pt>
                <c:pt idx="12">
                  <c:v>2.4</c:v>
                </c:pt>
                <c:pt idx="13">
                  <c:v>2.6</c:v>
                </c:pt>
                <c:pt idx="14">
                  <c:v>2.8</c:v>
                </c:pt>
                <c:pt idx="15">
                  <c:v>3</c:v>
                </c:pt>
              </c:numCache>
            </c:numRef>
          </c:xVal>
          <c:yVal>
            <c:numRef>
              <c:f>'Problem 5'!$I$5:$I$20</c:f>
              <c:numCache>
                <c:formatCode>General</c:formatCode>
                <c:ptCount val="16"/>
                <c:pt idx="0">
                  <c:v>1</c:v>
                </c:pt>
                <c:pt idx="1">
                  <c:v>0.75</c:v>
                </c:pt>
                <c:pt idx="2">
                  <c:v>0.66015625</c:v>
                </c:pt>
                <c:pt idx="3">
                  <c:v>0.61602411736207829</c:v>
                </c:pt>
                <c:pt idx="4">
                  <c:v>0.59150067406596674</c:v>
                </c:pt>
                <c:pt idx="5">
                  <c:v>0.57699992180473914</c:v>
                </c:pt>
                <c:pt idx="6">
                  <c:v>0.56812130995775123</c:v>
                </c:pt>
                <c:pt idx="7">
                  <c:v>0.56257124366710953</c:v>
                </c:pt>
                <c:pt idx="8">
                  <c:v>0.55905746044200177</c:v>
                </c:pt>
                <c:pt idx="9">
                  <c:v>0.55681507833632959</c:v>
                </c:pt>
                <c:pt idx="10">
                  <c:v>0.55537682518580123</c:v>
                </c:pt>
                <c:pt idx="11">
                  <c:v>0.55445136009432905</c:v>
                </c:pt>
                <c:pt idx="12">
                  <c:v>0.55385462394364016</c:v>
                </c:pt>
                <c:pt idx="13">
                  <c:v>0.55346933872574844</c:v>
                </c:pt>
                <c:pt idx="14">
                  <c:v>0.55322036421519605</c:v>
                </c:pt>
                <c:pt idx="15">
                  <c:v>0.55305938567634982</c:v>
                </c:pt>
              </c:numCache>
            </c:numRef>
          </c:yVal>
          <c:smooth val="1"/>
          <c:extLst>
            <c:ext xmlns:c16="http://schemas.microsoft.com/office/drawing/2014/chart" uri="{C3380CC4-5D6E-409C-BE32-E72D297353CC}">
              <c16:uniqueId val="{00000004-81A8-4046-BCB4-B5FF628D4843}"/>
            </c:ext>
          </c:extLst>
        </c:ser>
        <c:dLbls>
          <c:showLegendKey val="0"/>
          <c:showVal val="0"/>
          <c:showCatName val="0"/>
          <c:showSerName val="0"/>
          <c:showPercent val="0"/>
          <c:showBubbleSize val="0"/>
        </c:dLbls>
        <c:axId val="820631568"/>
        <c:axId val="820629600"/>
      </c:scatterChart>
      <c:valAx>
        <c:axId val="820631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629600"/>
        <c:crosses val="autoZero"/>
        <c:crossBetween val="midCat"/>
      </c:valAx>
      <c:valAx>
        <c:axId val="820629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Concentration</a:t>
                </a:r>
                <a:r>
                  <a:rPr lang="en-US" baseline="0"/>
                  <a:t> (mol/L)</a:t>
                </a:r>
                <a:endParaRPr lang="en-US"/>
              </a:p>
            </c:rich>
          </c:tx>
          <c:layout>
            <c:manualLayout>
              <c:xMode val="edge"/>
              <c:yMode val="edge"/>
              <c:x val="3.0555555555555555E-2"/>
              <c:y val="0.3366703120443277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6315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123264</xdr:colOff>
      <xdr:row>0</xdr:row>
      <xdr:rowOff>44823</xdr:rowOff>
    </xdr:from>
    <xdr:to>
      <xdr:col>12</xdr:col>
      <xdr:colOff>257735</xdr:colOff>
      <xdr:row>10</xdr:row>
      <xdr:rowOff>156882</xdr:rowOff>
    </xdr:to>
    <xdr:sp macro="" textlink="">
      <xdr:nvSpPr>
        <xdr:cNvPr id="4" name="TextBox 3">
          <a:extLst>
            <a:ext uri="{FF2B5EF4-FFF2-40B4-BE49-F238E27FC236}">
              <a16:creationId xmlns:a16="http://schemas.microsoft.com/office/drawing/2014/main" id="{A29AD442-50B5-412E-BB6B-BF0B0AE4BDA0}"/>
            </a:ext>
          </a:extLst>
        </xdr:cNvPr>
        <xdr:cNvSpPr txBox="1"/>
      </xdr:nvSpPr>
      <xdr:spPr>
        <a:xfrm>
          <a:off x="4639235" y="44823"/>
          <a:ext cx="3171265" cy="2151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Attempting to use</a:t>
          </a:r>
          <a:r>
            <a:rPr lang="en-US" sz="1100" baseline="0"/>
            <a:t> the residuals column, and finding the unknown values did not leave me with a satisfactory RSQ value it was about .75, but when I set the differences between the calculated, and collected data, set the differnce to zero, the Unknown C's were able to get a satisfactory R value for this equation. Even though it doesn't hug the points, or create as small a difference between each point as the residuals answer did. (But residuals answer did not have satisfactory RSQ value.) It did create a nice Linear Line that shows the trend.</a:t>
          </a:r>
          <a:endParaRPr lang="en-US" sz="1100"/>
        </a:p>
      </xdr:txBody>
    </xdr:sp>
    <xdr:clientData/>
  </xdr:twoCellAnchor>
  <xdr:twoCellAnchor>
    <xdr:from>
      <xdr:col>3</xdr:col>
      <xdr:colOff>110435</xdr:colOff>
      <xdr:row>11</xdr:row>
      <xdr:rowOff>77304</xdr:rowOff>
    </xdr:from>
    <xdr:to>
      <xdr:col>17</xdr:col>
      <xdr:colOff>99391</xdr:colOff>
      <xdr:row>45</xdr:row>
      <xdr:rowOff>121477</xdr:rowOff>
    </xdr:to>
    <xdr:graphicFrame macro="">
      <xdr:nvGraphicFramePr>
        <xdr:cNvPr id="2" name="Chart 1">
          <a:extLst>
            <a:ext uri="{FF2B5EF4-FFF2-40B4-BE49-F238E27FC236}">
              <a16:creationId xmlns:a16="http://schemas.microsoft.com/office/drawing/2014/main" id="{3EE0DBD9-D024-4A09-AC3F-8A2203714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304800</xdr:colOff>
      <xdr:row>17</xdr:row>
      <xdr:rowOff>87086</xdr:rowOff>
    </xdr:from>
    <xdr:to>
      <xdr:col>8</xdr:col>
      <xdr:colOff>544285</xdr:colOff>
      <xdr:row>39</xdr:row>
      <xdr:rowOff>141514</xdr:rowOff>
    </xdr:to>
    <xdr:graphicFrame macro="">
      <xdr:nvGraphicFramePr>
        <xdr:cNvPr id="7" name="Chart 6">
          <a:extLst>
            <a:ext uri="{FF2B5EF4-FFF2-40B4-BE49-F238E27FC236}">
              <a16:creationId xmlns:a16="http://schemas.microsoft.com/office/drawing/2014/main" id="{3F2C0DBE-76BD-4808-AA99-0462080964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54428</xdr:colOff>
      <xdr:row>17</xdr:row>
      <xdr:rowOff>65313</xdr:rowOff>
    </xdr:from>
    <xdr:to>
      <xdr:col>20</xdr:col>
      <xdr:colOff>533400</xdr:colOff>
      <xdr:row>39</xdr:row>
      <xdr:rowOff>143565</xdr:rowOff>
    </xdr:to>
    <xdr:graphicFrame macro="">
      <xdr:nvGraphicFramePr>
        <xdr:cNvPr id="8" name="Chart 7">
          <a:extLst>
            <a:ext uri="{FF2B5EF4-FFF2-40B4-BE49-F238E27FC236}">
              <a16:creationId xmlns:a16="http://schemas.microsoft.com/office/drawing/2014/main" id="{55E057D7-852F-4B75-9288-2BBCB479B1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60866</xdr:colOff>
      <xdr:row>3</xdr:row>
      <xdr:rowOff>61451</xdr:rowOff>
    </xdr:from>
    <xdr:to>
      <xdr:col>6</xdr:col>
      <xdr:colOff>576123</xdr:colOff>
      <xdr:row>16</xdr:row>
      <xdr:rowOff>125596</xdr:rowOff>
    </xdr:to>
    <xdr:sp macro="" textlink="">
      <xdr:nvSpPr>
        <xdr:cNvPr id="2" name="TextBox 1">
          <a:extLst>
            <a:ext uri="{FF2B5EF4-FFF2-40B4-BE49-F238E27FC236}">
              <a16:creationId xmlns:a16="http://schemas.microsoft.com/office/drawing/2014/main" id="{EAE30C73-926A-4757-9C12-51014F81984A}"/>
            </a:ext>
          </a:extLst>
        </xdr:cNvPr>
        <xdr:cNvSpPr txBox="1"/>
      </xdr:nvSpPr>
      <xdr:spPr>
        <a:xfrm>
          <a:off x="2088769" y="577645"/>
          <a:ext cx="2358806" cy="23009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Degree 3 Polynomial seems to be a good fit, (Degree</a:t>
          </a:r>
          <a:r>
            <a:rPr lang="en-US" sz="1100" baseline="0"/>
            <a:t> 4 only very slightly better, and Degree 5,6 tend to not hit the points as well) There are 4 constant that are used in the Degree 3 Polynomial line, and 1 constant. The R value of the Degree 3 Polynomial is =.9571</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167640</xdr:colOff>
      <xdr:row>1</xdr:row>
      <xdr:rowOff>0</xdr:rowOff>
    </xdr:from>
    <xdr:to>
      <xdr:col>6</xdr:col>
      <xdr:colOff>426720</xdr:colOff>
      <xdr:row>13</xdr:row>
      <xdr:rowOff>83820</xdr:rowOff>
    </xdr:to>
    <xdr:sp macro="" textlink="">
      <xdr:nvSpPr>
        <xdr:cNvPr id="2" name="TextBox 1">
          <a:extLst>
            <a:ext uri="{FF2B5EF4-FFF2-40B4-BE49-F238E27FC236}">
              <a16:creationId xmlns:a16="http://schemas.microsoft.com/office/drawing/2014/main" id="{A3A2DB18-C71B-48EE-B44D-F94D6CB32A69}"/>
            </a:ext>
          </a:extLst>
        </xdr:cNvPr>
        <xdr:cNvSpPr txBox="1"/>
      </xdr:nvSpPr>
      <xdr:spPr>
        <a:xfrm>
          <a:off x="167640" y="167640"/>
          <a:ext cx="3916680" cy="209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5400"/>
            <a:t>TOLD TO</a:t>
          </a:r>
          <a:r>
            <a:rPr lang="en-US" sz="5400" baseline="0"/>
            <a:t> SKIP #3</a:t>
          </a:r>
          <a:endParaRPr lang="en-US" sz="5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77160</xdr:colOff>
      <xdr:row>31</xdr:row>
      <xdr:rowOff>112860</xdr:rowOff>
    </xdr:from>
    <xdr:to>
      <xdr:col>11</xdr:col>
      <xdr:colOff>77161</xdr:colOff>
      <xdr:row>49</xdr:row>
      <xdr:rowOff>60624</xdr:rowOff>
    </xdr:to>
    <xdr:graphicFrame macro="">
      <xdr:nvGraphicFramePr>
        <xdr:cNvPr id="3" name="Chart 2">
          <a:extLst>
            <a:ext uri="{FF2B5EF4-FFF2-40B4-BE49-F238E27FC236}">
              <a16:creationId xmlns:a16="http://schemas.microsoft.com/office/drawing/2014/main" id="{065CC4E0-A7F3-48FE-BF3C-696BFA2F7E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95336</xdr:colOff>
      <xdr:row>2</xdr:row>
      <xdr:rowOff>57754</xdr:rowOff>
    </xdr:from>
    <xdr:to>
      <xdr:col>10</xdr:col>
      <xdr:colOff>327447</xdr:colOff>
      <xdr:row>16</xdr:row>
      <xdr:rowOff>9606</xdr:rowOff>
    </xdr:to>
    <xdr:pic>
      <xdr:nvPicPr>
        <xdr:cNvPr id="5" name="Picture 4">
          <a:extLst>
            <a:ext uri="{FF2B5EF4-FFF2-40B4-BE49-F238E27FC236}">
              <a16:creationId xmlns:a16="http://schemas.microsoft.com/office/drawing/2014/main" id="{5111053A-959E-43E0-AF60-BF42C0DF500D}"/>
            </a:ext>
          </a:extLst>
        </xdr:cNvPr>
        <xdr:cNvPicPr>
          <a:picLocks noChangeAspect="1"/>
        </xdr:cNvPicPr>
      </xdr:nvPicPr>
      <xdr:blipFill>
        <a:blip xmlns:r="http://schemas.openxmlformats.org/officeDocument/2006/relationships" r:embed="rId2"/>
        <a:stretch>
          <a:fillRect/>
        </a:stretch>
      </xdr:blipFill>
      <xdr:spPr>
        <a:xfrm>
          <a:off x="4756983" y="398413"/>
          <a:ext cx="3378723" cy="2336464"/>
        </a:xfrm>
        <a:prstGeom prst="rect">
          <a:avLst/>
        </a:prstGeom>
      </xdr:spPr>
    </xdr:pic>
    <xdr:clientData/>
  </xdr:twoCellAnchor>
  <xdr:twoCellAnchor editAs="oneCell">
    <xdr:from>
      <xdr:col>6</xdr:col>
      <xdr:colOff>236360</xdr:colOff>
      <xdr:row>16</xdr:row>
      <xdr:rowOff>32947</xdr:rowOff>
    </xdr:from>
    <xdr:to>
      <xdr:col>11</xdr:col>
      <xdr:colOff>99597</xdr:colOff>
      <xdr:row>31</xdr:row>
      <xdr:rowOff>153360</xdr:rowOff>
    </xdr:to>
    <xdr:pic>
      <xdr:nvPicPr>
        <xdr:cNvPr id="7" name="Picture 6">
          <a:extLst>
            <a:ext uri="{FF2B5EF4-FFF2-40B4-BE49-F238E27FC236}">
              <a16:creationId xmlns:a16="http://schemas.microsoft.com/office/drawing/2014/main" id="{2603E174-0985-4FF8-BE57-8854CB10A607}"/>
            </a:ext>
          </a:extLst>
        </xdr:cNvPr>
        <xdr:cNvPicPr>
          <a:picLocks noChangeAspect="1"/>
        </xdr:cNvPicPr>
      </xdr:nvPicPr>
      <xdr:blipFill>
        <a:blip xmlns:r="http://schemas.openxmlformats.org/officeDocument/2006/relationships" r:embed="rId3"/>
        <a:stretch>
          <a:fillRect/>
        </a:stretch>
      </xdr:blipFill>
      <xdr:spPr>
        <a:xfrm>
          <a:off x="4898007" y="2758218"/>
          <a:ext cx="3619449" cy="2675354"/>
        </a:xfrm>
        <a:prstGeom prst="rect">
          <a:avLst/>
        </a:prstGeom>
      </xdr:spPr>
    </xdr:pic>
    <xdr:clientData/>
  </xdr:twoCellAnchor>
  <xdr:twoCellAnchor>
    <xdr:from>
      <xdr:col>10</xdr:col>
      <xdr:colOff>519952</xdr:colOff>
      <xdr:row>2</xdr:row>
      <xdr:rowOff>44823</xdr:rowOff>
    </xdr:from>
    <xdr:to>
      <xdr:col>14</xdr:col>
      <xdr:colOff>197223</xdr:colOff>
      <xdr:row>24</xdr:row>
      <xdr:rowOff>26894</xdr:rowOff>
    </xdr:to>
    <xdr:sp macro="" textlink="">
      <xdr:nvSpPr>
        <xdr:cNvPr id="8" name="TextBox 7">
          <a:extLst>
            <a:ext uri="{FF2B5EF4-FFF2-40B4-BE49-F238E27FC236}">
              <a16:creationId xmlns:a16="http://schemas.microsoft.com/office/drawing/2014/main" id="{294068E7-7B80-4D72-A0CE-12D9E9224DE8}"/>
            </a:ext>
          </a:extLst>
        </xdr:cNvPr>
        <xdr:cNvSpPr txBox="1"/>
      </xdr:nvSpPr>
      <xdr:spPr>
        <a:xfrm>
          <a:off x="8328211" y="385482"/>
          <a:ext cx="2115671" cy="37293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three plots that were generated using the different Time step intervals were a great way to illustrate the value of the Euler method, but also a great example of when the Euler method becomes an inapropriate method of calculation. Initially with the .5 time intervals the Euler Method held up quite well, but with each increasing time interval the Method became worse. Taking longer to approach correct values, and in the last example just never approaching the correct value, and going off course in a "Resonance" type manner. All in all good example case of when, and where you should, and should not use Euler Method</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48125</xdr:colOff>
      <xdr:row>2</xdr:row>
      <xdr:rowOff>32085</xdr:rowOff>
    </xdr:from>
    <xdr:to>
      <xdr:col>17</xdr:col>
      <xdr:colOff>176462</xdr:colOff>
      <xdr:row>23</xdr:row>
      <xdr:rowOff>96253</xdr:rowOff>
    </xdr:to>
    <xdr:graphicFrame macro="">
      <xdr:nvGraphicFramePr>
        <xdr:cNvPr id="2" name="Chart 1">
          <a:extLst>
            <a:ext uri="{FF2B5EF4-FFF2-40B4-BE49-F238E27FC236}">
              <a16:creationId xmlns:a16="http://schemas.microsoft.com/office/drawing/2014/main" id="{4158B405-BAF4-4DE1-AE87-F38DB40B10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20</xdr:row>
      <xdr:rowOff>144379</xdr:rowOff>
    </xdr:from>
    <xdr:to>
      <xdr:col>6</xdr:col>
      <xdr:colOff>1066800</xdr:colOff>
      <xdr:row>27</xdr:row>
      <xdr:rowOff>88231</xdr:rowOff>
    </xdr:to>
    <xdr:sp macro="" textlink="">
      <xdr:nvSpPr>
        <xdr:cNvPr id="3" name="TextBox 2">
          <a:extLst>
            <a:ext uri="{FF2B5EF4-FFF2-40B4-BE49-F238E27FC236}">
              <a16:creationId xmlns:a16="http://schemas.microsoft.com/office/drawing/2014/main" id="{51F4B6FE-2B41-4F22-90D3-89A863C1E7DF}"/>
            </a:ext>
          </a:extLst>
        </xdr:cNvPr>
        <xdr:cNvSpPr txBox="1"/>
      </xdr:nvSpPr>
      <xdr:spPr>
        <a:xfrm>
          <a:off x="1219200" y="3513221"/>
          <a:ext cx="4203032" cy="11229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You can increase the Final</a:t>
          </a:r>
          <a:r>
            <a:rPr lang="en-US" sz="1100" baseline="0"/>
            <a:t> Selectivity Value most effectively by increasing C, or A, or decreasing B</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En263/Tommy's%20Course/Keys/Excel_5_Ke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blem 1"/>
      <sheetName val="Problem 2"/>
      <sheetName val="Problem 3"/>
      <sheetName val="Problem 4"/>
      <sheetName val="Problem 5"/>
    </sheetNames>
    <sheetDataSet>
      <sheetData sheetId="0" refreshError="1"/>
      <sheetData sheetId="1" refreshError="1">
        <row r="3">
          <cell r="C3">
            <v>0.1066060374150775</v>
          </cell>
          <cell r="D3">
            <v>0.19219004786692068</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48"/>
  <sheetViews>
    <sheetView zoomScale="69" zoomScaleNormal="85" workbookViewId="0">
      <selection activeCell="V20" sqref="V20"/>
    </sheetView>
  </sheetViews>
  <sheetFormatPr defaultColWidth="8.88671875" defaultRowHeight="13.2" x14ac:dyDescent="0.25"/>
  <cols>
    <col min="3" max="3" width="9" bestFit="1" customWidth="1"/>
    <col min="4" max="4" width="12.33203125" bestFit="1" customWidth="1"/>
    <col min="5" max="8" width="9" bestFit="1" customWidth="1"/>
  </cols>
  <sheetData>
    <row r="1" spans="1:7" ht="40.799999999999997" thickTop="1" thickBot="1" x14ac:dyDescent="0.3">
      <c r="A1" s="1" t="s">
        <v>0</v>
      </c>
      <c r="B1" s="1" t="s">
        <v>1</v>
      </c>
      <c r="D1" s="29" t="s">
        <v>9</v>
      </c>
      <c r="E1" s="29" t="s">
        <v>6</v>
      </c>
      <c r="F1" s="29" t="s">
        <v>7</v>
      </c>
      <c r="G1" s="29" t="s">
        <v>8</v>
      </c>
    </row>
    <row r="2" spans="1:7" ht="13.8" thickTop="1" x14ac:dyDescent="0.25">
      <c r="A2" s="2" t="s">
        <v>2</v>
      </c>
      <c r="B2" s="7" t="s">
        <v>3</v>
      </c>
      <c r="C2" s="8" t="s">
        <v>11</v>
      </c>
      <c r="D2" s="30">
        <v>145.53571988704863</v>
      </c>
      <c r="E2" s="30">
        <v>1.3226031276127455E-2</v>
      </c>
      <c r="F2" s="30">
        <v>20.753337171345954</v>
      </c>
      <c r="G2" s="30">
        <v>1.3060505460194716E-3</v>
      </c>
    </row>
    <row r="3" spans="1:7" x14ac:dyDescent="0.25">
      <c r="A3" s="3">
        <v>0</v>
      </c>
      <c r="B3" s="3">
        <v>103</v>
      </c>
      <c r="C3">
        <f t="shared" ref="C3:C66" si="0">c_0+(c_1*A3)-(c_2*EXP((-c_33*A3)))</f>
        <v>124.78238271570268</v>
      </c>
    </row>
    <row r="4" spans="1:7" x14ac:dyDescent="0.25">
      <c r="A4" s="3">
        <f t="shared" ref="A4:A67" si="1">+A3+5</f>
        <v>5</v>
      </c>
      <c r="B4" s="3">
        <v>103</v>
      </c>
      <c r="C4">
        <f t="shared" si="0"/>
        <v>124.98359586571928</v>
      </c>
    </row>
    <row r="5" spans="1:7" x14ac:dyDescent="0.25">
      <c r="A5" s="3">
        <f t="shared" si="1"/>
        <v>10</v>
      </c>
      <c r="B5" s="3">
        <v>103</v>
      </c>
      <c r="C5">
        <f t="shared" si="0"/>
        <v>125.18392976364169</v>
      </c>
      <c r="E5" s="32" t="s">
        <v>17</v>
      </c>
      <c r="F5" s="31">
        <f>RSQ(C3:C243,A3:A243)</f>
        <v>0.9900070702010062</v>
      </c>
    </row>
    <row r="6" spans="1:7" x14ac:dyDescent="0.25">
      <c r="A6" s="3">
        <f t="shared" si="1"/>
        <v>15</v>
      </c>
      <c r="B6" s="3">
        <v>105</v>
      </c>
      <c r="C6">
        <f t="shared" si="0"/>
        <v>125.38339013250152</v>
      </c>
    </row>
    <row r="7" spans="1:7" x14ac:dyDescent="0.25">
      <c r="A7" s="3">
        <f t="shared" si="1"/>
        <v>20</v>
      </c>
      <c r="B7" s="3">
        <v>108</v>
      </c>
      <c r="C7">
        <f t="shared" si="0"/>
        <v>125.58198265807931</v>
      </c>
    </row>
    <row r="8" spans="1:7" x14ac:dyDescent="0.25">
      <c r="A8" s="3">
        <f t="shared" si="1"/>
        <v>25</v>
      </c>
      <c r="B8" s="3">
        <v>110</v>
      </c>
      <c r="C8">
        <f t="shared" si="0"/>
        <v>125.77971298914703</v>
      </c>
    </row>
    <row r="9" spans="1:7" x14ac:dyDescent="0.25">
      <c r="A9" s="3">
        <f t="shared" si="1"/>
        <v>30</v>
      </c>
      <c r="B9" s="3">
        <v>110</v>
      </c>
      <c r="C9">
        <f t="shared" si="0"/>
        <v>125.97658673770884</v>
      </c>
    </row>
    <row r="10" spans="1:7" x14ac:dyDescent="0.25">
      <c r="A10" s="3">
        <f t="shared" si="1"/>
        <v>35</v>
      </c>
      <c r="B10" s="3">
        <v>112</v>
      </c>
      <c r="C10">
        <f t="shared" si="0"/>
        <v>126.17260947924058</v>
      </c>
    </row>
    <row r="11" spans="1:7" x14ac:dyDescent="0.25">
      <c r="A11" s="3">
        <f t="shared" si="1"/>
        <v>40</v>
      </c>
      <c r="B11" s="3">
        <v>112</v>
      </c>
      <c r="C11">
        <f t="shared" si="0"/>
        <v>126.36778675292739</v>
      </c>
    </row>
    <row r="12" spans="1:7" x14ac:dyDescent="0.25">
      <c r="A12" s="3">
        <f t="shared" si="1"/>
        <v>45</v>
      </c>
      <c r="B12" s="3">
        <v>114</v>
      </c>
      <c r="C12">
        <f t="shared" si="0"/>
        <v>126.56212406189999</v>
      </c>
    </row>
    <row r="13" spans="1:7" x14ac:dyDescent="0.25">
      <c r="A13" s="3">
        <f t="shared" si="1"/>
        <v>50</v>
      </c>
      <c r="B13" s="3">
        <v>114</v>
      </c>
      <c r="C13">
        <f t="shared" si="0"/>
        <v>126.75562687346937</v>
      </c>
    </row>
    <row r="14" spans="1:7" x14ac:dyDescent="0.25">
      <c r="A14" s="3">
        <f t="shared" si="1"/>
        <v>55</v>
      </c>
      <c r="B14" s="3">
        <v>117</v>
      </c>
      <c r="C14">
        <f t="shared" si="0"/>
        <v>126.94830061935991</v>
      </c>
    </row>
    <row r="15" spans="1:7" x14ac:dyDescent="0.25">
      <c r="A15" s="3">
        <f t="shared" si="1"/>
        <v>60</v>
      </c>
      <c r="B15" s="3">
        <v>117</v>
      </c>
      <c r="C15">
        <f t="shared" si="0"/>
        <v>127.14015069594102</v>
      </c>
    </row>
    <row r="16" spans="1:7" x14ac:dyDescent="0.25">
      <c r="A16" s="3">
        <f t="shared" si="1"/>
        <v>65</v>
      </c>
      <c r="B16" s="3">
        <v>118</v>
      </c>
      <c r="C16">
        <f t="shared" si="0"/>
        <v>127.33118246445724</v>
      </c>
    </row>
    <row r="17" spans="1:3" x14ac:dyDescent="0.25">
      <c r="A17" s="3">
        <f t="shared" si="1"/>
        <v>70</v>
      </c>
      <c r="B17" s="3">
        <v>119</v>
      </c>
      <c r="C17">
        <f t="shared" si="0"/>
        <v>127.52140125125695</v>
      </c>
    </row>
    <row r="18" spans="1:3" x14ac:dyDescent="0.25">
      <c r="A18" s="3">
        <f t="shared" si="1"/>
        <v>75</v>
      </c>
      <c r="B18" s="3">
        <v>119</v>
      </c>
      <c r="C18">
        <f t="shared" si="0"/>
        <v>127.71081234801939</v>
      </c>
    </row>
    <row r="19" spans="1:3" x14ac:dyDescent="0.25">
      <c r="A19" s="3">
        <f t="shared" si="1"/>
        <v>80</v>
      </c>
      <c r="B19" s="3">
        <v>120</v>
      </c>
      <c r="C19">
        <f t="shared" si="0"/>
        <v>127.89942101198042</v>
      </c>
    </row>
    <row r="20" spans="1:3" x14ac:dyDescent="0.25">
      <c r="A20" s="3">
        <f t="shared" si="1"/>
        <v>85</v>
      </c>
      <c r="B20" s="3">
        <v>121</v>
      </c>
      <c r="C20">
        <f t="shared" si="0"/>
        <v>128.08723246615668</v>
      </c>
    </row>
    <row r="21" spans="1:3" x14ac:dyDescent="0.25">
      <c r="A21" s="3">
        <f t="shared" si="1"/>
        <v>90</v>
      </c>
      <c r="B21" s="3">
        <v>121</v>
      </c>
      <c r="C21">
        <f t="shared" si="0"/>
        <v>128.27425189956824</v>
      </c>
    </row>
    <row r="22" spans="1:3" x14ac:dyDescent="0.25">
      <c r="A22" s="3">
        <f t="shared" si="1"/>
        <v>95</v>
      </c>
      <c r="B22" s="3">
        <v>122</v>
      </c>
      <c r="C22">
        <f t="shared" si="0"/>
        <v>128.46048446746008</v>
      </c>
    </row>
    <row r="23" spans="1:3" x14ac:dyDescent="0.25">
      <c r="A23" s="3">
        <f t="shared" si="1"/>
        <v>100</v>
      </c>
      <c r="B23" s="3">
        <v>123</v>
      </c>
      <c r="C23">
        <f t="shared" si="0"/>
        <v>128.64593529152171</v>
      </c>
    </row>
    <row r="24" spans="1:3" x14ac:dyDescent="0.25">
      <c r="A24" s="3">
        <f t="shared" si="1"/>
        <v>105</v>
      </c>
      <c r="B24" s="3">
        <v>124</v>
      </c>
      <c r="C24">
        <f t="shared" si="0"/>
        <v>128.83060946010571</v>
      </c>
    </row>
    <row r="25" spans="1:3" x14ac:dyDescent="0.25">
      <c r="A25" s="3">
        <f t="shared" si="1"/>
        <v>110</v>
      </c>
      <c r="B25" s="3">
        <v>124</v>
      </c>
      <c r="C25">
        <f t="shared" si="0"/>
        <v>129.01451202844473</v>
      </c>
    </row>
    <row r="26" spans="1:3" x14ac:dyDescent="0.25">
      <c r="A26" s="3">
        <f t="shared" si="1"/>
        <v>115</v>
      </c>
      <c r="B26" s="3">
        <v>125</v>
      </c>
      <c r="C26">
        <f t="shared" si="0"/>
        <v>129.19764801886694</v>
      </c>
    </row>
    <row r="27" spans="1:3" x14ac:dyDescent="0.25">
      <c r="A27" s="3">
        <f t="shared" si="1"/>
        <v>120</v>
      </c>
      <c r="B27" s="3">
        <v>126</v>
      </c>
      <c r="C27">
        <f t="shared" si="0"/>
        <v>129.38002242101041</v>
      </c>
    </row>
    <row r="28" spans="1:3" x14ac:dyDescent="0.25">
      <c r="A28" s="3">
        <f t="shared" si="1"/>
        <v>125</v>
      </c>
      <c r="B28" s="3">
        <v>127</v>
      </c>
      <c r="C28">
        <f t="shared" si="0"/>
        <v>129.56164019203564</v>
      </c>
    </row>
    <row r="29" spans="1:3" x14ac:dyDescent="0.25">
      <c r="A29" s="3">
        <f t="shared" si="1"/>
        <v>130</v>
      </c>
      <c r="B29" s="3">
        <v>128</v>
      </c>
      <c r="C29">
        <f t="shared" si="0"/>
        <v>129.74250625683717</v>
      </c>
    </row>
    <row r="30" spans="1:3" x14ac:dyDescent="0.25">
      <c r="A30" s="3">
        <f t="shared" si="1"/>
        <v>135</v>
      </c>
      <c r="B30" s="3">
        <v>127</v>
      </c>
      <c r="C30">
        <f t="shared" si="0"/>
        <v>129.92262550825353</v>
      </c>
    </row>
    <row r="31" spans="1:3" x14ac:dyDescent="0.25">
      <c r="A31" s="3">
        <f t="shared" si="1"/>
        <v>140</v>
      </c>
      <c r="B31" s="3">
        <v>128</v>
      </c>
      <c r="C31">
        <f t="shared" si="0"/>
        <v>130.1020028072758</v>
      </c>
    </row>
    <row r="32" spans="1:3" x14ac:dyDescent="0.25">
      <c r="A32" s="3">
        <f t="shared" si="1"/>
        <v>145</v>
      </c>
      <c r="B32" s="3">
        <v>128</v>
      </c>
      <c r="C32">
        <f t="shared" si="0"/>
        <v>130.28064298325504</v>
      </c>
    </row>
    <row r="33" spans="1:3" x14ac:dyDescent="0.25">
      <c r="A33" s="3">
        <f t="shared" si="1"/>
        <v>150</v>
      </c>
      <c r="B33" s="3">
        <v>129</v>
      </c>
      <c r="C33">
        <f t="shared" si="0"/>
        <v>130.45855083410817</v>
      </c>
    </row>
    <row r="34" spans="1:3" x14ac:dyDescent="0.25">
      <c r="A34" s="3">
        <f t="shared" si="1"/>
        <v>155</v>
      </c>
      <c r="B34" s="3">
        <v>129</v>
      </c>
      <c r="C34">
        <f t="shared" si="0"/>
        <v>130.63573112652256</v>
      </c>
    </row>
    <row r="35" spans="1:3" x14ac:dyDescent="0.25">
      <c r="A35" s="3">
        <f t="shared" si="1"/>
        <v>160</v>
      </c>
      <c r="B35" s="3">
        <v>130</v>
      </c>
      <c r="C35">
        <f t="shared" si="0"/>
        <v>130.81218859615933</v>
      </c>
    </row>
    <row r="36" spans="1:3" x14ac:dyDescent="0.25">
      <c r="A36" s="3">
        <f t="shared" si="1"/>
        <v>165</v>
      </c>
      <c r="B36" s="3">
        <v>131</v>
      </c>
      <c r="C36">
        <f t="shared" si="0"/>
        <v>130.98792794785527</v>
      </c>
    </row>
    <row r="37" spans="1:3" x14ac:dyDescent="0.25">
      <c r="A37" s="3">
        <f t="shared" si="1"/>
        <v>170</v>
      </c>
      <c r="B37" s="3">
        <v>132</v>
      </c>
      <c r="C37">
        <f t="shared" si="0"/>
        <v>131.16295385582356</v>
      </c>
    </row>
    <row r="38" spans="1:3" x14ac:dyDescent="0.25">
      <c r="A38" s="3">
        <f t="shared" si="1"/>
        <v>175</v>
      </c>
      <c r="B38" s="3">
        <v>132</v>
      </c>
      <c r="C38">
        <f t="shared" si="0"/>
        <v>131.33727096385294</v>
      </c>
    </row>
    <row r="39" spans="1:3" x14ac:dyDescent="0.25">
      <c r="A39" s="3">
        <f t="shared" si="1"/>
        <v>180</v>
      </c>
      <c r="B39" s="3">
        <v>132</v>
      </c>
      <c r="C39">
        <f t="shared" si="0"/>
        <v>131.51088388550593</v>
      </c>
    </row>
    <row r="40" spans="1:3" x14ac:dyDescent="0.25">
      <c r="A40" s="3">
        <f t="shared" si="1"/>
        <v>185</v>
      </c>
      <c r="B40" s="3">
        <v>133</v>
      </c>
      <c r="C40">
        <f t="shared" si="0"/>
        <v>131.6837972043154</v>
      </c>
    </row>
    <row r="41" spans="1:3" x14ac:dyDescent="0.25">
      <c r="A41" s="3">
        <f t="shared" si="1"/>
        <v>190</v>
      </c>
      <c r="B41" s="3">
        <v>134</v>
      </c>
      <c r="C41">
        <f t="shared" si="0"/>
        <v>131.85601547398016</v>
      </c>
    </row>
    <row r="42" spans="1:3" x14ac:dyDescent="0.25">
      <c r="A42" s="3">
        <f t="shared" si="1"/>
        <v>195</v>
      </c>
      <c r="B42" s="3">
        <v>135</v>
      </c>
      <c r="C42">
        <f t="shared" si="0"/>
        <v>132.02754321855912</v>
      </c>
    </row>
    <row r="43" spans="1:3" x14ac:dyDescent="0.25">
      <c r="A43" s="3">
        <f t="shared" si="1"/>
        <v>200</v>
      </c>
      <c r="B43" s="3">
        <v>135</v>
      </c>
      <c r="C43">
        <f t="shared" si="0"/>
        <v>132.19838493266408</v>
      </c>
    </row>
    <row r="44" spans="1:3" x14ac:dyDescent="0.25">
      <c r="A44" s="3">
        <f t="shared" si="1"/>
        <v>205</v>
      </c>
      <c r="B44" s="3">
        <v>135</v>
      </c>
      <c r="C44">
        <f t="shared" si="0"/>
        <v>132.36854508165166</v>
      </c>
    </row>
    <row r="45" spans="1:3" x14ac:dyDescent="0.25">
      <c r="A45" s="3">
        <f t="shared" si="1"/>
        <v>210</v>
      </c>
      <c r="B45" s="3">
        <v>135</v>
      </c>
      <c r="C45">
        <f t="shared" si="0"/>
        <v>132.5380281018135</v>
      </c>
    </row>
    <row r="46" spans="1:3" x14ac:dyDescent="0.25">
      <c r="A46" s="3">
        <f t="shared" si="1"/>
        <v>215</v>
      </c>
      <c r="B46" s="3">
        <v>136</v>
      </c>
      <c r="C46">
        <f t="shared" si="0"/>
        <v>132.70683840056549</v>
      </c>
    </row>
    <row r="47" spans="1:3" x14ac:dyDescent="0.25">
      <c r="A47" s="3">
        <f t="shared" si="1"/>
        <v>220</v>
      </c>
      <c r="B47" s="3">
        <v>136</v>
      </c>
      <c r="C47">
        <f t="shared" si="0"/>
        <v>132.87498035663583</v>
      </c>
    </row>
    <row r="48" spans="1:3" x14ac:dyDescent="0.25">
      <c r="A48" s="3">
        <f t="shared" si="1"/>
        <v>225</v>
      </c>
      <c r="B48" s="3">
        <v>136</v>
      </c>
      <c r="C48">
        <f t="shared" si="0"/>
        <v>133.04245832025163</v>
      </c>
    </row>
    <row r="49" spans="1:3" x14ac:dyDescent="0.25">
      <c r="A49" s="3">
        <f t="shared" si="1"/>
        <v>230</v>
      </c>
      <c r="B49" s="3">
        <v>137</v>
      </c>
      <c r="C49">
        <f t="shared" si="0"/>
        <v>133.2092766133245</v>
      </c>
    </row>
    <row r="50" spans="1:3" x14ac:dyDescent="0.25">
      <c r="A50" s="3">
        <f t="shared" si="1"/>
        <v>235</v>
      </c>
      <c r="B50" s="3">
        <v>137</v>
      </c>
      <c r="C50">
        <f t="shared" si="0"/>
        <v>133.37543952963478</v>
      </c>
    </row>
    <row r="51" spans="1:3" x14ac:dyDescent="0.25">
      <c r="A51" s="3">
        <f t="shared" si="1"/>
        <v>240</v>
      </c>
      <c r="B51" s="3">
        <v>137</v>
      </c>
      <c r="C51">
        <f t="shared" si="0"/>
        <v>133.54095133501474</v>
      </c>
    </row>
    <row r="52" spans="1:3" x14ac:dyDescent="0.25">
      <c r="A52" s="3">
        <f t="shared" si="1"/>
        <v>245</v>
      </c>
      <c r="B52" s="3">
        <v>137</v>
      </c>
      <c r="C52">
        <f t="shared" si="0"/>
        <v>133.70581626753039</v>
      </c>
    </row>
    <row r="53" spans="1:3" x14ac:dyDescent="0.25">
      <c r="A53" s="3">
        <f t="shared" si="1"/>
        <v>250</v>
      </c>
      <c r="B53" s="3">
        <v>138</v>
      </c>
      <c r="C53">
        <f t="shared" si="0"/>
        <v>133.87003853766237</v>
      </c>
    </row>
    <row r="54" spans="1:3" x14ac:dyDescent="0.25">
      <c r="A54" s="3">
        <f t="shared" si="1"/>
        <v>255</v>
      </c>
      <c r="B54" s="3">
        <v>138</v>
      </c>
      <c r="C54">
        <f t="shared" si="0"/>
        <v>134.03362232848528</v>
      </c>
    </row>
    <row r="55" spans="1:3" x14ac:dyDescent="0.25">
      <c r="A55" s="3">
        <f t="shared" si="1"/>
        <v>260</v>
      </c>
      <c r="B55" s="3">
        <v>138</v>
      </c>
      <c r="C55">
        <f t="shared" si="0"/>
        <v>134.1965717958463</v>
      </c>
    </row>
    <row r="56" spans="1:3" x14ac:dyDescent="0.25">
      <c r="A56" s="3">
        <f t="shared" si="1"/>
        <v>265</v>
      </c>
      <c r="B56" s="3">
        <v>138</v>
      </c>
      <c r="C56">
        <f t="shared" si="0"/>
        <v>134.35889106854216</v>
      </c>
    </row>
    <row r="57" spans="1:3" x14ac:dyDescent="0.25">
      <c r="A57" s="3">
        <f t="shared" si="1"/>
        <v>270</v>
      </c>
      <c r="B57" s="3">
        <v>139</v>
      </c>
      <c r="C57">
        <f t="shared" si="0"/>
        <v>134.52058424849545</v>
      </c>
    </row>
    <row r="58" spans="1:3" x14ac:dyDescent="0.25">
      <c r="A58" s="3">
        <f t="shared" si="1"/>
        <v>275</v>
      </c>
      <c r="B58" s="3">
        <v>138</v>
      </c>
      <c r="C58">
        <f t="shared" si="0"/>
        <v>134.68165541092944</v>
      </c>
    </row>
    <row r="59" spans="1:3" x14ac:dyDescent="0.25">
      <c r="A59" s="3">
        <f t="shared" si="1"/>
        <v>280</v>
      </c>
      <c r="B59" s="3">
        <v>138</v>
      </c>
      <c r="C59">
        <f t="shared" si="0"/>
        <v>134.84210860454178</v>
      </c>
    </row>
    <row r="60" spans="1:3" x14ac:dyDescent="0.25">
      <c r="A60" s="3">
        <f t="shared" si="1"/>
        <v>285</v>
      </c>
      <c r="B60" s="3">
        <v>138</v>
      </c>
      <c r="C60">
        <f t="shared" si="0"/>
        <v>135.00194785167733</v>
      </c>
    </row>
    <row r="61" spans="1:3" x14ac:dyDescent="0.25">
      <c r="A61" s="3">
        <f t="shared" si="1"/>
        <v>290</v>
      </c>
      <c r="B61" s="3">
        <v>138</v>
      </c>
      <c r="C61">
        <f t="shared" si="0"/>
        <v>135.16117714849958</v>
      </c>
    </row>
    <row r="62" spans="1:3" x14ac:dyDescent="0.25">
      <c r="A62" s="3">
        <f t="shared" si="1"/>
        <v>295</v>
      </c>
      <c r="B62" s="3">
        <v>138</v>
      </c>
      <c r="C62">
        <f t="shared" si="0"/>
        <v>135.31980046516102</v>
      </c>
    </row>
    <row r="63" spans="1:3" x14ac:dyDescent="0.25">
      <c r="A63" s="3">
        <f t="shared" si="1"/>
        <v>300</v>
      </c>
      <c r="B63" s="3">
        <v>138</v>
      </c>
      <c r="C63">
        <f t="shared" si="0"/>
        <v>135.47782174597262</v>
      </c>
    </row>
    <row r="64" spans="1:3" x14ac:dyDescent="0.25">
      <c r="A64" s="3">
        <f t="shared" si="1"/>
        <v>305</v>
      </c>
      <c r="B64" s="3">
        <v>138</v>
      </c>
      <c r="C64">
        <f t="shared" si="0"/>
        <v>135.63524490957181</v>
      </c>
    </row>
    <row r="65" spans="1:3" x14ac:dyDescent="0.25">
      <c r="A65" s="3">
        <f t="shared" si="1"/>
        <v>310</v>
      </c>
      <c r="B65" s="3">
        <v>138</v>
      </c>
      <c r="C65">
        <f t="shared" si="0"/>
        <v>135.79207384908977</v>
      </c>
    </row>
    <row r="66" spans="1:3" x14ac:dyDescent="0.25">
      <c r="A66" s="3">
        <f t="shared" si="1"/>
        <v>315</v>
      </c>
      <c r="B66" s="3">
        <v>139</v>
      </c>
      <c r="C66">
        <f t="shared" si="0"/>
        <v>135.94831243231738</v>
      </c>
    </row>
    <row r="67" spans="1:3" x14ac:dyDescent="0.25">
      <c r="A67" s="3">
        <f t="shared" si="1"/>
        <v>320</v>
      </c>
      <c r="B67" s="3">
        <v>140</v>
      </c>
      <c r="C67">
        <f t="shared" ref="C67:C130" si="2">c_0+(c_1*A67)-(c_2*EXP((-c_33*A67)))</f>
        <v>136.10396450187011</v>
      </c>
    </row>
    <row r="68" spans="1:3" x14ac:dyDescent="0.25">
      <c r="A68" s="3">
        <f t="shared" ref="A68:A131" si="3">+A67+5</f>
        <v>325</v>
      </c>
      <c r="B68" s="3">
        <v>141</v>
      </c>
      <c r="C68">
        <f t="shared" si="2"/>
        <v>136.25903387535195</v>
      </c>
    </row>
    <row r="69" spans="1:3" x14ac:dyDescent="0.25">
      <c r="A69" s="3">
        <f t="shared" si="3"/>
        <v>330</v>
      </c>
      <c r="B69" s="3">
        <v>141</v>
      </c>
      <c r="C69">
        <f t="shared" si="2"/>
        <v>136.41352434551823</v>
      </c>
    </row>
    <row r="70" spans="1:3" x14ac:dyDescent="0.25">
      <c r="A70" s="3">
        <f t="shared" si="3"/>
        <v>335</v>
      </c>
      <c r="B70" s="3">
        <v>141</v>
      </c>
      <c r="C70">
        <f t="shared" si="2"/>
        <v>136.56743968043727</v>
      </c>
    </row>
    <row r="71" spans="1:3" x14ac:dyDescent="0.25">
      <c r="A71" s="3">
        <f t="shared" si="3"/>
        <v>340</v>
      </c>
      <c r="B71" s="3">
        <v>141</v>
      </c>
      <c r="C71">
        <f t="shared" si="2"/>
        <v>136.72078362365116</v>
      </c>
    </row>
    <row r="72" spans="1:3" x14ac:dyDescent="0.25">
      <c r="A72" s="3">
        <f t="shared" si="3"/>
        <v>345</v>
      </c>
      <c r="B72" s="3">
        <v>142</v>
      </c>
      <c r="C72">
        <f t="shared" si="2"/>
        <v>136.87355989433536</v>
      </c>
    </row>
    <row r="73" spans="1:3" x14ac:dyDescent="0.25">
      <c r="A73" s="3">
        <f t="shared" si="3"/>
        <v>350</v>
      </c>
      <c r="B73" s="3">
        <v>141</v>
      </c>
      <c r="C73">
        <f t="shared" si="2"/>
        <v>137.02577218745728</v>
      </c>
    </row>
    <row r="74" spans="1:3" x14ac:dyDescent="0.25">
      <c r="A74" s="3">
        <f t="shared" si="3"/>
        <v>355</v>
      </c>
      <c r="B74" s="3">
        <v>142</v>
      </c>
      <c r="C74">
        <f t="shared" si="2"/>
        <v>137.1774241739339</v>
      </c>
    </row>
    <row r="75" spans="1:3" x14ac:dyDescent="0.25">
      <c r="A75" s="3">
        <f t="shared" si="3"/>
        <v>360</v>
      </c>
      <c r="B75" s="3">
        <v>142</v>
      </c>
      <c r="C75">
        <f t="shared" si="2"/>
        <v>137.32851950078822</v>
      </c>
    </row>
    <row r="76" spans="1:3" x14ac:dyDescent="0.25">
      <c r="A76" s="3">
        <f t="shared" si="3"/>
        <v>365</v>
      </c>
      <c r="B76" s="3">
        <v>143</v>
      </c>
      <c r="C76">
        <f t="shared" si="2"/>
        <v>137.47906179130496</v>
      </c>
    </row>
    <row r="77" spans="1:3" x14ac:dyDescent="0.25">
      <c r="A77" s="3">
        <f t="shared" si="3"/>
        <v>370</v>
      </c>
      <c r="B77" s="3">
        <v>143</v>
      </c>
      <c r="C77">
        <f t="shared" si="2"/>
        <v>137.62905464518485</v>
      </c>
    </row>
    <row r="78" spans="1:3" x14ac:dyDescent="0.25">
      <c r="A78" s="3">
        <f t="shared" si="3"/>
        <v>375</v>
      </c>
      <c r="B78" s="3">
        <v>143</v>
      </c>
      <c r="C78">
        <f t="shared" si="2"/>
        <v>137.77850163869834</v>
      </c>
    </row>
    <row r="79" spans="1:3" x14ac:dyDescent="0.25">
      <c r="A79" s="3">
        <f t="shared" si="3"/>
        <v>380</v>
      </c>
      <c r="B79" s="3">
        <v>143</v>
      </c>
      <c r="C79">
        <f t="shared" si="2"/>
        <v>137.92740632483799</v>
      </c>
    </row>
    <row r="80" spans="1:3" x14ac:dyDescent="0.25">
      <c r="A80" s="3">
        <f t="shared" si="3"/>
        <v>385</v>
      </c>
      <c r="B80" s="3">
        <v>144</v>
      </c>
      <c r="C80">
        <f t="shared" si="2"/>
        <v>138.07577223346996</v>
      </c>
    </row>
    <row r="81" spans="1:3" x14ac:dyDescent="0.25">
      <c r="A81" s="3">
        <f t="shared" si="3"/>
        <v>390</v>
      </c>
      <c r="B81" s="3">
        <v>144</v>
      </c>
      <c r="C81">
        <f t="shared" si="2"/>
        <v>138.2236028714847</v>
      </c>
    </row>
    <row r="82" spans="1:3" x14ac:dyDescent="0.25">
      <c r="A82" s="3">
        <f t="shared" si="3"/>
        <v>395</v>
      </c>
      <c r="B82" s="3">
        <v>144</v>
      </c>
      <c r="C82">
        <f t="shared" si="2"/>
        <v>138.37090172294626</v>
      </c>
    </row>
    <row r="83" spans="1:3" x14ac:dyDescent="0.25">
      <c r="A83" s="3">
        <f t="shared" si="3"/>
        <v>400</v>
      </c>
      <c r="B83" s="3">
        <v>145</v>
      </c>
      <c r="C83">
        <f t="shared" si="2"/>
        <v>138.51767224924112</v>
      </c>
    </row>
    <row r="84" spans="1:3" x14ac:dyDescent="0.25">
      <c r="A84" s="3">
        <f t="shared" si="3"/>
        <v>405</v>
      </c>
      <c r="B84" s="3">
        <v>144</v>
      </c>
      <c r="C84">
        <f t="shared" si="2"/>
        <v>138.66391788922559</v>
      </c>
    </row>
    <row r="85" spans="1:3" x14ac:dyDescent="0.25">
      <c r="A85" s="3">
        <f t="shared" si="3"/>
        <v>410</v>
      </c>
      <c r="B85" s="3">
        <v>145</v>
      </c>
      <c r="C85">
        <f t="shared" si="2"/>
        <v>138.80964205937258</v>
      </c>
    </row>
    <row r="86" spans="1:3" x14ac:dyDescent="0.25">
      <c r="A86" s="3">
        <f t="shared" si="3"/>
        <v>415</v>
      </c>
      <c r="B86" s="3">
        <v>144</v>
      </c>
      <c r="C86">
        <f t="shared" si="2"/>
        <v>138.95484815391725</v>
      </c>
    </row>
    <row r="87" spans="1:3" x14ac:dyDescent="0.25">
      <c r="A87" s="3">
        <f t="shared" si="3"/>
        <v>420</v>
      </c>
      <c r="B87" s="3">
        <v>145</v>
      </c>
      <c r="C87">
        <f t="shared" si="2"/>
        <v>139.09953954500179</v>
      </c>
    </row>
    <row r="88" spans="1:3" x14ac:dyDescent="0.25">
      <c r="A88" s="3">
        <f t="shared" si="3"/>
        <v>425</v>
      </c>
      <c r="B88" s="3">
        <v>145</v>
      </c>
      <c r="C88">
        <f t="shared" si="2"/>
        <v>139.24371958281915</v>
      </c>
    </row>
    <row r="89" spans="1:3" x14ac:dyDescent="0.25">
      <c r="A89" s="3">
        <f t="shared" si="3"/>
        <v>430</v>
      </c>
      <c r="B89" s="3">
        <v>144</v>
      </c>
      <c r="C89">
        <f t="shared" si="2"/>
        <v>139.38739159575596</v>
      </c>
    </row>
    <row r="90" spans="1:3" x14ac:dyDescent="0.25">
      <c r="A90" s="3">
        <f t="shared" si="3"/>
        <v>435</v>
      </c>
      <c r="B90" s="3">
        <v>144</v>
      </c>
      <c r="C90">
        <f t="shared" si="2"/>
        <v>139.53055889053445</v>
      </c>
    </row>
    <row r="91" spans="1:3" x14ac:dyDescent="0.25">
      <c r="A91" s="3">
        <f t="shared" si="3"/>
        <v>440</v>
      </c>
      <c r="B91" s="3">
        <v>144</v>
      </c>
      <c r="C91">
        <f t="shared" si="2"/>
        <v>139.67322475235352</v>
      </c>
    </row>
    <row r="92" spans="1:3" x14ac:dyDescent="0.25">
      <c r="A92" s="3">
        <f t="shared" si="3"/>
        <v>445</v>
      </c>
      <c r="B92" s="3">
        <v>144</v>
      </c>
      <c r="C92">
        <f t="shared" si="2"/>
        <v>139.81539244502875</v>
      </c>
    </row>
    <row r="93" spans="1:3" x14ac:dyDescent="0.25">
      <c r="A93" s="3">
        <f t="shared" si="3"/>
        <v>450</v>
      </c>
      <c r="B93" s="3">
        <v>145</v>
      </c>
      <c r="C93">
        <f t="shared" si="2"/>
        <v>139.95706521113161</v>
      </c>
    </row>
    <row r="94" spans="1:3" x14ac:dyDescent="0.25">
      <c r="A94" s="3">
        <f t="shared" si="3"/>
        <v>455</v>
      </c>
      <c r="B94" s="3">
        <v>144</v>
      </c>
      <c r="C94">
        <f t="shared" si="2"/>
        <v>140.09824627212774</v>
      </c>
    </row>
    <row r="95" spans="1:3" x14ac:dyDescent="0.25">
      <c r="A95" s="3">
        <f t="shared" si="3"/>
        <v>460</v>
      </c>
      <c r="B95" s="3">
        <v>144</v>
      </c>
      <c r="C95">
        <f t="shared" si="2"/>
        <v>140.23893882851439</v>
      </c>
    </row>
    <row r="96" spans="1:3" x14ac:dyDescent="0.25">
      <c r="A96" s="3">
        <f t="shared" si="3"/>
        <v>465</v>
      </c>
      <c r="B96" s="3">
        <v>144</v>
      </c>
      <c r="C96">
        <f t="shared" si="2"/>
        <v>140.37914605995681</v>
      </c>
    </row>
    <row r="97" spans="1:3" x14ac:dyDescent="0.25">
      <c r="A97" s="3">
        <f t="shared" si="3"/>
        <v>470</v>
      </c>
      <c r="B97" s="3">
        <v>145</v>
      </c>
      <c r="C97">
        <f t="shared" si="2"/>
        <v>140.51887112542389</v>
      </c>
    </row>
    <row r="98" spans="1:3" x14ac:dyDescent="0.25">
      <c r="A98" s="3">
        <f t="shared" si="3"/>
        <v>475</v>
      </c>
      <c r="B98" s="3">
        <v>145</v>
      </c>
      <c r="C98">
        <f t="shared" si="2"/>
        <v>140.6581171633228</v>
      </c>
    </row>
    <row r="99" spans="1:3" x14ac:dyDescent="0.25">
      <c r="A99" s="3">
        <f t="shared" si="3"/>
        <v>480</v>
      </c>
      <c r="B99" s="3">
        <v>146</v>
      </c>
      <c r="C99">
        <f t="shared" si="2"/>
        <v>140.79688729163303</v>
      </c>
    </row>
    <row r="100" spans="1:3" x14ac:dyDescent="0.25">
      <c r="A100" s="3">
        <f t="shared" si="3"/>
        <v>485</v>
      </c>
      <c r="B100" s="3">
        <v>147</v>
      </c>
      <c r="C100">
        <f t="shared" si="2"/>
        <v>140.93518460803904</v>
      </c>
    </row>
    <row r="101" spans="1:3" x14ac:dyDescent="0.25">
      <c r="A101" s="3">
        <f t="shared" si="3"/>
        <v>490</v>
      </c>
      <c r="B101" s="3">
        <v>147</v>
      </c>
      <c r="C101">
        <f t="shared" si="2"/>
        <v>141.07301219006271</v>
      </c>
    </row>
    <row r="102" spans="1:3" x14ac:dyDescent="0.25">
      <c r="A102" s="3">
        <f t="shared" si="3"/>
        <v>495</v>
      </c>
      <c r="B102" s="3">
        <v>147</v>
      </c>
      <c r="C102">
        <f t="shared" si="2"/>
        <v>141.21037309519426</v>
      </c>
    </row>
    <row r="103" spans="1:3" x14ac:dyDescent="0.25">
      <c r="A103" s="3">
        <f t="shared" si="3"/>
        <v>500</v>
      </c>
      <c r="B103" s="3">
        <v>147</v>
      </c>
      <c r="C103">
        <f t="shared" si="2"/>
        <v>141.34727036102288</v>
      </c>
    </row>
    <row r="104" spans="1:3" x14ac:dyDescent="0.25">
      <c r="A104" s="3">
        <f t="shared" si="3"/>
        <v>505</v>
      </c>
      <c r="B104" s="3">
        <v>147</v>
      </c>
      <c r="C104">
        <f t="shared" si="2"/>
        <v>141.48370700536606</v>
      </c>
    </row>
    <row r="105" spans="1:3" x14ac:dyDescent="0.25">
      <c r="A105" s="3">
        <f t="shared" si="3"/>
        <v>510</v>
      </c>
      <c r="B105" s="3">
        <v>147</v>
      </c>
      <c r="C105">
        <f t="shared" si="2"/>
        <v>141.61968602639845</v>
      </c>
    </row>
    <row r="106" spans="1:3" x14ac:dyDescent="0.25">
      <c r="A106" s="3">
        <f t="shared" si="3"/>
        <v>515</v>
      </c>
      <c r="B106" s="3">
        <v>147</v>
      </c>
      <c r="C106">
        <f t="shared" si="2"/>
        <v>141.75521040277968</v>
      </c>
    </row>
    <row r="107" spans="1:3" x14ac:dyDescent="0.25">
      <c r="A107" s="3">
        <f t="shared" si="3"/>
        <v>520</v>
      </c>
      <c r="B107" s="3">
        <v>147</v>
      </c>
      <c r="C107">
        <f t="shared" si="2"/>
        <v>141.89028309378128</v>
      </c>
    </row>
    <row r="108" spans="1:3" x14ac:dyDescent="0.25">
      <c r="A108" s="3">
        <f t="shared" si="3"/>
        <v>525</v>
      </c>
      <c r="B108" s="3">
        <v>147</v>
      </c>
      <c r="C108">
        <f t="shared" si="2"/>
        <v>142.02490703941297</v>
      </c>
    </row>
    <row r="109" spans="1:3" x14ac:dyDescent="0.25">
      <c r="A109" s="3">
        <f t="shared" si="3"/>
        <v>530</v>
      </c>
      <c r="B109" s="3">
        <v>147</v>
      </c>
      <c r="C109">
        <f t="shared" si="2"/>
        <v>142.15908516054805</v>
      </c>
    </row>
    <row r="110" spans="1:3" x14ac:dyDescent="0.25">
      <c r="A110" s="3">
        <f t="shared" si="3"/>
        <v>535</v>
      </c>
      <c r="B110" s="3">
        <v>147</v>
      </c>
      <c r="C110">
        <f t="shared" si="2"/>
        <v>142.29282035904791</v>
      </c>
    </row>
    <row r="111" spans="1:3" x14ac:dyDescent="0.25">
      <c r="A111" s="3">
        <f t="shared" si="3"/>
        <v>540</v>
      </c>
      <c r="B111" s="3">
        <v>147</v>
      </c>
      <c r="C111">
        <f t="shared" si="2"/>
        <v>142.42611551788576</v>
      </c>
    </row>
    <row r="112" spans="1:3" x14ac:dyDescent="0.25">
      <c r="A112" s="3">
        <f t="shared" si="3"/>
        <v>545</v>
      </c>
      <c r="B112" s="3">
        <v>147</v>
      </c>
      <c r="C112">
        <f t="shared" si="2"/>
        <v>142.55897350126963</v>
      </c>
    </row>
    <row r="113" spans="1:3" x14ac:dyDescent="0.25">
      <c r="A113" s="3">
        <f t="shared" si="3"/>
        <v>550</v>
      </c>
      <c r="B113" s="3">
        <v>147</v>
      </c>
      <c r="C113">
        <f t="shared" si="2"/>
        <v>142.69139715476447</v>
      </c>
    </row>
    <row r="114" spans="1:3" x14ac:dyDescent="0.25">
      <c r="A114" s="3">
        <f t="shared" si="3"/>
        <v>555</v>
      </c>
      <c r="B114" s="3">
        <v>147</v>
      </c>
      <c r="C114">
        <f t="shared" si="2"/>
        <v>142.82338930541354</v>
      </c>
    </row>
    <row r="115" spans="1:3" x14ac:dyDescent="0.25">
      <c r="A115" s="3">
        <f t="shared" si="3"/>
        <v>560</v>
      </c>
      <c r="B115" s="3">
        <v>146</v>
      </c>
      <c r="C115">
        <f t="shared" si="2"/>
        <v>142.95495276185892</v>
      </c>
    </row>
    <row r="116" spans="1:3" x14ac:dyDescent="0.25">
      <c r="A116" s="3">
        <f t="shared" si="3"/>
        <v>565</v>
      </c>
      <c r="B116" s="3">
        <v>147</v>
      </c>
      <c r="C116">
        <f t="shared" si="2"/>
        <v>143.0860903144613</v>
      </c>
    </row>
    <row r="117" spans="1:3" x14ac:dyDescent="0.25">
      <c r="A117" s="3">
        <f t="shared" si="3"/>
        <v>570</v>
      </c>
      <c r="B117" s="3">
        <v>146</v>
      </c>
      <c r="C117">
        <f t="shared" si="2"/>
        <v>143.216804735419</v>
      </c>
    </row>
    <row r="118" spans="1:3" x14ac:dyDescent="0.25">
      <c r="A118" s="3">
        <f t="shared" si="3"/>
        <v>575</v>
      </c>
      <c r="B118" s="3">
        <v>146</v>
      </c>
      <c r="C118">
        <f t="shared" si="2"/>
        <v>143.34709877888614</v>
      </c>
    </row>
    <row r="119" spans="1:3" x14ac:dyDescent="0.25">
      <c r="A119" s="3">
        <f t="shared" si="3"/>
        <v>580</v>
      </c>
      <c r="B119" s="3">
        <v>146</v>
      </c>
      <c r="C119">
        <f t="shared" si="2"/>
        <v>143.47697518109013</v>
      </c>
    </row>
    <row r="120" spans="1:3" x14ac:dyDescent="0.25">
      <c r="A120" s="3">
        <f t="shared" si="3"/>
        <v>585</v>
      </c>
      <c r="B120" s="3">
        <v>146</v>
      </c>
      <c r="C120">
        <f t="shared" si="2"/>
        <v>143.60643666044831</v>
      </c>
    </row>
    <row r="121" spans="1:3" x14ac:dyDescent="0.25">
      <c r="A121" s="3">
        <f t="shared" si="3"/>
        <v>590</v>
      </c>
      <c r="B121" s="3">
        <v>147</v>
      </c>
      <c r="C121">
        <f t="shared" si="2"/>
        <v>143.73548591768395</v>
      </c>
    </row>
    <row r="122" spans="1:3" x14ac:dyDescent="0.25">
      <c r="A122" s="3">
        <f t="shared" si="3"/>
        <v>595</v>
      </c>
      <c r="B122" s="3">
        <v>147</v>
      </c>
      <c r="C122">
        <f t="shared" si="2"/>
        <v>143.86412563594132</v>
      </c>
    </row>
    <row r="123" spans="1:3" x14ac:dyDescent="0.25">
      <c r="A123" s="3">
        <f t="shared" si="3"/>
        <v>600</v>
      </c>
      <c r="B123" s="3">
        <v>147</v>
      </c>
      <c r="C123">
        <f t="shared" si="2"/>
        <v>143.99235848090024</v>
      </c>
    </row>
    <row r="124" spans="1:3" x14ac:dyDescent="0.25">
      <c r="A124" s="3">
        <f t="shared" si="3"/>
        <v>605</v>
      </c>
      <c r="B124" s="3">
        <v>148</v>
      </c>
      <c r="C124">
        <f t="shared" si="2"/>
        <v>144.12018710088961</v>
      </c>
    </row>
    <row r="125" spans="1:3" x14ac:dyDescent="0.25">
      <c r="A125" s="3">
        <f t="shared" si="3"/>
        <v>610</v>
      </c>
      <c r="B125" s="3">
        <v>148</v>
      </c>
      <c r="C125">
        <f t="shared" si="2"/>
        <v>144.24761412700047</v>
      </c>
    </row>
    <row r="126" spans="1:3" x14ac:dyDescent="0.25">
      <c r="A126" s="3">
        <f t="shared" si="3"/>
        <v>615</v>
      </c>
      <c r="B126" s="3">
        <v>148</v>
      </c>
      <c r="C126">
        <f t="shared" si="2"/>
        <v>144.37464217319808</v>
      </c>
    </row>
    <row r="127" spans="1:3" x14ac:dyDescent="0.25">
      <c r="A127" s="3">
        <f t="shared" si="3"/>
        <v>620</v>
      </c>
      <c r="B127" s="3">
        <v>147</v>
      </c>
      <c r="C127">
        <f t="shared" si="2"/>
        <v>144.50127383643357</v>
      </c>
    </row>
    <row r="128" spans="1:3" x14ac:dyDescent="0.25">
      <c r="A128" s="3">
        <f t="shared" si="3"/>
        <v>625</v>
      </c>
      <c r="B128" s="3">
        <v>147</v>
      </c>
      <c r="C128">
        <f t="shared" si="2"/>
        <v>144.62751169675445</v>
      </c>
    </row>
    <row r="129" spans="1:3" x14ac:dyDescent="0.25">
      <c r="A129" s="3">
        <f t="shared" si="3"/>
        <v>630</v>
      </c>
      <c r="B129" s="3">
        <v>148</v>
      </c>
      <c r="C129">
        <f t="shared" si="2"/>
        <v>144.75335831741484</v>
      </c>
    </row>
    <row r="130" spans="1:3" x14ac:dyDescent="0.25">
      <c r="A130" s="3">
        <f t="shared" si="3"/>
        <v>635</v>
      </c>
      <c r="B130" s="3">
        <v>148</v>
      </c>
      <c r="C130">
        <f t="shared" si="2"/>
        <v>144.87881624498471</v>
      </c>
    </row>
    <row r="131" spans="1:3" x14ac:dyDescent="0.25">
      <c r="A131" s="3">
        <f t="shared" si="3"/>
        <v>640</v>
      </c>
      <c r="B131" s="3">
        <v>148</v>
      </c>
      <c r="C131">
        <f t="shared" ref="C131:C194" si="4">c_0+(c_1*A131)-(c_2*EXP((-c_33*A131)))</f>
        <v>145.00388800945839</v>
      </c>
    </row>
    <row r="132" spans="1:3" x14ac:dyDescent="0.25">
      <c r="A132" s="3">
        <f t="shared" ref="A132:A195" si="5">+A131+5</f>
        <v>645</v>
      </c>
      <c r="B132" s="3">
        <v>148</v>
      </c>
      <c r="C132">
        <f t="shared" si="4"/>
        <v>145.12857612436261</v>
      </c>
    </row>
    <row r="133" spans="1:3" x14ac:dyDescent="0.25">
      <c r="A133" s="3">
        <f t="shared" si="5"/>
        <v>650</v>
      </c>
      <c r="B133" s="3">
        <v>148</v>
      </c>
      <c r="C133">
        <f t="shared" si="4"/>
        <v>145.25288308686353</v>
      </c>
    </row>
    <row r="134" spans="1:3" x14ac:dyDescent="0.25">
      <c r="A134" s="3">
        <f t="shared" si="5"/>
        <v>655</v>
      </c>
      <c r="B134" s="3">
        <v>148</v>
      </c>
      <c r="C134">
        <f t="shared" si="4"/>
        <v>145.37681137787345</v>
      </c>
    </row>
    <row r="135" spans="1:3" x14ac:dyDescent="0.25">
      <c r="A135" s="3">
        <f t="shared" si="5"/>
        <v>660</v>
      </c>
      <c r="B135" s="3">
        <v>147</v>
      </c>
      <c r="C135">
        <f t="shared" si="4"/>
        <v>145.50036346215632</v>
      </c>
    </row>
    <row r="136" spans="1:3" x14ac:dyDescent="0.25">
      <c r="A136" s="3">
        <f t="shared" si="5"/>
        <v>665</v>
      </c>
      <c r="B136" s="3">
        <v>148</v>
      </c>
      <c r="C136">
        <f t="shared" si="4"/>
        <v>145.62354178843304</v>
      </c>
    </row>
    <row r="137" spans="1:3" x14ac:dyDescent="0.25">
      <c r="A137" s="3">
        <f t="shared" si="5"/>
        <v>670</v>
      </c>
      <c r="B137" s="3">
        <v>147</v>
      </c>
      <c r="C137">
        <f t="shared" si="4"/>
        <v>145.74634878948595</v>
      </c>
    </row>
    <row r="138" spans="1:3" x14ac:dyDescent="0.25">
      <c r="A138" s="3">
        <f t="shared" si="5"/>
        <v>675</v>
      </c>
      <c r="B138" s="3">
        <v>148</v>
      </c>
      <c r="C138">
        <f t="shared" si="4"/>
        <v>145.8687868822623</v>
      </c>
    </row>
    <row r="139" spans="1:3" x14ac:dyDescent="0.25">
      <c r="A139" s="3">
        <f t="shared" si="5"/>
        <v>680</v>
      </c>
      <c r="B139" s="3">
        <v>148</v>
      </c>
      <c r="C139">
        <f t="shared" si="4"/>
        <v>145.9908584679776</v>
      </c>
    </row>
    <row r="140" spans="1:3" x14ac:dyDescent="0.25">
      <c r="A140" s="3">
        <f t="shared" si="5"/>
        <v>685</v>
      </c>
      <c r="B140" s="3">
        <v>149</v>
      </c>
      <c r="C140">
        <f t="shared" si="4"/>
        <v>146.11256593221785</v>
      </c>
    </row>
    <row r="141" spans="1:3" x14ac:dyDescent="0.25">
      <c r="A141" s="3">
        <f t="shared" si="5"/>
        <v>690</v>
      </c>
      <c r="B141" s="3">
        <v>148</v>
      </c>
      <c r="C141">
        <f t="shared" si="4"/>
        <v>146.23391164504139</v>
      </c>
    </row>
    <row r="142" spans="1:3" x14ac:dyDescent="0.25">
      <c r="A142" s="3">
        <f t="shared" si="5"/>
        <v>695</v>
      </c>
      <c r="B142" s="3">
        <v>148</v>
      </c>
      <c r="C142">
        <f t="shared" si="4"/>
        <v>146.35489796107979</v>
      </c>
    </row>
    <row r="143" spans="1:3" x14ac:dyDescent="0.25">
      <c r="A143" s="3">
        <f t="shared" si="5"/>
        <v>700</v>
      </c>
      <c r="B143" s="3">
        <v>149</v>
      </c>
      <c r="C143">
        <f t="shared" si="4"/>
        <v>146.47552721963848</v>
      </c>
    </row>
    <row r="144" spans="1:3" x14ac:dyDescent="0.25">
      <c r="A144" s="3">
        <f t="shared" si="5"/>
        <v>705</v>
      </c>
      <c r="B144" s="3">
        <v>149</v>
      </c>
      <c r="C144">
        <f t="shared" si="4"/>
        <v>146.5958017447964</v>
      </c>
    </row>
    <row r="145" spans="1:3" x14ac:dyDescent="0.25">
      <c r="A145" s="3">
        <f t="shared" si="5"/>
        <v>710</v>
      </c>
      <c r="B145" s="3">
        <v>149</v>
      </c>
      <c r="C145">
        <f t="shared" si="4"/>
        <v>146.71572384550501</v>
      </c>
    </row>
    <row r="146" spans="1:3" x14ac:dyDescent="0.25">
      <c r="A146" s="3">
        <f t="shared" si="5"/>
        <v>715</v>
      </c>
      <c r="B146" s="3">
        <v>149</v>
      </c>
      <c r="C146">
        <f t="shared" si="4"/>
        <v>146.83529581568703</v>
      </c>
    </row>
    <row r="147" spans="1:3" x14ac:dyDescent="0.25">
      <c r="A147" s="3">
        <f t="shared" si="5"/>
        <v>720</v>
      </c>
      <c r="B147" s="3">
        <v>149</v>
      </c>
      <c r="C147">
        <f t="shared" si="4"/>
        <v>146.95451993433392</v>
      </c>
    </row>
    <row r="148" spans="1:3" x14ac:dyDescent="0.25">
      <c r="A148" s="3">
        <f t="shared" si="5"/>
        <v>725</v>
      </c>
      <c r="B148" s="3">
        <v>149</v>
      </c>
      <c r="C148">
        <f t="shared" si="4"/>
        <v>147.07339846560336</v>
      </c>
    </row>
    <row r="149" spans="1:3" x14ac:dyDescent="0.25">
      <c r="A149" s="3">
        <f t="shared" si="5"/>
        <v>730</v>
      </c>
      <c r="B149" s="3">
        <v>149</v>
      </c>
      <c r="C149">
        <f t="shared" si="4"/>
        <v>147.19193365891556</v>
      </c>
    </row>
    <row r="150" spans="1:3" x14ac:dyDescent="0.25">
      <c r="A150" s="3">
        <f t="shared" si="5"/>
        <v>735</v>
      </c>
      <c r="B150" s="3">
        <v>150</v>
      </c>
      <c r="C150">
        <f t="shared" si="4"/>
        <v>147.31012774904946</v>
      </c>
    </row>
    <row r="151" spans="1:3" x14ac:dyDescent="0.25">
      <c r="A151" s="3">
        <f t="shared" si="5"/>
        <v>740</v>
      </c>
      <c r="B151" s="3">
        <v>150</v>
      </c>
      <c r="C151">
        <f t="shared" si="4"/>
        <v>147.42798295623771</v>
      </c>
    </row>
    <row r="152" spans="1:3" x14ac:dyDescent="0.25">
      <c r="A152" s="3">
        <f t="shared" si="5"/>
        <v>745</v>
      </c>
      <c r="B152" s="3">
        <v>150</v>
      </c>
      <c r="C152">
        <f t="shared" si="4"/>
        <v>147.54550148626168</v>
      </c>
    </row>
    <row r="153" spans="1:3" x14ac:dyDescent="0.25">
      <c r="A153" s="3">
        <f t="shared" si="5"/>
        <v>750</v>
      </c>
      <c r="B153" s="3">
        <v>150</v>
      </c>
      <c r="C153">
        <f t="shared" si="4"/>
        <v>147.66268553054522</v>
      </c>
    </row>
    <row r="154" spans="1:3" x14ac:dyDescent="0.25">
      <c r="A154" s="3">
        <f t="shared" si="5"/>
        <v>755</v>
      </c>
      <c r="B154" s="3">
        <v>150</v>
      </c>
      <c r="C154">
        <f t="shared" si="4"/>
        <v>147.77953726624833</v>
      </c>
    </row>
    <row r="155" spans="1:3" x14ac:dyDescent="0.25">
      <c r="A155" s="3">
        <f t="shared" si="5"/>
        <v>760</v>
      </c>
      <c r="B155" s="3">
        <v>150</v>
      </c>
      <c r="C155">
        <f t="shared" si="4"/>
        <v>147.89605885635987</v>
      </c>
    </row>
    <row r="156" spans="1:3" x14ac:dyDescent="0.25">
      <c r="A156" s="3">
        <f t="shared" si="5"/>
        <v>765</v>
      </c>
      <c r="B156" s="3">
        <v>150</v>
      </c>
      <c r="C156">
        <f t="shared" si="4"/>
        <v>148.01225244978997</v>
      </c>
    </row>
    <row r="157" spans="1:3" x14ac:dyDescent="0.25">
      <c r="A157" s="3">
        <f t="shared" si="5"/>
        <v>770</v>
      </c>
      <c r="B157" s="3">
        <v>149</v>
      </c>
      <c r="C157">
        <f t="shared" si="4"/>
        <v>148.12812018146141</v>
      </c>
    </row>
    <row r="158" spans="1:3" x14ac:dyDescent="0.25">
      <c r="A158" s="3">
        <f t="shared" si="5"/>
        <v>775</v>
      </c>
      <c r="B158" s="3">
        <v>149</v>
      </c>
      <c r="C158">
        <f t="shared" si="4"/>
        <v>148.24366417240088</v>
      </c>
    </row>
    <row r="159" spans="1:3" x14ac:dyDescent="0.25">
      <c r="A159" s="3">
        <f t="shared" si="5"/>
        <v>780</v>
      </c>
      <c r="B159" s="3">
        <v>149</v>
      </c>
      <c r="C159">
        <f t="shared" si="4"/>
        <v>148.35888652982936</v>
      </c>
    </row>
    <row r="160" spans="1:3" x14ac:dyDescent="0.25">
      <c r="A160" s="3">
        <f t="shared" si="5"/>
        <v>785</v>
      </c>
      <c r="B160" s="3">
        <v>149</v>
      </c>
      <c r="C160">
        <f t="shared" si="4"/>
        <v>148.47378934725197</v>
      </c>
    </row>
    <row r="161" spans="1:3" x14ac:dyDescent="0.25">
      <c r="A161" s="3">
        <f t="shared" si="5"/>
        <v>790</v>
      </c>
      <c r="B161" s="3">
        <v>149</v>
      </c>
      <c r="C161">
        <f t="shared" si="4"/>
        <v>148.58837470454725</v>
      </c>
    </row>
    <row r="162" spans="1:3" x14ac:dyDescent="0.25">
      <c r="A162" s="3">
        <f t="shared" si="5"/>
        <v>795</v>
      </c>
      <c r="B162" s="3">
        <v>149</v>
      </c>
      <c r="C162">
        <f t="shared" si="4"/>
        <v>148.70264466805583</v>
      </c>
    </row>
    <row r="163" spans="1:3" x14ac:dyDescent="0.25">
      <c r="A163" s="3">
        <f t="shared" si="5"/>
        <v>800</v>
      </c>
      <c r="B163" s="3">
        <v>148</v>
      </c>
      <c r="C163">
        <f t="shared" si="4"/>
        <v>148.81660129066861</v>
      </c>
    </row>
    <row r="164" spans="1:3" x14ac:dyDescent="0.25">
      <c r="A164" s="3">
        <f t="shared" si="5"/>
        <v>805</v>
      </c>
      <c r="B164" s="3">
        <v>149</v>
      </c>
      <c r="C164">
        <f t="shared" si="4"/>
        <v>148.9302466119143</v>
      </c>
    </row>
    <row r="165" spans="1:3" x14ac:dyDescent="0.25">
      <c r="A165" s="3">
        <f t="shared" si="5"/>
        <v>810</v>
      </c>
      <c r="B165" s="3">
        <v>149</v>
      </c>
      <c r="C165">
        <f t="shared" si="4"/>
        <v>149.04358265804629</v>
      </c>
    </row>
    <row r="166" spans="1:3" x14ac:dyDescent="0.25">
      <c r="A166" s="3">
        <f t="shared" si="5"/>
        <v>815</v>
      </c>
      <c r="B166" s="3">
        <v>149</v>
      </c>
      <c r="C166">
        <f t="shared" si="4"/>
        <v>149.15661144212916</v>
      </c>
    </row>
    <row r="167" spans="1:3" x14ac:dyDescent="0.25">
      <c r="A167" s="3">
        <f t="shared" si="5"/>
        <v>820</v>
      </c>
      <c r="B167" s="3">
        <v>149</v>
      </c>
      <c r="C167">
        <f t="shared" si="4"/>
        <v>149.26933496412457</v>
      </c>
    </row>
    <row r="168" spans="1:3" x14ac:dyDescent="0.25">
      <c r="A168" s="3">
        <f t="shared" si="5"/>
        <v>825</v>
      </c>
      <c r="B168" s="3">
        <v>149</v>
      </c>
      <c r="C168">
        <f t="shared" si="4"/>
        <v>149.38175521097637</v>
      </c>
    </row>
    <row r="169" spans="1:3" x14ac:dyDescent="0.25">
      <c r="A169" s="3">
        <f t="shared" si="5"/>
        <v>830</v>
      </c>
      <c r="B169" s="3">
        <v>149</v>
      </c>
      <c r="C169">
        <f t="shared" si="4"/>
        <v>149.49387415669548</v>
      </c>
    </row>
    <row r="170" spans="1:3" x14ac:dyDescent="0.25">
      <c r="A170" s="3">
        <f t="shared" si="5"/>
        <v>835</v>
      </c>
      <c r="B170" s="3">
        <v>149</v>
      </c>
      <c r="C170">
        <f t="shared" si="4"/>
        <v>149.60569376244408</v>
      </c>
    </row>
    <row r="171" spans="1:3" x14ac:dyDescent="0.25">
      <c r="A171" s="3">
        <f t="shared" si="5"/>
        <v>840</v>
      </c>
      <c r="B171" s="3">
        <v>148</v>
      </c>
      <c r="C171">
        <f t="shared" si="4"/>
        <v>149.71721597661906</v>
      </c>
    </row>
    <row r="172" spans="1:3" x14ac:dyDescent="0.25">
      <c r="A172" s="3">
        <f t="shared" si="5"/>
        <v>845</v>
      </c>
      <c r="B172" s="3">
        <v>148</v>
      </c>
      <c r="C172">
        <f t="shared" si="4"/>
        <v>149.82844273493541</v>
      </c>
    </row>
    <row r="173" spans="1:3" x14ac:dyDescent="0.25">
      <c r="A173" s="3">
        <f t="shared" si="5"/>
        <v>850</v>
      </c>
      <c r="B173" s="3">
        <v>148</v>
      </c>
      <c r="C173">
        <f t="shared" si="4"/>
        <v>149.93937596050847</v>
      </c>
    </row>
    <row r="174" spans="1:3" x14ac:dyDescent="0.25">
      <c r="A174" s="3">
        <f t="shared" si="5"/>
        <v>855</v>
      </c>
      <c r="B174" s="3">
        <v>149</v>
      </c>
      <c r="C174">
        <f t="shared" si="4"/>
        <v>150.05001756393611</v>
      </c>
    </row>
    <row r="175" spans="1:3" x14ac:dyDescent="0.25">
      <c r="A175" s="3">
        <f t="shared" si="5"/>
        <v>860</v>
      </c>
      <c r="B175" s="3">
        <v>150</v>
      </c>
      <c r="C175">
        <f t="shared" si="4"/>
        <v>150.16036944338015</v>
      </c>
    </row>
    <row r="176" spans="1:3" x14ac:dyDescent="0.25">
      <c r="A176" s="3">
        <f t="shared" si="5"/>
        <v>865</v>
      </c>
      <c r="B176" s="3">
        <v>151</v>
      </c>
      <c r="C176">
        <f t="shared" si="4"/>
        <v>150.2704334846473</v>
      </c>
    </row>
    <row r="177" spans="1:3" x14ac:dyDescent="0.25">
      <c r="A177" s="3">
        <f t="shared" si="5"/>
        <v>870</v>
      </c>
      <c r="B177" s="3">
        <v>151</v>
      </c>
      <c r="C177">
        <f t="shared" si="4"/>
        <v>150.3802115612697</v>
      </c>
    </row>
    <row r="178" spans="1:3" x14ac:dyDescent="0.25">
      <c r="A178" s="3">
        <f t="shared" si="5"/>
        <v>875</v>
      </c>
      <c r="B178" s="3">
        <v>151</v>
      </c>
      <c r="C178">
        <f t="shared" si="4"/>
        <v>150.48970553458457</v>
      </c>
    </row>
    <row r="179" spans="1:3" x14ac:dyDescent="0.25">
      <c r="A179" s="3">
        <f t="shared" si="5"/>
        <v>880</v>
      </c>
      <c r="B179" s="3">
        <v>151</v>
      </c>
      <c r="C179">
        <f t="shared" si="4"/>
        <v>150.59891725381382</v>
      </c>
    </row>
    <row r="180" spans="1:3" x14ac:dyDescent="0.25">
      <c r="A180" s="3">
        <f t="shared" si="5"/>
        <v>885</v>
      </c>
      <c r="B180" s="3">
        <v>150</v>
      </c>
      <c r="C180">
        <f t="shared" si="4"/>
        <v>150.70784855614278</v>
      </c>
    </row>
    <row r="181" spans="1:3" x14ac:dyDescent="0.25">
      <c r="A181" s="3">
        <f t="shared" si="5"/>
        <v>890</v>
      </c>
      <c r="B181" s="3">
        <v>151</v>
      </c>
      <c r="C181">
        <f t="shared" si="4"/>
        <v>150.81650126679861</v>
      </c>
    </row>
    <row r="182" spans="1:3" x14ac:dyDescent="0.25">
      <c r="A182" s="3">
        <f t="shared" si="5"/>
        <v>895</v>
      </c>
      <c r="B182" s="3">
        <v>151</v>
      </c>
      <c r="C182">
        <f t="shared" si="4"/>
        <v>150.92487719912808</v>
      </c>
    </row>
    <row r="183" spans="1:3" x14ac:dyDescent="0.25">
      <c r="A183" s="3">
        <f t="shared" si="5"/>
        <v>900</v>
      </c>
      <c r="B183" s="3">
        <v>149</v>
      </c>
      <c r="C183">
        <f t="shared" si="4"/>
        <v>151.03297815467494</v>
      </c>
    </row>
    <row r="184" spans="1:3" x14ac:dyDescent="0.25">
      <c r="A184" s="3">
        <f t="shared" si="5"/>
        <v>905</v>
      </c>
      <c r="B184" s="3">
        <v>147</v>
      </c>
      <c r="C184">
        <f t="shared" si="4"/>
        <v>151.14080592325675</v>
      </c>
    </row>
    <row r="185" spans="1:3" x14ac:dyDescent="0.25">
      <c r="A185" s="3">
        <f t="shared" si="5"/>
        <v>910</v>
      </c>
      <c r="B185" s="3">
        <v>146</v>
      </c>
      <c r="C185">
        <f t="shared" si="4"/>
        <v>151.24836228304116</v>
      </c>
    </row>
    <row r="186" spans="1:3" x14ac:dyDescent="0.25">
      <c r="A186" s="3">
        <f t="shared" si="5"/>
        <v>915</v>
      </c>
      <c r="B186" s="3">
        <v>147</v>
      </c>
      <c r="C186">
        <f t="shared" si="4"/>
        <v>151.35564900062181</v>
      </c>
    </row>
    <row r="187" spans="1:3" x14ac:dyDescent="0.25">
      <c r="A187" s="3">
        <f t="shared" si="5"/>
        <v>920</v>
      </c>
      <c r="B187" s="3">
        <v>150</v>
      </c>
      <c r="C187">
        <f t="shared" si="4"/>
        <v>151.46266783109354</v>
      </c>
    </row>
    <row r="188" spans="1:3" x14ac:dyDescent="0.25">
      <c r="A188" s="3">
        <f t="shared" si="5"/>
        <v>925</v>
      </c>
      <c r="B188" s="3">
        <v>152</v>
      </c>
      <c r="C188">
        <f t="shared" si="4"/>
        <v>151.56942051812743</v>
      </c>
    </row>
    <row r="189" spans="1:3" x14ac:dyDescent="0.25">
      <c r="A189" s="3">
        <f t="shared" si="5"/>
        <v>930</v>
      </c>
      <c r="B189" s="3">
        <v>153</v>
      </c>
      <c r="C189">
        <f t="shared" si="4"/>
        <v>151.67590879404494</v>
      </c>
    </row>
    <row r="190" spans="1:3" x14ac:dyDescent="0.25">
      <c r="A190" s="3">
        <f t="shared" si="5"/>
        <v>935</v>
      </c>
      <c r="B190" s="3">
        <v>153</v>
      </c>
      <c r="C190">
        <f t="shared" si="4"/>
        <v>151.78213437989194</v>
      </c>
    </row>
    <row r="191" spans="1:3" x14ac:dyDescent="0.25">
      <c r="A191" s="3">
        <f t="shared" si="5"/>
        <v>940</v>
      </c>
      <c r="B191" s="3">
        <v>153</v>
      </c>
      <c r="C191">
        <f t="shared" si="4"/>
        <v>151.8880989855121</v>
      </c>
    </row>
    <row r="192" spans="1:3" x14ac:dyDescent="0.25">
      <c r="A192" s="3">
        <f t="shared" si="5"/>
        <v>945</v>
      </c>
      <c r="B192" s="3">
        <v>152</v>
      </c>
      <c r="C192">
        <f t="shared" si="4"/>
        <v>151.99380430961963</v>
      </c>
    </row>
    <row r="193" spans="1:3" x14ac:dyDescent="0.25">
      <c r="A193" s="3">
        <f t="shared" si="5"/>
        <v>950</v>
      </c>
      <c r="B193" s="3">
        <v>152</v>
      </c>
      <c r="C193">
        <f t="shared" si="4"/>
        <v>152.099252039872</v>
      </c>
    </row>
    <row r="194" spans="1:3" x14ac:dyDescent="0.25">
      <c r="A194" s="3">
        <f t="shared" si="5"/>
        <v>955</v>
      </c>
      <c r="B194" s="3">
        <v>151</v>
      </c>
      <c r="C194">
        <f t="shared" si="4"/>
        <v>152.20444385294161</v>
      </c>
    </row>
    <row r="195" spans="1:3" x14ac:dyDescent="0.25">
      <c r="A195" s="3">
        <f t="shared" si="5"/>
        <v>960</v>
      </c>
      <c r="B195" s="3">
        <v>151</v>
      </c>
      <c r="C195">
        <f t="shared" ref="C195:C243" si="6">c_0+(c_1*A195)-(c_2*EXP((-c_33*A195)))</f>
        <v>152.30938141458756</v>
      </c>
    </row>
    <row r="196" spans="1:3" x14ac:dyDescent="0.25">
      <c r="A196" s="3">
        <f t="shared" ref="A196:A238" si="7">+A195+5</f>
        <v>965</v>
      </c>
      <c r="B196" s="3">
        <v>152</v>
      </c>
      <c r="C196">
        <f t="shared" si="6"/>
        <v>152.41406637972648</v>
      </c>
    </row>
    <row r="197" spans="1:3" x14ac:dyDescent="0.25">
      <c r="A197" s="3">
        <f t="shared" si="7"/>
        <v>970</v>
      </c>
      <c r="B197" s="3">
        <v>152</v>
      </c>
      <c r="C197">
        <f t="shared" si="6"/>
        <v>152.51850039250323</v>
      </c>
    </row>
    <row r="198" spans="1:3" x14ac:dyDescent="0.25">
      <c r="A198" s="3">
        <f t="shared" si="7"/>
        <v>975</v>
      </c>
      <c r="B198" s="3">
        <v>151</v>
      </c>
      <c r="C198">
        <f t="shared" si="6"/>
        <v>152.62268508636095</v>
      </c>
    </row>
    <row r="199" spans="1:3" x14ac:dyDescent="0.25">
      <c r="A199" s="3">
        <f t="shared" si="7"/>
        <v>980</v>
      </c>
      <c r="B199" s="3">
        <v>152</v>
      </c>
      <c r="C199">
        <f t="shared" si="6"/>
        <v>152.72662208411074</v>
      </c>
    </row>
    <row r="200" spans="1:3" x14ac:dyDescent="0.25">
      <c r="A200" s="3">
        <f t="shared" si="7"/>
        <v>985</v>
      </c>
      <c r="B200" s="3">
        <v>152</v>
      </c>
      <c r="C200">
        <f t="shared" si="6"/>
        <v>152.83031299800086</v>
      </c>
    </row>
    <row r="201" spans="1:3" x14ac:dyDescent="0.25">
      <c r="A201" s="3">
        <f t="shared" si="7"/>
        <v>990</v>
      </c>
      <c r="B201" s="3">
        <v>152</v>
      </c>
      <c r="C201">
        <f t="shared" si="6"/>
        <v>152.93375942978551</v>
      </c>
    </row>
    <row r="202" spans="1:3" x14ac:dyDescent="0.25">
      <c r="A202" s="3">
        <f t="shared" si="7"/>
        <v>995</v>
      </c>
      <c r="B202" s="3">
        <v>153</v>
      </c>
      <c r="C202">
        <f t="shared" si="6"/>
        <v>153.03696297079304</v>
      </c>
    </row>
    <row r="203" spans="1:3" x14ac:dyDescent="0.25">
      <c r="A203" s="3">
        <f t="shared" si="7"/>
        <v>1000</v>
      </c>
      <c r="B203" s="3">
        <v>153</v>
      </c>
      <c r="C203">
        <f t="shared" si="6"/>
        <v>153.13992520199395</v>
      </c>
    </row>
    <row r="204" spans="1:3" x14ac:dyDescent="0.25">
      <c r="A204" s="3">
        <f t="shared" si="7"/>
        <v>1005</v>
      </c>
      <c r="B204" s="3">
        <v>153</v>
      </c>
      <c r="C204">
        <f t="shared" si="6"/>
        <v>153.24264769406821</v>
      </c>
    </row>
    <row r="205" spans="1:3" x14ac:dyDescent="0.25">
      <c r="A205" s="3">
        <f t="shared" si="7"/>
        <v>1010</v>
      </c>
      <c r="B205" s="3">
        <v>153</v>
      </c>
      <c r="C205">
        <f t="shared" si="6"/>
        <v>153.34513200747227</v>
      </c>
    </row>
    <row r="206" spans="1:3" x14ac:dyDescent="0.25">
      <c r="A206" s="3">
        <f t="shared" si="7"/>
        <v>1015</v>
      </c>
      <c r="B206" s="3">
        <v>152</v>
      </c>
      <c r="C206">
        <f t="shared" si="6"/>
        <v>153.44737969250562</v>
      </c>
    </row>
    <row r="207" spans="1:3" x14ac:dyDescent="0.25">
      <c r="A207" s="3">
        <f t="shared" si="7"/>
        <v>1020</v>
      </c>
      <c r="B207" s="3">
        <v>152</v>
      </c>
      <c r="C207">
        <f t="shared" si="6"/>
        <v>153.54939228937687</v>
      </c>
    </row>
    <row r="208" spans="1:3" x14ac:dyDescent="0.25">
      <c r="A208" s="3">
        <f t="shared" si="7"/>
        <v>1025</v>
      </c>
      <c r="B208" s="3">
        <v>152</v>
      </c>
      <c r="C208">
        <f t="shared" si="6"/>
        <v>153.65117132826944</v>
      </c>
    </row>
    <row r="209" spans="1:3" x14ac:dyDescent="0.25">
      <c r="A209" s="3">
        <f t="shared" si="7"/>
        <v>1030</v>
      </c>
      <c r="B209" s="3">
        <v>152</v>
      </c>
      <c r="C209">
        <f t="shared" si="6"/>
        <v>153.75271832940686</v>
      </c>
    </row>
    <row r="210" spans="1:3" x14ac:dyDescent="0.25">
      <c r="A210" s="3">
        <f t="shared" si="7"/>
        <v>1035</v>
      </c>
      <c r="B210" s="3">
        <v>152</v>
      </c>
      <c r="C210">
        <f t="shared" si="6"/>
        <v>153.85403480311749</v>
      </c>
    </row>
    <row r="211" spans="1:3" x14ac:dyDescent="0.25">
      <c r="A211" s="3">
        <f t="shared" si="7"/>
        <v>1040</v>
      </c>
      <c r="B211" s="3">
        <v>152</v>
      </c>
      <c r="C211">
        <f t="shared" si="6"/>
        <v>153.95512224989906</v>
      </c>
    </row>
    <row r="212" spans="1:3" x14ac:dyDescent="0.25">
      <c r="A212" s="3">
        <f t="shared" si="7"/>
        <v>1045</v>
      </c>
      <c r="B212" s="3">
        <v>153</v>
      </c>
      <c r="C212">
        <f t="shared" si="6"/>
        <v>154.05598216048261</v>
      </c>
    </row>
    <row r="213" spans="1:3" x14ac:dyDescent="0.25">
      <c r="A213" s="3">
        <f t="shared" si="7"/>
        <v>1050</v>
      </c>
      <c r="B213" s="3">
        <v>152</v>
      </c>
      <c r="C213">
        <f t="shared" si="6"/>
        <v>154.15661601589599</v>
      </c>
    </row>
    <row r="214" spans="1:3" x14ac:dyDescent="0.25">
      <c r="A214" s="3">
        <f t="shared" si="7"/>
        <v>1055</v>
      </c>
      <c r="B214" s="3">
        <v>152</v>
      </c>
      <c r="C214">
        <f t="shared" si="6"/>
        <v>154.25702528752706</v>
      </c>
    </row>
    <row r="215" spans="1:3" x14ac:dyDescent="0.25">
      <c r="A215" s="3">
        <f t="shared" si="7"/>
        <v>1060</v>
      </c>
      <c r="B215" s="3">
        <v>153</v>
      </c>
      <c r="C215">
        <f t="shared" si="6"/>
        <v>154.35721143718652</v>
      </c>
    </row>
    <row r="216" spans="1:3" x14ac:dyDescent="0.25">
      <c r="A216" s="3">
        <f t="shared" si="7"/>
        <v>1065</v>
      </c>
      <c r="B216" s="3">
        <v>153</v>
      </c>
      <c r="C216">
        <f t="shared" si="6"/>
        <v>154.45717591717016</v>
      </c>
    </row>
    <row r="217" spans="1:3" x14ac:dyDescent="0.25">
      <c r="A217" s="3">
        <f t="shared" si="7"/>
        <v>1070</v>
      </c>
      <c r="B217" s="3">
        <v>153</v>
      </c>
      <c r="C217">
        <f t="shared" si="6"/>
        <v>154.55692017032078</v>
      </c>
    </row>
    <row r="218" spans="1:3" x14ac:dyDescent="0.25">
      <c r="A218" s="3">
        <f t="shared" si="7"/>
        <v>1075</v>
      </c>
      <c r="B218" s="3">
        <v>153</v>
      </c>
      <c r="C218">
        <f t="shared" si="6"/>
        <v>154.65644563008973</v>
      </c>
    </row>
    <row r="219" spans="1:3" x14ac:dyDescent="0.25">
      <c r="A219" s="3">
        <f t="shared" si="7"/>
        <v>1080</v>
      </c>
      <c r="B219" s="3">
        <v>152</v>
      </c>
      <c r="C219">
        <f t="shared" si="6"/>
        <v>154.75575372059814</v>
      </c>
    </row>
    <row r="220" spans="1:3" x14ac:dyDescent="0.25">
      <c r="A220" s="3">
        <f t="shared" si="7"/>
        <v>1085</v>
      </c>
      <c r="B220" s="3">
        <v>152</v>
      </c>
      <c r="C220">
        <f t="shared" si="6"/>
        <v>154.85484585669749</v>
      </c>
    </row>
    <row r="221" spans="1:3" x14ac:dyDescent="0.25">
      <c r="A221" s="3">
        <f t="shared" si="7"/>
        <v>1090</v>
      </c>
      <c r="B221" s="3">
        <v>151</v>
      </c>
      <c r="C221">
        <f t="shared" si="6"/>
        <v>154.95372344403009</v>
      </c>
    </row>
    <row r="222" spans="1:3" x14ac:dyDescent="0.25">
      <c r="A222" s="3">
        <f t="shared" si="7"/>
        <v>1095</v>
      </c>
      <c r="B222" s="3">
        <v>152</v>
      </c>
      <c r="C222">
        <f t="shared" si="6"/>
        <v>155.05238787908888</v>
      </c>
    </row>
    <row r="223" spans="1:3" x14ac:dyDescent="0.25">
      <c r="A223" s="3">
        <f t="shared" si="7"/>
        <v>1100</v>
      </c>
      <c r="B223" s="3">
        <v>152</v>
      </c>
      <c r="C223">
        <f t="shared" si="6"/>
        <v>155.15084054927712</v>
      </c>
    </row>
    <row r="224" spans="1:3" x14ac:dyDescent="0.25">
      <c r="A224" s="3">
        <f t="shared" si="7"/>
        <v>1105</v>
      </c>
      <c r="B224" s="3">
        <v>152</v>
      </c>
      <c r="C224">
        <f t="shared" si="6"/>
        <v>155.24908283296745</v>
      </c>
    </row>
    <row r="225" spans="1:3" x14ac:dyDescent="0.25">
      <c r="A225" s="3">
        <f t="shared" si="7"/>
        <v>1110</v>
      </c>
      <c r="B225" s="3">
        <v>153</v>
      </c>
      <c r="C225">
        <f t="shared" si="6"/>
        <v>155.34711609956079</v>
      </c>
    </row>
    <row r="226" spans="1:3" x14ac:dyDescent="0.25">
      <c r="A226" s="3">
        <f t="shared" si="7"/>
        <v>1115</v>
      </c>
      <c r="B226" s="3">
        <v>153</v>
      </c>
      <c r="C226">
        <f t="shared" si="6"/>
        <v>155.44494170954457</v>
      </c>
    </row>
    <row r="227" spans="1:3" x14ac:dyDescent="0.25">
      <c r="A227" s="3">
        <f t="shared" si="7"/>
        <v>1120</v>
      </c>
      <c r="B227" s="3">
        <v>153</v>
      </c>
      <c r="C227">
        <f t="shared" si="6"/>
        <v>155.5425610145509</v>
      </c>
    </row>
    <row r="228" spans="1:3" x14ac:dyDescent="0.25">
      <c r="A228" s="3">
        <f t="shared" si="7"/>
        <v>1125</v>
      </c>
      <c r="B228" s="3">
        <v>153</v>
      </c>
      <c r="C228">
        <f t="shared" si="6"/>
        <v>155.6399753574141</v>
      </c>
    </row>
    <row r="229" spans="1:3" x14ac:dyDescent="0.25">
      <c r="A229" s="3">
        <f t="shared" si="7"/>
        <v>1130</v>
      </c>
      <c r="B229" s="3">
        <v>153</v>
      </c>
      <c r="C229">
        <f t="shared" si="6"/>
        <v>155.73718607222804</v>
      </c>
    </row>
    <row r="230" spans="1:3" x14ac:dyDescent="0.25">
      <c r="A230" s="3">
        <f t="shared" si="7"/>
        <v>1135</v>
      </c>
      <c r="B230" s="3">
        <v>153</v>
      </c>
      <c r="C230">
        <f t="shared" si="6"/>
        <v>155.83419448440304</v>
      </c>
    </row>
    <row r="231" spans="1:3" x14ac:dyDescent="0.25">
      <c r="A231" s="3">
        <f t="shared" si="7"/>
        <v>1140</v>
      </c>
      <c r="B231" s="3">
        <v>153</v>
      </c>
      <c r="C231">
        <f t="shared" si="6"/>
        <v>155.9310019107223</v>
      </c>
    </row>
    <row r="232" spans="1:3" x14ac:dyDescent="0.25">
      <c r="A232" s="3">
        <f t="shared" si="7"/>
        <v>1145</v>
      </c>
      <c r="B232" s="3">
        <v>153</v>
      </c>
      <c r="C232">
        <f t="shared" si="6"/>
        <v>156.02760965939811</v>
      </c>
    </row>
    <row r="233" spans="1:3" x14ac:dyDescent="0.25">
      <c r="A233" s="3">
        <f t="shared" si="7"/>
        <v>1150</v>
      </c>
      <c r="B233" s="3">
        <v>153</v>
      </c>
      <c r="C233">
        <f t="shared" si="6"/>
        <v>156.12401903012767</v>
      </c>
    </row>
    <row r="234" spans="1:3" x14ac:dyDescent="0.25">
      <c r="A234" s="3">
        <f t="shared" si="7"/>
        <v>1155</v>
      </c>
      <c r="B234" s="3">
        <v>152</v>
      </c>
      <c r="C234">
        <f t="shared" si="6"/>
        <v>156.22023131414844</v>
      </c>
    </row>
    <row r="235" spans="1:3" x14ac:dyDescent="0.25">
      <c r="A235" s="3">
        <f t="shared" si="7"/>
        <v>1160</v>
      </c>
      <c r="B235" s="3">
        <v>152</v>
      </c>
      <c r="C235">
        <f t="shared" si="6"/>
        <v>156.3162477942933</v>
      </c>
    </row>
    <row r="236" spans="1:3" x14ac:dyDescent="0.25">
      <c r="A236" s="3">
        <f t="shared" si="7"/>
        <v>1165</v>
      </c>
      <c r="B236" s="3">
        <v>152</v>
      </c>
      <c r="C236">
        <f t="shared" si="6"/>
        <v>156.41206974504513</v>
      </c>
    </row>
    <row r="237" spans="1:3" x14ac:dyDescent="0.25">
      <c r="A237" s="3">
        <f>+A236+5</f>
        <v>1170</v>
      </c>
      <c r="B237" s="3">
        <v>152</v>
      </c>
      <c r="C237">
        <f t="shared" si="6"/>
        <v>156.50769843259133</v>
      </c>
    </row>
    <row r="238" spans="1:3" x14ac:dyDescent="0.25">
      <c r="A238" s="3">
        <f t="shared" si="7"/>
        <v>1175</v>
      </c>
      <c r="B238" s="3">
        <v>153</v>
      </c>
      <c r="C238">
        <f t="shared" si="6"/>
        <v>156.60313511487757</v>
      </c>
    </row>
    <row r="239" spans="1:3" x14ac:dyDescent="0.25">
      <c r="A239" s="3">
        <f>+A238+5</f>
        <v>1180</v>
      </c>
      <c r="B239" s="3">
        <v>153</v>
      </c>
      <c r="C239">
        <f t="shared" si="6"/>
        <v>156.69838104166172</v>
      </c>
    </row>
    <row r="240" spans="1:3" x14ac:dyDescent="0.25">
      <c r="A240" s="3">
        <f>+A239+5</f>
        <v>1185</v>
      </c>
      <c r="B240" s="3">
        <v>154</v>
      </c>
      <c r="C240">
        <f t="shared" si="6"/>
        <v>156.79343745456694</v>
      </c>
    </row>
    <row r="241" spans="1:3" x14ac:dyDescent="0.25">
      <c r="A241" s="3">
        <f>+A240+5</f>
        <v>1190</v>
      </c>
      <c r="B241" s="3">
        <v>154</v>
      </c>
      <c r="C241">
        <f t="shared" si="6"/>
        <v>156.88830558713471</v>
      </c>
    </row>
    <row r="242" spans="1:3" x14ac:dyDescent="0.25">
      <c r="A242" s="3">
        <f>+A241+5</f>
        <v>1195</v>
      </c>
      <c r="B242" s="3">
        <v>154</v>
      </c>
      <c r="C242">
        <f t="shared" si="6"/>
        <v>156.98298666487739</v>
      </c>
    </row>
    <row r="243" spans="1:3" x14ac:dyDescent="0.25">
      <c r="A243" s="3">
        <f>+A242+5</f>
        <v>1200</v>
      </c>
      <c r="B243" s="3">
        <v>154</v>
      </c>
      <c r="C243">
        <f t="shared" si="6"/>
        <v>157.07748190533056</v>
      </c>
    </row>
    <row r="246" spans="1:3" x14ac:dyDescent="0.25">
      <c r="B246" t="s">
        <v>10</v>
      </c>
      <c r="C246" t="s">
        <v>10</v>
      </c>
    </row>
    <row r="247" spans="1:3" x14ac:dyDescent="0.25">
      <c r="B247">
        <f>SUM(B3:B243)</f>
        <v>34459</v>
      </c>
      <c r="C247">
        <f>SUM(C3:C243)</f>
        <v>34459.000000036373</v>
      </c>
    </row>
    <row r="248" spans="1:3" x14ac:dyDescent="0.25">
      <c r="B248" t="s">
        <v>18</v>
      </c>
      <c r="C248">
        <f>C247-B247</f>
        <v>3.6372512113302946E-8</v>
      </c>
    </row>
  </sheetData>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4"/>
  <sheetViews>
    <sheetView zoomScale="69" zoomScaleNormal="70" workbookViewId="0">
      <selection activeCell="X16" sqref="X16"/>
    </sheetView>
  </sheetViews>
  <sheetFormatPr defaultColWidth="8.88671875" defaultRowHeight="13.2" x14ac:dyDescent="0.25"/>
  <cols>
    <col min="1" max="1" width="10.77734375" customWidth="1"/>
    <col min="2" max="2" width="9" bestFit="1" customWidth="1"/>
    <col min="3" max="3" width="9.88671875" customWidth="1"/>
    <col min="4" max="7" width="9" bestFit="1" customWidth="1"/>
    <col min="8" max="8" width="12.77734375" bestFit="1" customWidth="1"/>
    <col min="9" max="9" width="9" bestFit="1" customWidth="1"/>
    <col min="10" max="10" width="19.5546875" bestFit="1" customWidth="1"/>
  </cols>
  <sheetData>
    <row r="1" spans="1:12" ht="13.8" thickBot="1" x14ac:dyDescent="0.3"/>
    <row r="2" spans="1:12" ht="13.8" thickTop="1" x14ac:dyDescent="0.25">
      <c r="A2" s="17" t="s">
        <v>16</v>
      </c>
      <c r="B2" s="18" t="s">
        <v>4</v>
      </c>
      <c r="C2" s="19" t="s">
        <v>5</v>
      </c>
      <c r="D2" s="20" t="s">
        <v>12</v>
      </c>
      <c r="E2" s="20" t="s">
        <v>21</v>
      </c>
      <c r="F2" t="s">
        <v>14</v>
      </c>
      <c r="G2" t="s">
        <v>15</v>
      </c>
      <c r="H2" t="s">
        <v>13</v>
      </c>
      <c r="K2" s="4" t="s">
        <v>4</v>
      </c>
      <c r="L2" t="s">
        <v>42</v>
      </c>
    </row>
    <row r="3" spans="1:12" x14ac:dyDescent="0.25">
      <c r="A3" s="12">
        <f>5*(1-EXP((-B5-theta)/tau))*$G$3</f>
        <v>0</v>
      </c>
      <c r="B3" s="13">
        <v>0</v>
      </c>
      <c r="C3" s="15">
        <v>0</v>
      </c>
      <c r="D3" s="20">
        <v>1.355945945226345E-2</v>
      </c>
      <c r="E3" s="20">
        <v>0.28067692717350046</v>
      </c>
      <c r="F3">
        <v>1</v>
      </c>
      <c r="G3">
        <v>0</v>
      </c>
      <c r="H3">
        <f t="shared" ref="H3:H15" si="0">5*(1-EXP((-B3-theta)/tau))*$F$3 - C3</f>
        <v>0.235807464842549</v>
      </c>
      <c r="I3">
        <f t="shared" ref="I3:I15" si="1">5*(1-EXP((-B3-theta)/tau))*$G$3 - C3</f>
        <v>0</v>
      </c>
      <c r="K3" s="5">
        <v>0</v>
      </c>
      <c r="L3">
        <f>5*(1-EXP((-B5-theta)/tau))*$G$3</f>
        <v>0</v>
      </c>
    </row>
    <row r="4" spans="1:12" x14ac:dyDescent="0.25">
      <c r="A4" s="12">
        <f>5*(1-EXP((-B5-theta)/tau))*$G$3</f>
        <v>0</v>
      </c>
      <c r="B4" s="13">
        <v>0.1</v>
      </c>
      <c r="C4" s="15">
        <v>0</v>
      </c>
      <c r="H4">
        <f t="shared" si="0"/>
        <v>1.6637528974339011</v>
      </c>
      <c r="I4">
        <f t="shared" si="1"/>
        <v>0</v>
      </c>
      <c r="K4" s="5">
        <v>0.1</v>
      </c>
      <c r="L4">
        <f>5*(1-EXP((-B5-theta)/tau))*$G$3</f>
        <v>0</v>
      </c>
    </row>
    <row r="5" spans="1:12" x14ac:dyDescent="0.25">
      <c r="A5" s="12">
        <f t="shared" ref="A5:A15" si="2">5*(1-EXP((-B5-theta)/tau))*$F$3</f>
        <v>2.6637080371453044</v>
      </c>
      <c r="B5" s="13">
        <v>0.2</v>
      </c>
      <c r="C5" s="15">
        <v>1.9</v>
      </c>
      <c r="H5">
        <f t="shared" si="0"/>
        <v>0.76370803714530444</v>
      </c>
      <c r="I5">
        <f t="shared" si="1"/>
        <v>-1.9</v>
      </c>
      <c r="K5" s="5">
        <v>0.2</v>
      </c>
      <c r="L5">
        <f t="shared" ref="L5:L15" si="3">5*(1-EXP((-B5-theta)/tau))*$F$3</f>
        <v>2.6637080371453044</v>
      </c>
    </row>
    <row r="6" spans="1:12" x14ac:dyDescent="0.25">
      <c r="A6" s="12">
        <f t="shared" si="2"/>
        <v>3.3639520791187238</v>
      </c>
      <c r="B6" s="13">
        <v>0.3</v>
      </c>
      <c r="C6" s="15">
        <v>3.2</v>
      </c>
      <c r="H6">
        <f t="shared" si="0"/>
        <v>0.16395207911872367</v>
      </c>
      <c r="I6">
        <f t="shared" si="1"/>
        <v>-3.2</v>
      </c>
      <c r="K6" s="5">
        <v>0.3</v>
      </c>
      <c r="L6">
        <f t="shared" si="3"/>
        <v>3.3639520791187238</v>
      </c>
    </row>
    <row r="7" spans="1:12" x14ac:dyDescent="0.25">
      <c r="A7" s="12">
        <f t="shared" si="2"/>
        <v>3.8543157952958218</v>
      </c>
      <c r="B7" s="13">
        <v>0.4</v>
      </c>
      <c r="C7" s="15">
        <v>4</v>
      </c>
      <c r="H7">
        <f t="shared" si="0"/>
        <v>-0.1456842047041782</v>
      </c>
      <c r="I7">
        <f t="shared" si="1"/>
        <v>-4</v>
      </c>
      <c r="K7" s="5">
        <v>0.4</v>
      </c>
      <c r="L7">
        <f t="shared" si="3"/>
        <v>3.8543157952958218</v>
      </c>
    </row>
    <row r="8" spans="1:12" x14ac:dyDescent="0.25">
      <c r="A8" s="12">
        <f t="shared" si="2"/>
        <v>4.1977054705087111</v>
      </c>
      <c r="B8" s="13">
        <v>0.5</v>
      </c>
      <c r="C8" s="15">
        <v>4.25</v>
      </c>
      <c r="H8">
        <f t="shared" si="0"/>
        <v>-5.2294529491288877E-2</v>
      </c>
      <c r="I8">
        <f t="shared" si="1"/>
        <v>-4.25</v>
      </c>
      <c r="K8" s="5">
        <v>0.5</v>
      </c>
      <c r="L8">
        <f t="shared" si="3"/>
        <v>4.1977054705087111</v>
      </c>
    </row>
    <row r="9" spans="1:12" x14ac:dyDescent="0.25">
      <c r="A9" s="12">
        <f t="shared" si="2"/>
        <v>4.4381728320869627</v>
      </c>
      <c r="B9" s="13">
        <v>0.6</v>
      </c>
      <c r="C9" s="15">
        <v>4.6500000000000004</v>
      </c>
      <c r="H9">
        <f t="shared" si="0"/>
        <v>-0.21182716791303768</v>
      </c>
      <c r="I9">
        <f t="shared" si="1"/>
        <v>-4.6500000000000004</v>
      </c>
      <c r="K9" s="5">
        <v>0.6</v>
      </c>
      <c r="L9">
        <f t="shared" si="3"/>
        <v>4.4381728320869627</v>
      </c>
    </row>
    <row r="10" spans="1:12" x14ac:dyDescent="0.25">
      <c r="A10" s="12">
        <f t="shared" si="2"/>
        <v>4.6065662234973379</v>
      </c>
      <c r="B10" s="13">
        <v>0.7</v>
      </c>
      <c r="C10" s="15">
        <v>4.75</v>
      </c>
      <c r="H10">
        <f t="shared" si="0"/>
        <v>-0.14343377650266209</v>
      </c>
      <c r="I10">
        <f t="shared" si="1"/>
        <v>-4.75</v>
      </c>
      <c r="K10" s="5">
        <v>0.7</v>
      </c>
      <c r="L10">
        <f t="shared" si="3"/>
        <v>4.6065662234973379</v>
      </c>
    </row>
    <row r="11" spans="1:12" x14ac:dyDescent="0.25">
      <c r="A11" s="12">
        <f t="shared" si="2"/>
        <v>4.7244879825442938</v>
      </c>
      <c r="B11" s="13">
        <v>0.8</v>
      </c>
      <c r="C11" s="15">
        <v>4.8</v>
      </c>
      <c r="H11">
        <f t="shared" si="0"/>
        <v>-7.5512017455706015E-2</v>
      </c>
      <c r="I11">
        <f t="shared" si="1"/>
        <v>-4.8</v>
      </c>
      <c r="K11" s="5">
        <v>0.8</v>
      </c>
      <c r="L11">
        <f t="shared" si="3"/>
        <v>4.7244879825442938</v>
      </c>
    </row>
    <row r="12" spans="1:12" x14ac:dyDescent="0.25">
      <c r="A12" s="12">
        <f t="shared" si="2"/>
        <v>4.8070656961960161</v>
      </c>
      <c r="B12" s="13">
        <v>0.9</v>
      </c>
      <c r="C12" s="15">
        <v>4.9000000000000004</v>
      </c>
      <c r="H12">
        <f t="shared" si="0"/>
        <v>-9.2934303803984264E-2</v>
      </c>
      <c r="I12">
        <f t="shared" si="1"/>
        <v>-4.9000000000000004</v>
      </c>
      <c r="K12" s="5">
        <v>0.9</v>
      </c>
      <c r="L12">
        <f t="shared" si="3"/>
        <v>4.8070656961960161</v>
      </c>
    </row>
    <row r="13" spans="1:12" x14ac:dyDescent="0.25">
      <c r="A13" s="12">
        <f t="shared" si="2"/>
        <v>4.8648928423228854</v>
      </c>
      <c r="B13" s="13">
        <v>1</v>
      </c>
      <c r="C13" s="15">
        <v>4.95</v>
      </c>
      <c r="H13">
        <f t="shared" si="0"/>
        <v>-8.5107157677114742E-2</v>
      </c>
      <c r="I13">
        <f t="shared" si="1"/>
        <v>-4.95</v>
      </c>
      <c r="K13" s="5">
        <v>1</v>
      </c>
      <c r="L13">
        <f t="shared" si="3"/>
        <v>4.8648928423228854</v>
      </c>
    </row>
    <row r="14" spans="1:12" x14ac:dyDescent="0.25">
      <c r="A14" s="12">
        <f t="shared" si="2"/>
        <v>4.9053877734768507</v>
      </c>
      <c r="B14" s="13">
        <v>1.1000000000000001</v>
      </c>
      <c r="C14" s="15">
        <v>4.97</v>
      </c>
      <c r="H14">
        <f t="shared" si="0"/>
        <v>-6.4612226523149019E-2</v>
      </c>
      <c r="I14">
        <f t="shared" si="1"/>
        <v>-4.97</v>
      </c>
      <c r="K14" s="5">
        <v>1.1000000000000001</v>
      </c>
      <c r="L14">
        <f t="shared" si="3"/>
        <v>4.9053877734768507</v>
      </c>
    </row>
    <row r="15" spans="1:12" ht="13.8" thickBot="1" x14ac:dyDescent="0.3">
      <c r="A15" s="12">
        <f t="shared" si="2"/>
        <v>4.933745379877946</v>
      </c>
      <c r="B15" s="14">
        <v>1.2</v>
      </c>
      <c r="C15" s="16">
        <v>4.99</v>
      </c>
      <c r="H15">
        <f t="shared" si="0"/>
        <v>-5.6254620122054178E-2</v>
      </c>
      <c r="I15">
        <f t="shared" si="1"/>
        <v>-4.99</v>
      </c>
      <c r="K15" s="6">
        <v>1.2</v>
      </c>
      <c r="L15">
        <f t="shared" si="3"/>
        <v>4.933745379877946</v>
      </c>
    </row>
    <row r="16" spans="1:12" ht="13.8" thickTop="1" x14ac:dyDescent="0.25">
      <c r="A16" s="12"/>
      <c r="C16" s="9"/>
      <c r="H16">
        <f>SUM(H5:H15)</f>
        <v>1.1207085304221209E-7</v>
      </c>
      <c r="I16">
        <f>SUM(I3:I4)</f>
        <v>0</v>
      </c>
    </row>
    <row r="17" spans="2:11" x14ac:dyDescent="0.25">
      <c r="B17" s="9"/>
      <c r="C17" s="9"/>
    </row>
    <row r="20" spans="2:11" x14ac:dyDescent="0.25">
      <c r="J20" s="11" t="s">
        <v>19</v>
      </c>
      <c r="K20" s="11"/>
    </row>
    <row r="21" spans="2:11" x14ac:dyDescent="0.25">
      <c r="J21" s="11" t="s">
        <v>17</v>
      </c>
      <c r="K21" s="11">
        <f>RSQ(A3:A15,B3:B15)</f>
        <v>0.71996297136285725</v>
      </c>
    </row>
    <row r="23" spans="2:11" x14ac:dyDescent="0.25">
      <c r="J23" s="10" t="s">
        <v>20</v>
      </c>
      <c r="K23" s="10"/>
    </row>
    <row r="24" spans="2:11" x14ac:dyDescent="0.25">
      <c r="J24" s="10" t="s">
        <v>17</v>
      </c>
      <c r="K24" s="10">
        <f>0.9571</f>
        <v>0.95709999999999995</v>
      </c>
    </row>
  </sheetData>
  <pageMargins left="0.7" right="0.7" top="0.75" bottom="0.75" header="0.3" footer="0.3"/>
  <pageSetup orientation="portrait" horizontalDpi="4294967293" verticalDpi="0"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H5" sqref="H5"/>
    </sheetView>
  </sheetViews>
  <sheetFormatPr defaultColWidth="8.88671875" defaultRowHeight="13.2" x14ac:dyDescent="0.25"/>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49983-A732-425D-9E1B-9B9A04337B23}">
  <dimension ref="A1:F34"/>
  <sheetViews>
    <sheetView zoomScale="85" zoomScaleNormal="85" workbookViewId="0">
      <selection activeCell="M30" sqref="M30"/>
    </sheetView>
  </sheetViews>
  <sheetFormatPr defaultRowHeight="13.2" x14ac:dyDescent="0.25"/>
  <cols>
    <col min="1" max="1" width="12.5546875" customWidth="1"/>
    <col min="3" max="3" width="11.5546875" customWidth="1"/>
    <col min="4" max="4" width="15.88671875" customWidth="1"/>
    <col min="6" max="6" width="10.21875" customWidth="1"/>
    <col min="9" max="9" width="13" bestFit="1" customWidth="1"/>
    <col min="10" max="10" width="15.109375" customWidth="1"/>
  </cols>
  <sheetData>
    <row r="1" spans="1:6" x14ac:dyDescent="0.25">
      <c r="A1" t="s">
        <v>25</v>
      </c>
      <c r="D1" t="s">
        <v>26</v>
      </c>
    </row>
    <row r="2" spans="1:6" x14ac:dyDescent="0.25">
      <c r="A2" t="s">
        <v>22</v>
      </c>
      <c r="B2" t="s">
        <v>24</v>
      </c>
      <c r="C2" t="s">
        <v>23</v>
      </c>
      <c r="D2" t="s">
        <v>22</v>
      </c>
      <c r="E2" t="s">
        <v>24</v>
      </c>
      <c r="F2" t="s">
        <v>27</v>
      </c>
    </row>
    <row r="3" spans="1:6" x14ac:dyDescent="0.25">
      <c r="A3">
        <v>0</v>
      </c>
      <c r="B3">
        <v>1</v>
      </c>
      <c r="C3">
        <f>5</f>
        <v>5</v>
      </c>
      <c r="D3">
        <f>0</f>
        <v>0</v>
      </c>
      <c r="E3">
        <v>1</v>
      </c>
      <c r="F3">
        <f>5*EXP((D3)*D3)</f>
        <v>5</v>
      </c>
    </row>
    <row r="4" spans="1:6" x14ac:dyDescent="0.25">
      <c r="A4">
        <v>0.5</v>
      </c>
      <c r="B4">
        <v>1</v>
      </c>
      <c r="C4">
        <f xml:space="preserve"> -(C3)*B3*(A4-A3) + C3</f>
        <v>2.5</v>
      </c>
      <c r="D4">
        <v>0.5</v>
      </c>
      <c r="E4">
        <v>1</v>
      </c>
      <c r="F4">
        <f t="shared" ref="F4:F17" si="0">5*EXP(-(D4-D3)*D4-D3)</f>
        <v>3.8940039153570245</v>
      </c>
    </row>
    <row r="5" spans="1:6" x14ac:dyDescent="0.25">
      <c r="A5">
        <v>1</v>
      </c>
      <c r="B5">
        <v>1</v>
      </c>
      <c r="C5">
        <f t="shared" ref="C5:C17" si="1" xml:space="preserve"> -(C4)*B4*(A5-A4) + C4</f>
        <v>1.25</v>
      </c>
      <c r="D5">
        <v>1</v>
      </c>
      <c r="E5">
        <v>1</v>
      </c>
      <c r="F5">
        <f t="shared" si="0"/>
        <v>1.8393972058572117</v>
      </c>
    </row>
    <row r="6" spans="1:6" x14ac:dyDescent="0.25">
      <c r="A6">
        <v>1.5</v>
      </c>
      <c r="B6">
        <v>1</v>
      </c>
      <c r="C6">
        <f t="shared" si="1"/>
        <v>0.625</v>
      </c>
      <c r="D6">
        <v>1.5</v>
      </c>
      <c r="E6">
        <v>1</v>
      </c>
      <c r="F6">
        <f t="shared" si="0"/>
        <v>0.86886971725222573</v>
      </c>
    </row>
    <row r="7" spans="1:6" x14ac:dyDescent="0.25">
      <c r="A7">
        <v>2</v>
      </c>
      <c r="B7">
        <v>1</v>
      </c>
      <c r="C7">
        <f t="shared" si="1"/>
        <v>0.3125</v>
      </c>
      <c r="D7">
        <v>2</v>
      </c>
      <c r="E7">
        <v>1</v>
      </c>
      <c r="F7">
        <f t="shared" si="0"/>
        <v>0.41042499311949399</v>
      </c>
    </row>
    <row r="8" spans="1:6" x14ac:dyDescent="0.25">
      <c r="A8">
        <v>2.5</v>
      </c>
      <c r="B8">
        <v>1</v>
      </c>
      <c r="C8">
        <f t="shared" si="1"/>
        <v>0.15625</v>
      </c>
      <c r="D8">
        <v>2.5</v>
      </c>
      <c r="E8">
        <v>1</v>
      </c>
      <c r="F8">
        <f t="shared" si="0"/>
        <v>0.19387103915861004</v>
      </c>
    </row>
    <row r="9" spans="1:6" x14ac:dyDescent="0.25">
      <c r="A9">
        <v>3</v>
      </c>
      <c r="B9">
        <v>1</v>
      </c>
      <c r="C9">
        <f t="shared" si="1"/>
        <v>7.8125E-2</v>
      </c>
      <c r="D9">
        <v>3</v>
      </c>
      <c r="E9">
        <v>1</v>
      </c>
      <c r="F9">
        <f t="shared" si="0"/>
        <v>9.1578194443670893E-2</v>
      </c>
    </row>
    <row r="10" spans="1:6" x14ac:dyDescent="0.25">
      <c r="A10">
        <v>3.5</v>
      </c>
      <c r="B10">
        <v>1</v>
      </c>
      <c r="C10">
        <f t="shared" si="1"/>
        <v>3.90625E-2</v>
      </c>
      <c r="D10">
        <v>3.5</v>
      </c>
      <c r="E10">
        <v>1</v>
      </c>
      <c r="F10">
        <f t="shared" si="0"/>
        <v>4.3258476015603169E-2</v>
      </c>
    </row>
    <row r="11" spans="1:6" x14ac:dyDescent="0.25">
      <c r="A11">
        <v>4</v>
      </c>
      <c r="B11">
        <v>1</v>
      </c>
      <c r="C11">
        <f t="shared" si="1"/>
        <v>1.953125E-2</v>
      </c>
      <c r="D11">
        <v>4</v>
      </c>
      <c r="E11">
        <v>1</v>
      </c>
      <c r="F11">
        <f t="shared" si="0"/>
        <v>2.0433857192320333E-2</v>
      </c>
    </row>
    <row r="12" spans="1:6" x14ac:dyDescent="0.25">
      <c r="A12">
        <v>4.5</v>
      </c>
      <c r="B12">
        <v>1</v>
      </c>
      <c r="C12">
        <f t="shared" si="1"/>
        <v>9.765625E-3</v>
      </c>
      <c r="D12">
        <v>4.5</v>
      </c>
      <c r="E12">
        <v>1</v>
      </c>
      <c r="F12">
        <f t="shared" si="0"/>
        <v>9.6522706811385459E-3</v>
      </c>
    </row>
    <row r="13" spans="1:6" x14ac:dyDescent="0.25">
      <c r="A13">
        <v>5</v>
      </c>
      <c r="B13">
        <v>1</v>
      </c>
      <c r="C13">
        <f t="shared" si="1"/>
        <v>4.8828125E-3</v>
      </c>
      <c r="D13">
        <v>5</v>
      </c>
      <c r="E13">
        <v>1</v>
      </c>
      <c r="F13">
        <f t="shared" si="0"/>
        <v>4.5594098277725809E-3</v>
      </c>
    </row>
    <row r="14" spans="1:6" x14ac:dyDescent="0.25">
      <c r="A14">
        <v>5.5</v>
      </c>
      <c r="B14">
        <v>1</v>
      </c>
      <c r="C14">
        <f t="shared" si="1"/>
        <v>2.44140625E-3</v>
      </c>
      <c r="D14">
        <v>5.5</v>
      </c>
      <c r="E14">
        <v>1</v>
      </c>
      <c r="F14">
        <f t="shared" si="0"/>
        <v>2.1537127028784376E-3</v>
      </c>
    </row>
    <row r="15" spans="1:6" x14ac:dyDescent="0.25">
      <c r="A15">
        <v>6</v>
      </c>
      <c r="B15">
        <v>1</v>
      </c>
      <c r="C15">
        <f t="shared" si="1"/>
        <v>1.220703125E-3</v>
      </c>
      <c r="D15">
        <v>6</v>
      </c>
      <c r="E15">
        <v>1</v>
      </c>
      <c r="F15">
        <f t="shared" si="0"/>
        <v>1.0173418450532209E-3</v>
      </c>
    </row>
    <row r="16" spans="1:6" x14ac:dyDescent="0.25">
      <c r="A16">
        <v>6.5</v>
      </c>
      <c r="B16">
        <v>1</v>
      </c>
      <c r="C16">
        <f t="shared" si="1"/>
        <v>6.103515625E-4</v>
      </c>
      <c r="D16">
        <v>6.5</v>
      </c>
      <c r="E16">
        <v>1</v>
      </c>
      <c r="F16">
        <f t="shared" si="0"/>
        <v>4.8055826030697347E-4</v>
      </c>
    </row>
    <row r="17" spans="1:6" x14ac:dyDescent="0.25">
      <c r="A17">
        <v>7</v>
      </c>
      <c r="B17">
        <v>1</v>
      </c>
      <c r="C17">
        <f t="shared" si="1"/>
        <v>3.0517578125E-4</v>
      </c>
      <c r="D17">
        <v>7</v>
      </c>
      <c r="E17">
        <v>1</v>
      </c>
      <c r="F17">
        <f t="shared" si="0"/>
        <v>2.2699964881242428E-4</v>
      </c>
    </row>
    <row r="19" spans="1:6" x14ac:dyDescent="0.25">
      <c r="B19" t="s">
        <v>22</v>
      </c>
      <c r="C19" t="s">
        <v>28</v>
      </c>
      <c r="D19" t="s">
        <v>27</v>
      </c>
    </row>
    <row r="20" spans="1:6" x14ac:dyDescent="0.25">
      <c r="B20">
        <v>0</v>
      </c>
      <c r="C20">
        <f>5</f>
        <v>5</v>
      </c>
      <c r="D20">
        <f>5*EXP((B20)*B20)</f>
        <v>5</v>
      </c>
    </row>
    <row r="21" spans="1:6" x14ac:dyDescent="0.25">
      <c r="B21">
        <v>2.1</v>
      </c>
      <c r="C21">
        <f xml:space="preserve"> -(C20)*$B$3*(B21-B20) + C20</f>
        <v>-5.5</v>
      </c>
      <c r="D21">
        <f t="shared" ref="D21:D34" si="2">5*EXP(-(B21-B20)*B21-B20)</f>
        <v>6.077589164957467E-2</v>
      </c>
    </row>
    <row r="22" spans="1:6" x14ac:dyDescent="0.25">
      <c r="B22">
        <v>4.2</v>
      </c>
      <c r="C22">
        <f t="shared" ref="C22:C34" si="3" xml:space="preserve"> -(C21)*$B$3*(B22-B21) + C21</f>
        <v>6.0500000000000007</v>
      </c>
      <c r="D22">
        <f t="shared" si="2"/>
        <v>9.0463682371248798E-5</v>
      </c>
    </row>
    <row r="23" spans="1:6" x14ac:dyDescent="0.25">
      <c r="B23">
        <v>6.3</v>
      </c>
      <c r="C23">
        <f t="shared" si="3"/>
        <v>-6.6549999999999994</v>
      </c>
      <c r="D23">
        <f t="shared" si="2"/>
        <v>1.3465335688289307E-7</v>
      </c>
    </row>
    <row r="24" spans="1:6" x14ac:dyDescent="0.25">
      <c r="B24">
        <v>8.4</v>
      </c>
      <c r="C24">
        <f t="shared" si="3"/>
        <v>7.3205000000000027</v>
      </c>
      <c r="D24">
        <f t="shared" si="2"/>
        <v>2.0042879136206939E-10</v>
      </c>
    </row>
    <row r="25" spans="1:6" x14ac:dyDescent="0.25">
      <c r="B25">
        <v>10.5</v>
      </c>
      <c r="C25">
        <f t="shared" si="3"/>
        <v>-8.0525500000000001</v>
      </c>
      <c r="D25">
        <f t="shared" si="2"/>
        <v>2.9833419185975184E-13</v>
      </c>
    </row>
    <row r="26" spans="1:6" x14ac:dyDescent="0.25">
      <c r="B26">
        <v>12.6</v>
      </c>
      <c r="C26">
        <f t="shared" si="3"/>
        <v>8.8578049999999955</v>
      </c>
      <c r="D26">
        <f t="shared" si="2"/>
        <v>4.4406439527856287E-16</v>
      </c>
    </row>
    <row r="27" spans="1:6" x14ac:dyDescent="0.25">
      <c r="B27">
        <v>14.7</v>
      </c>
      <c r="C27">
        <f t="shared" si="3"/>
        <v>-9.7435854999999911</v>
      </c>
      <c r="D27">
        <f t="shared" si="2"/>
        <v>6.6098084810478939E-19</v>
      </c>
    </row>
    <row r="28" spans="1:6" x14ac:dyDescent="0.25">
      <c r="B28">
        <v>16.8</v>
      </c>
      <c r="C28">
        <f t="shared" si="3"/>
        <v>10.717944050000003</v>
      </c>
      <c r="D28">
        <f t="shared" si="2"/>
        <v>9.8385658973457736E-22</v>
      </c>
    </row>
    <row r="29" spans="1:6" x14ac:dyDescent="0.25">
      <c r="B29">
        <v>18.899999999999999</v>
      </c>
      <c r="C29">
        <f t="shared" si="3"/>
        <v>-11.789738454999981</v>
      </c>
      <c r="D29">
        <f t="shared" si="2"/>
        <v>1.4644505842184144E-24</v>
      </c>
    </row>
    <row r="30" spans="1:6" x14ac:dyDescent="0.25">
      <c r="B30">
        <v>21</v>
      </c>
      <c r="C30">
        <f t="shared" si="3"/>
        <v>12.968712300499995</v>
      </c>
      <c r="D30">
        <f t="shared" si="2"/>
        <v>2.1798050000314785E-27</v>
      </c>
    </row>
    <row r="31" spans="1:6" x14ac:dyDescent="0.25">
      <c r="B31">
        <v>23.1</v>
      </c>
      <c r="C31">
        <f t="shared" si="3"/>
        <v>-14.265583530550014</v>
      </c>
      <c r="D31">
        <f t="shared" si="2"/>
        <v>3.2445955427703972E-30</v>
      </c>
    </row>
    <row r="32" spans="1:6" x14ac:dyDescent="0.25">
      <c r="B32">
        <v>25.2</v>
      </c>
      <c r="C32">
        <f t="shared" si="3"/>
        <v>15.692141883604986</v>
      </c>
      <c r="D32">
        <f t="shared" si="2"/>
        <v>4.8295146749431253E-33</v>
      </c>
    </row>
    <row r="33" spans="2:4" x14ac:dyDescent="0.25">
      <c r="B33">
        <v>27.3</v>
      </c>
      <c r="C33">
        <f t="shared" si="3"/>
        <v>-17.261356071965505</v>
      </c>
      <c r="D33">
        <f t="shared" si="2"/>
        <v>7.1886346658701418E-36</v>
      </c>
    </row>
    <row r="34" spans="2:4" x14ac:dyDescent="0.25">
      <c r="B34">
        <v>29.4</v>
      </c>
      <c r="C34">
        <f t="shared" si="3"/>
        <v>18.987491679162016</v>
      </c>
      <c r="D34">
        <f t="shared" si="2"/>
        <v>1.0700136936630961E-38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D8DB7-D4BC-4D7C-B66C-479D78EE398B}">
  <dimension ref="A1:I23"/>
  <sheetViews>
    <sheetView tabSelected="1" topLeftCell="A2" zoomScale="95" workbookViewId="0">
      <selection activeCell="J27" sqref="J27"/>
    </sheetView>
  </sheetViews>
  <sheetFormatPr defaultRowHeight="13.2" x14ac:dyDescent="0.25"/>
  <cols>
    <col min="5" max="5" width="11.6640625" customWidth="1"/>
    <col min="6" max="6" width="18.5546875" customWidth="1"/>
    <col min="7" max="7" width="19.109375" customWidth="1"/>
    <col min="8" max="8" width="12.77734375" customWidth="1"/>
  </cols>
  <sheetData>
    <row r="1" spans="1:9" x14ac:dyDescent="0.25">
      <c r="A1" s="21"/>
    </row>
    <row r="3" spans="1:9" x14ac:dyDescent="0.25">
      <c r="E3" t="s">
        <v>33</v>
      </c>
      <c r="F3" t="s">
        <v>34</v>
      </c>
      <c r="G3" t="s">
        <v>35</v>
      </c>
      <c r="H3" t="s">
        <v>36</v>
      </c>
      <c r="I3" t="s">
        <v>32</v>
      </c>
    </row>
    <row r="4" spans="1:9" x14ac:dyDescent="0.25">
      <c r="A4" s="22" t="s">
        <v>29</v>
      </c>
      <c r="B4" s="22" t="s">
        <v>30</v>
      </c>
      <c r="D4" s="28" t="s">
        <v>22</v>
      </c>
      <c r="E4" s="23" t="s">
        <v>37</v>
      </c>
      <c r="F4" s="24" t="s">
        <v>38</v>
      </c>
      <c r="G4" s="25" t="s">
        <v>39</v>
      </c>
      <c r="H4" s="26" t="s">
        <v>40</v>
      </c>
      <c r="I4" s="27" t="s">
        <v>31</v>
      </c>
    </row>
    <row r="5" spans="1:9" x14ac:dyDescent="0.25">
      <c r="A5" s="22">
        <v>1</v>
      </c>
      <c r="B5" s="22">
        <v>1.5</v>
      </c>
      <c r="D5" s="28">
        <v>0</v>
      </c>
      <c r="E5" s="23">
        <v>1</v>
      </c>
      <c r="F5" s="24">
        <v>1</v>
      </c>
      <c r="G5" s="25">
        <v>1</v>
      </c>
      <c r="H5" s="26">
        <v>0</v>
      </c>
      <c r="I5" s="27">
        <v>1</v>
      </c>
    </row>
    <row r="6" spans="1:9" x14ac:dyDescent="0.25">
      <c r="D6" s="28">
        <v>0.2</v>
      </c>
      <c r="E6" s="23">
        <f>-k_1*F5*E5*(D6-D5) + E5</f>
        <v>0.8</v>
      </c>
      <c r="F6" s="24">
        <f>-(k_1*F5*E5*(D6-D5) )+ F5 - k_2*F5*G5*(D6-D5)</f>
        <v>0.5</v>
      </c>
      <c r="G6" s="25">
        <f>k_1*F5*E5*(D6-D5) + G5 - k_2*F5*G5*(D6-D5)</f>
        <v>0.89999999999999991</v>
      </c>
      <c r="H6" s="26">
        <f t="shared" ref="H6:H20" si="0">k_2*F5*G5*(D6-D5) + H5</f>
        <v>0.30000000000000004</v>
      </c>
      <c r="I6" s="27">
        <f t="shared" ref="I6:I20" si="1">G6/(G6+H6)</f>
        <v>0.75</v>
      </c>
    </row>
    <row r="7" spans="1:9" x14ac:dyDescent="0.25">
      <c r="D7" s="28">
        <v>0.4</v>
      </c>
      <c r="E7" s="23">
        <f t="shared" ref="E7:E20" si="2">-k_1*E6*F6*(D7-D6) + E6</f>
        <v>0.72</v>
      </c>
      <c r="F7" s="24">
        <f t="shared" ref="F6:F20" si="3">-k_1*F6*E6*(D7-D6) + F6 -k_2*F6*G6*(D7-D6)</f>
        <v>0.28500000000000003</v>
      </c>
      <c r="G7" s="25">
        <f>k_1*F6*E6*(D7-D6) + G6 - k_2*F6*G6*(D7-D6)</f>
        <v>0.84499999999999997</v>
      </c>
      <c r="H7" s="26">
        <f t="shared" si="0"/>
        <v>0.43500000000000005</v>
      </c>
      <c r="I7" s="27">
        <f t="shared" si="1"/>
        <v>0.66015625</v>
      </c>
    </row>
    <row r="8" spans="1:9" x14ac:dyDescent="0.25">
      <c r="D8" s="28">
        <v>0.6</v>
      </c>
      <c r="E8" s="23">
        <f t="shared" si="2"/>
        <v>0.67896000000000001</v>
      </c>
      <c r="F8" s="24">
        <f t="shared" si="3"/>
        <v>0.17171250000000005</v>
      </c>
      <c r="G8" s="25">
        <f>k_1*F7*E7*(D8-D7) + G7 - k_2*F7*G7*(D8-D7)</f>
        <v>0.81379249999999992</v>
      </c>
      <c r="H8" s="26">
        <f t="shared" si="0"/>
        <v>0.50724750000000007</v>
      </c>
      <c r="I8" s="27">
        <f t="shared" si="1"/>
        <v>0.61602411736207829</v>
      </c>
    </row>
    <row r="9" spans="1:9" x14ac:dyDescent="0.25">
      <c r="D9" s="28">
        <v>0.8</v>
      </c>
      <c r="E9" s="23">
        <f t="shared" si="2"/>
        <v>0.65564281619999998</v>
      </c>
      <c r="F9" s="24">
        <f t="shared" si="3"/>
        <v>0.10647381280312498</v>
      </c>
      <c r="G9" s="25">
        <f>k_1*F8*E8*(D9-D8) + G8 - k_2*F8*G8*(D9-D8)</f>
        <v>0.79518818040312489</v>
      </c>
      <c r="H9" s="26">
        <f t="shared" si="0"/>
        <v>0.54916900339687513</v>
      </c>
      <c r="I9" s="27">
        <f t="shared" si="1"/>
        <v>0.59150067406596674</v>
      </c>
    </row>
    <row r="10" spans="1:9" x14ac:dyDescent="0.25">
      <c r="D10" s="28">
        <v>1</v>
      </c>
      <c r="E10" s="23">
        <f t="shared" si="2"/>
        <v>0.64168105810444154</v>
      </c>
      <c r="F10" s="24">
        <f t="shared" si="3"/>
        <v>6.7112039468516516E-2</v>
      </c>
      <c r="G10" s="25">
        <f>k_1*F9*E9*(D10-D9) + G9 - k_2*F9*G9*(D10-D9)</f>
        <v>0.78374992325963333</v>
      </c>
      <c r="H10" s="26">
        <f t="shared" si="0"/>
        <v>0.57456901863592513</v>
      </c>
      <c r="I10" s="27">
        <f t="shared" si="1"/>
        <v>0.57699992180473914</v>
      </c>
    </row>
    <row r="11" spans="1:9" x14ac:dyDescent="0.25">
      <c r="D11" s="28">
        <v>1.2</v>
      </c>
      <c r="E11" s="23">
        <f t="shared" si="2"/>
        <v>0.63306815320490062</v>
      </c>
      <c r="F11" s="24">
        <f t="shared" si="3"/>
        <v>4.2719417834001391E-2</v>
      </c>
      <c r="G11" s="25">
        <f>k_1*F10*E10*(D11-D10) + G10 - k_2*F10*G10*(D11-D10)</f>
        <v>0.77658311142420011</v>
      </c>
      <c r="H11" s="26">
        <f t="shared" si="0"/>
        <v>0.59034873537089927</v>
      </c>
      <c r="I11" s="27">
        <f t="shared" si="1"/>
        <v>0.56812130995775123</v>
      </c>
    </row>
    <row r="12" spans="1:9" x14ac:dyDescent="0.25">
      <c r="D12" s="28">
        <v>1.4</v>
      </c>
      <c r="E12" s="23">
        <f t="shared" si="2"/>
        <v>0.62765929261406872</v>
      </c>
      <c r="F12" s="24">
        <f t="shared" si="3"/>
        <v>2.7358003717241668E-2</v>
      </c>
      <c r="G12" s="25">
        <f>k_1*F11*E11*(D12-D11) + G11 - k_2*F11*G11*(D12-D11)</f>
        <v>0.77203941848910418</v>
      </c>
      <c r="H12" s="26">
        <f t="shared" si="0"/>
        <v>0.6003012888968271</v>
      </c>
      <c r="I12" s="27">
        <f t="shared" si="1"/>
        <v>0.56257124366710953</v>
      </c>
    </row>
    <row r="13" spans="1:9" x14ac:dyDescent="0.25">
      <c r="D13" s="28">
        <v>1.6</v>
      </c>
      <c r="E13" s="23">
        <f t="shared" si="2"/>
        <v>0.62422499156196931</v>
      </c>
      <c r="F13" s="24">
        <f t="shared" si="3"/>
        <v>1.7587265480877665E-2</v>
      </c>
      <c r="G13" s="25">
        <f>k_1*F12*E12*(D13-D12) + G12 - k_2*F12*G12*(D13-D12)</f>
        <v>0.76913728235693901</v>
      </c>
      <c r="H13" s="26">
        <f t="shared" si="0"/>
        <v>0.60663772608109168</v>
      </c>
      <c r="I13" s="27">
        <f t="shared" si="1"/>
        <v>0.55905746044200177</v>
      </c>
    </row>
    <row r="14" spans="1:9" x14ac:dyDescent="0.25">
      <c r="D14" s="28">
        <v>1.8</v>
      </c>
      <c r="E14" s="23">
        <f t="shared" si="2"/>
        <v>0.62202930943268953</v>
      </c>
      <c r="F14" s="24">
        <f t="shared" si="3"/>
        <v>1.1333476878782195E-2</v>
      </c>
      <c r="G14" s="25">
        <f>k_1*F13*E13*(D14-D13) + G13 - k_2*F13*G13*(D14-D13)</f>
        <v>0.76727485801340312</v>
      </c>
      <c r="H14" s="26">
        <f t="shared" si="0"/>
        <v>0.61069583255390736</v>
      </c>
      <c r="I14" s="27">
        <f t="shared" si="1"/>
        <v>0.55681507833632959</v>
      </c>
    </row>
    <row r="15" spans="1:9" x14ac:dyDescent="0.25">
      <c r="D15" s="28">
        <v>2</v>
      </c>
      <c r="E15" s="23">
        <f t="shared" si="2"/>
        <v>0.62061935847341343</v>
      </c>
      <c r="F15" s="24">
        <f t="shared" si="3"/>
        <v>7.3147583606164093E-3</v>
      </c>
      <c r="G15" s="25">
        <f>k_1*F14*E14*(D15-D14) + G14 - k_2*F14*G14*(D15-D14)</f>
        <v>0.76607604141378949</v>
      </c>
      <c r="H15" s="26">
        <f t="shared" si="0"/>
        <v>0.61330460011279708</v>
      </c>
      <c r="I15" s="27">
        <f t="shared" si="1"/>
        <v>0.55537682518580123</v>
      </c>
    </row>
    <row r="16" spans="1:9" x14ac:dyDescent="0.25">
      <c r="D16" s="28">
        <v>2.2000000000000002</v>
      </c>
      <c r="E16" s="23">
        <f t="shared" si="2"/>
        <v>0.61971142234518262</v>
      </c>
      <c r="F16" s="24">
        <f t="shared" si="3"/>
        <v>4.7257238937458172E-3</v>
      </c>
      <c r="G16" s="25">
        <f>k_1*F15*E15*(D16-D15) + G15 - k_2*F15*G15*(D16-D15)</f>
        <v>0.76530287920338047</v>
      </c>
      <c r="H16" s="26">
        <f t="shared" si="0"/>
        <v>0.61498569845143691</v>
      </c>
      <c r="I16" s="27">
        <f t="shared" si="1"/>
        <v>0.55445136009432905</v>
      </c>
    </row>
    <row r="17" spans="4:9" x14ac:dyDescent="0.25">
      <c r="D17" s="28">
        <v>2.4</v>
      </c>
      <c r="E17" s="23">
        <f t="shared" si="2"/>
        <v>0.61912570533002187</v>
      </c>
      <c r="F17" s="24">
        <f t="shared" si="3"/>
        <v>3.0550238479238874E-3</v>
      </c>
      <c r="G17" s="25">
        <f>k_1*F16*E16*(D17-D16) + G16 - k_2*F16*G16*(D17-D16)</f>
        <v>0.76480361318788004</v>
      </c>
      <c r="H17" s="26">
        <f t="shared" si="0"/>
        <v>0.61607068148209809</v>
      </c>
      <c r="I17" s="27">
        <f t="shared" si="1"/>
        <v>0.55385462394364016</v>
      </c>
    </row>
    <row r="18" spans="4:9" x14ac:dyDescent="0.25">
      <c r="D18" s="28">
        <v>2.6</v>
      </c>
      <c r="E18" s="23">
        <f t="shared" si="2"/>
        <v>0.61874741657109267</v>
      </c>
      <c r="F18" s="24">
        <f t="shared" si="3"/>
        <v>1.9757871058145048E-3</v>
      </c>
      <c r="G18" s="25">
        <f>k_1*F17*E17*(D18-D17) + G17 - k_2*F17*G17*(D18-D17)</f>
        <v>0.76448095396362903</v>
      </c>
      <c r="H18" s="26">
        <f t="shared" si="0"/>
        <v>0.6167716294652783</v>
      </c>
      <c r="I18" s="27">
        <f t="shared" si="1"/>
        <v>0.55346933872574844</v>
      </c>
    </row>
    <row r="19" spans="4:9" x14ac:dyDescent="0.25">
      <c r="D19" s="28">
        <v>2.8</v>
      </c>
      <c r="E19" s="23">
        <f t="shared" si="2"/>
        <v>0.61850291393760926</v>
      </c>
      <c r="F19" s="24">
        <f t="shared" si="3"/>
        <v>1.2781489888864324E-3</v>
      </c>
      <c r="G19" s="25">
        <f>k_1*F18*E18*(D19-D18) + G18 - k_2*F18*G18*(D19-D18)</f>
        <v>0.76427232111366783</v>
      </c>
      <c r="H19" s="26">
        <f t="shared" si="0"/>
        <v>0.61722476494872291</v>
      </c>
      <c r="I19" s="27">
        <f t="shared" si="1"/>
        <v>0.55322036421519605</v>
      </c>
    </row>
    <row r="20" spans="4:9" x14ac:dyDescent="0.25">
      <c r="D20" s="28">
        <v>3</v>
      </c>
      <c r="E20" s="23">
        <f t="shared" si="2"/>
        <v>0.61834480616279475</v>
      </c>
      <c r="F20" s="24">
        <f t="shared" si="3"/>
        <v>8.2698504573230198E-4</v>
      </c>
      <c r="G20" s="25">
        <f>k_1*F19*E19*(D20-D19) + G19 - k_2*F19*G19*(D20-D19)</f>
        <v>0.7641373727201427</v>
      </c>
      <c r="H20" s="26">
        <f t="shared" si="0"/>
        <v>0.61751782111706255</v>
      </c>
      <c r="I20" s="27">
        <f t="shared" si="1"/>
        <v>0.55305938567634982</v>
      </c>
    </row>
    <row r="22" spans="4:9" x14ac:dyDescent="0.25">
      <c r="H22" s="22" t="s">
        <v>41</v>
      </c>
      <c r="I22" s="22"/>
    </row>
    <row r="23" spans="4:9" x14ac:dyDescent="0.25">
      <c r="H23" s="22">
        <f>0.55306</f>
        <v>0.55306</v>
      </c>
      <c r="I23" s="2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11</vt:i4>
      </vt:variant>
    </vt:vector>
  </HeadingPairs>
  <TitlesOfParts>
    <vt:vector size="16" baseType="lpstr">
      <vt:lpstr>Problem 1</vt:lpstr>
      <vt:lpstr>Problem 2</vt:lpstr>
      <vt:lpstr>Problem 3</vt:lpstr>
      <vt:lpstr>Problem 4</vt:lpstr>
      <vt:lpstr>Problem 5</vt:lpstr>
      <vt:lpstr>c_0</vt:lpstr>
      <vt:lpstr>c_1</vt:lpstr>
      <vt:lpstr>c_2</vt:lpstr>
      <vt:lpstr>c_3</vt:lpstr>
      <vt:lpstr>c_33</vt:lpstr>
      <vt:lpstr>k_1</vt:lpstr>
      <vt:lpstr>k_2</vt:lpstr>
      <vt:lpstr>S_off</vt:lpstr>
      <vt:lpstr>S_on</vt:lpstr>
      <vt:lpstr>tau</vt:lpstr>
      <vt:lpstr>theta</vt:lpstr>
    </vt:vector>
  </TitlesOfParts>
  <Company>BYU Chemical Engineering Dept.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Knotts</dc:creator>
  <cp:lastModifiedBy>Jeremy Hook</cp:lastModifiedBy>
  <dcterms:created xsi:type="dcterms:W3CDTF">2008-09-11T22:50:50Z</dcterms:created>
  <dcterms:modified xsi:type="dcterms:W3CDTF">2020-02-09T21:48:57Z</dcterms:modified>
</cp:coreProperties>
</file>