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erem\Desktop\"/>
    </mc:Choice>
  </mc:AlternateContent>
  <xr:revisionPtr revIDLastSave="0" documentId="13_ncr:1_{2DA0557D-8D8F-4361-AD2A-D5D96889FF7C}" xr6:coauthVersionLast="45" xr6:coauthVersionMax="45" xr10:uidLastSave="{00000000-0000-0000-0000-000000000000}"/>
  <bookViews>
    <workbookView xWindow="6588" yWindow="936" windowWidth="8460" windowHeight="10260" xr2:uid="{2C2F09B9-B8AC-4A9A-9496-F89CA3598EDB}"/>
  </bookViews>
  <sheets>
    <sheet name="Problem 1" sheetId="1" r:id="rId1"/>
    <sheet name="Problem 2" sheetId="2" r:id="rId2"/>
  </sheets>
  <definedNames>
    <definedName name="A_1">'Problem 2'!$I$8</definedName>
    <definedName name="A_2">'Problem 2'!$I$9</definedName>
    <definedName name="B_1">'Problem 2'!$L$8</definedName>
    <definedName name="B_2">'Problem 2'!$L$9</definedName>
    <definedName name="C_1">'Problem 2'!$M$8</definedName>
    <definedName name="C_2">'Problem 2'!$M$9</definedName>
    <definedName name="solver_adj" localSheetId="1" hidden="1">'Problem 2'!$L$22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'Problem 2'!$S$22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3</definedName>
    <definedName name="solver_val" localSheetId="1" hidden="1">1</definedName>
    <definedName name="solver_ver" localSheetId="1" hidden="1">3</definedName>
    <definedName name="T_1">'Problem 2'!$P$8</definedName>
    <definedName name="T_2">'Problem 2'!$P$9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2" i="2" l="1"/>
  <c r="J22" i="2"/>
  <c r="M22" i="2" s="1"/>
  <c r="J3" i="2" l="1"/>
  <c r="M3" i="2" s="1"/>
  <c r="J4" i="2"/>
  <c r="M4" i="2" s="1"/>
  <c r="J5" i="2"/>
  <c r="M5" i="2" s="1"/>
  <c r="J6" i="2"/>
  <c r="M6" i="2" s="1"/>
  <c r="J7" i="2"/>
  <c r="M7" i="2" s="1"/>
  <c r="J8" i="2"/>
  <c r="M8" i="2" s="1"/>
  <c r="J9" i="2"/>
  <c r="M9" i="2" s="1"/>
  <c r="J10" i="2"/>
  <c r="M10" i="2" s="1"/>
  <c r="J11" i="2"/>
  <c r="M11" i="2" s="1"/>
  <c r="J12" i="2"/>
  <c r="M12" i="2" s="1"/>
  <c r="J13" i="2"/>
  <c r="M13" i="2" s="1"/>
  <c r="J14" i="2"/>
  <c r="M14" i="2" s="1"/>
  <c r="J15" i="2"/>
  <c r="J16" i="2"/>
  <c r="M16" i="2" s="1"/>
  <c r="J17" i="2"/>
  <c r="M17" i="2" s="1"/>
  <c r="J18" i="2"/>
  <c r="M18" i="2" s="1"/>
  <c r="J19" i="2"/>
  <c r="M19" i="2" s="1"/>
  <c r="J20" i="2"/>
  <c r="M20" i="2" s="1"/>
  <c r="J21" i="2"/>
  <c r="M21" i="2" s="1"/>
  <c r="J2" i="2"/>
  <c r="M2" i="2" s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" i="2"/>
  <c r="F8" i="2"/>
  <c r="M15" i="2"/>
  <c r="F9" i="2"/>
  <c r="E9" i="2" s="1"/>
  <c r="E8" i="2" l="1"/>
  <c r="E10" i="2" s="1"/>
  <c r="P4" i="2" l="1"/>
  <c r="N4" i="2" s="1"/>
  <c r="S4" i="2" s="1"/>
  <c r="P5" i="2"/>
  <c r="N5" i="2" s="1"/>
  <c r="S5" i="2" s="1"/>
  <c r="P6" i="2"/>
  <c r="N6" i="2" s="1"/>
  <c r="S6" i="2" s="1"/>
  <c r="P7" i="2"/>
  <c r="N7" i="2" s="1"/>
  <c r="S7" i="2" s="1"/>
  <c r="P8" i="2"/>
  <c r="N8" i="2" s="1"/>
  <c r="S8" i="2" s="1"/>
  <c r="P9" i="2"/>
  <c r="N9" i="2" s="1"/>
  <c r="S9" i="2" s="1"/>
  <c r="P10" i="2"/>
  <c r="N10" i="2" s="1"/>
  <c r="S10" i="2" s="1"/>
  <c r="P11" i="2"/>
  <c r="N11" i="2" s="1"/>
  <c r="S11" i="2" s="1"/>
  <c r="P12" i="2"/>
  <c r="N12" i="2" s="1"/>
  <c r="S12" i="2" s="1"/>
  <c r="P13" i="2"/>
  <c r="N13" i="2" s="1"/>
  <c r="S13" i="2" s="1"/>
  <c r="P14" i="2"/>
  <c r="N14" i="2" s="1"/>
  <c r="S14" i="2" s="1"/>
  <c r="P15" i="2"/>
  <c r="N15" i="2" s="1"/>
  <c r="S15" i="2" s="1"/>
  <c r="P16" i="2"/>
  <c r="N16" i="2" s="1"/>
  <c r="S16" i="2" s="1"/>
  <c r="P17" i="2"/>
  <c r="N17" i="2" s="1"/>
  <c r="S17" i="2" s="1"/>
  <c r="P18" i="2"/>
  <c r="N18" i="2" s="1"/>
  <c r="S18" i="2" s="1"/>
  <c r="P19" i="2"/>
  <c r="N19" i="2" s="1"/>
  <c r="S19" i="2" s="1"/>
  <c r="P20" i="2"/>
  <c r="N20" i="2" s="1"/>
  <c r="S20" i="2" s="1"/>
  <c r="P21" i="2"/>
  <c r="N21" i="2" s="1"/>
  <c r="S21" i="2" s="1"/>
  <c r="P22" i="2"/>
  <c r="N22" i="2" s="1"/>
  <c r="S22" i="2" s="1"/>
  <c r="P2" i="2"/>
  <c r="N2" i="2" s="1"/>
  <c r="S2" i="2" s="1"/>
  <c r="P3" i="2"/>
  <c r="N3" i="2" s="1"/>
  <c r="S3" i="2" s="1"/>
</calcChain>
</file>

<file path=xl/sharedStrings.xml><?xml version="1.0" encoding="utf-8"?>
<sst xmlns="http://schemas.openxmlformats.org/spreadsheetml/2006/main" count="58" uniqueCount="52">
  <si>
    <t>This</t>
  </si>
  <si>
    <t>Button</t>
  </si>
  <si>
    <t>Work</t>
  </si>
  <si>
    <t>As</t>
  </si>
  <si>
    <t>You</t>
  </si>
  <si>
    <t>Can</t>
  </si>
  <si>
    <t>See</t>
  </si>
  <si>
    <t>Ctrl</t>
  </si>
  <si>
    <t>Shift</t>
  </si>
  <si>
    <t>T</t>
  </si>
  <si>
    <t>Works</t>
  </si>
  <si>
    <t>Too</t>
  </si>
  <si>
    <t>Temperature</t>
  </si>
  <si>
    <t>Pressure</t>
  </si>
  <si>
    <t xml:space="preserve">Mixture of Benzene (Species 1) and Toluene (Species 2) </t>
  </si>
  <si>
    <t>Raoult's law gives the following expressions</t>
  </si>
  <si>
    <t>y1P=x1P1(sat)(T)</t>
  </si>
  <si>
    <t>y2P=x2P2(sat)(T)</t>
  </si>
  <si>
    <t>ln(P_sat) = A - B/(T+C) (Antoine Equation)</t>
  </si>
  <si>
    <t>ln(Pi(sat)(T)/k*P*a = Ai - (Bi/(T/oC +Ci)</t>
  </si>
  <si>
    <t>Compound</t>
  </si>
  <si>
    <t>A</t>
  </si>
  <si>
    <t>B</t>
  </si>
  <si>
    <t>C</t>
  </si>
  <si>
    <t>x</t>
  </si>
  <si>
    <t>Psat (kPa)</t>
  </si>
  <si>
    <t>T (celcius)</t>
  </si>
  <si>
    <t>Benzene</t>
  </si>
  <si>
    <t>Toluene</t>
  </si>
  <si>
    <t>Sum of x</t>
  </si>
  <si>
    <t>find</t>
  </si>
  <si>
    <t>x1</t>
  </si>
  <si>
    <t>Celcius</t>
  </si>
  <si>
    <t>Benzene (Species 1)</t>
  </si>
  <si>
    <t>% in phase</t>
  </si>
  <si>
    <t>Mole Fraction In vapor Phase</t>
  </si>
  <si>
    <t>y1</t>
  </si>
  <si>
    <t>kPa</t>
  </si>
  <si>
    <t>Mole Fraction In liquid Phase</t>
  </si>
  <si>
    <t xml:space="preserve"> Toluene (Species 2) </t>
  </si>
  <si>
    <t>Mole Fraction in vapor Phase</t>
  </si>
  <si>
    <t>y2</t>
  </si>
  <si>
    <t>Mole Fraction in liquid Phase</t>
  </si>
  <si>
    <t>x2</t>
  </si>
  <si>
    <t>Pressure (kPa), Y</t>
  </si>
  <si>
    <t>Pressure (kPa), X1</t>
  </si>
  <si>
    <t>Pressure (kPa), X2</t>
  </si>
  <si>
    <t>x1+x2</t>
  </si>
  <si>
    <t>Toluene Liquid Phase</t>
  </si>
  <si>
    <t>Benzene liquid Phase</t>
  </si>
  <si>
    <t>Benzene vapor Phase</t>
  </si>
  <si>
    <t>Toluene vapor Phase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</si>
</sst>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0" xfId="0" applyFont="1" applyFill="1"/>
    <xf numFmtId="0" fontId="0" fillId="10" borderId="0" xfId="0" applyFill="1"/>
    <xf numFmtId="0" fontId="0" fillId="0" borderId="0" xfId="0"/>
    <xf numFmtId="0" fontId="0" fillId="3" borderId="0" xfId="0" applyFill="1"/>
    <xf numFmtId="0" fontId="0" fillId="4" borderId="0" xfId="0" applyFill="1"/>
    <xf numFmtId="0" fontId="0" fillId="2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7" borderId="0" xfId="0" applyFont="1" applyFill="1"/>
    <xf numFmtId="0" fontId="0" fillId="8" borderId="0" xfId="0" applyFill="1"/>
    <xf numFmtId="0" fontId="1" fillId="9" borderId="0" xfId="0" applyFont="1" applyFill="1"/>
    <xf numFmtId="0" fontId="3" fillId="2" borderId="0" xfId="0" applyFont="1" applyFill="1"/>
    <xf numFmtId="0" fontId="1" fillId="10" borderId="0" xfId="0" applyFont="1" applyFill="1"/>
    <xf numFmtId="0" fontId="1" fillId="2" borderId="0" xfId="0" applyFont="1" applyFill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Txy</a:t>
            </a:r>
            <a:r>
              <a:rPr lang="en-US" baseline="0"/>
              <a:t> Diagram (Celcius, Benzene, Toluene)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'Problem 2'!$M$1</c:f>
              <c:strCache>
                <c:ptCount val="1"/>
                <c:pt idx="0">
                  <c:v>Benzene liquid Phase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'Problem 2'!$L$2:$L$22</c:f>
              <c:numCache>
                <c:formatCode>General</c:formatCode>
                <c:ptCount val="21"/>
                <c:pt idx="0">
                  <c:v>116.6696561100227</c:v>
                </c:pt>
                <c:pt idx="1">
                  <c:v>115.61973137143093</c:v>
                </c:pt>
                <c:pt idx="2">
                  <c:v>114.54022538599051</c:v>
                </c:pt>
                <c:pt idx="3">
                  <c:v>113.42915178917761</c:v>
                </c:pt>
                <c:pt idx="4">
                  <c:v>112.28429094862466</c:v>
                </c:pt>
                <c:pt idx="5">
                  <c:v>111.10316161593855</c:v>
                </c:pt>
                <c:pt idx="6">
                  <c:v>109.88301211018859</c:v>
                </c:pt>
                <c:pt idx="7">
                  <c:v>108.62073226447907</c:v>
                </c:pt>
                <c:pt idx="8">
                  <c:v>107.31277667327117</c:v>
                </c:pt>
                <c:pt idx="9">
                  <c:v>105.9551724371679</c:v>
                </c:pt>
                <c:pt idx="10">
                  <c:v>104.54331530807337</c:v>
                </c:pt>
                <c:pt idx="11">
                  <c:v>103.07190692581463</c:v>
                </c:pt>
                <c:pt idx="12">
                  <c:v>101.53480613190229</c:v>
                </c:pt>
                <c:pt idx="13">
                  <c:v>99.924750676613158</c:v>
                </c:pt>
                <c:pt idx="14">
                  <c:v>98.233237133755082</c:v>
                </c:pt>
                <c:pt idx="15">
                  <c:v>96.450052868986461</c:v>
                </c:pt>
                <c:pt idx="16">
                  <c:v>94.562580175055942</c:v>
                </c:pt>
                <c:pt idx="17">
                  <c:v>92.555596511092233</c:v>
                </c:pt>
                <c:pt idx="18">
                  <c:v>90.409853891167529</c:v>
                </c:pt>
                <c:pt idx="19">
                  <c:v>88.100533809480936</c:v>
                </c:pt>
                <c:pt idx="20">
                  <c:v>85.595254883726597</c:v>
                </c:pt>
              </c:numCache>
            </c:numRef>
          </c:xVal>
          <c:yVal>
            <c:numRef>
              <c:f>'Problem 2'!$M$2:$M$22</c:f>
              <c:numCache>
                <c:formatCode>General</c:formatCode>
                <c:ptCount val="21"/>
                <c:pt idx="0">
                  <c:v>0</c:v>
                </c:pt>
                <c:pt idx="1">
                  <c:v>2.2231747166899792E-2</c:v>
                </c:pt>
                <c:pt idx="2">
                  <c:v>4.5662147735264717E-2</c:v>
                </c:pt>
                <c:pt idx="3">
                  <c:v>7.0407165974844602E-2</c:v>
                </c:pt>
                <c:pt idx="4">
                  <c:v>9.6599126338310332E-2</c:v>
                </c:pt>
                <c:pt idx="5">
                  <c:v>0.12438982408564553</c:v>
                </c:pt>
                <c:pt idx="6">
                  <c:v>0.15395425620913195</c:v>
                </c:pt>
                <c:pt idx="7">
                  <c:v>0.1854954925756632</c:v>
                </c:pt>
                <c:pt idx="8">
                  <c:v>0.21925086142170375</c:v>
                </c:pt>
                <c:pt idx="9">
                  <c:v>0.25549925179623784</c:v>
                </c:pt>
                <c:pt idx="10">
                  <c:v>0.29457164776850392</c:v>
                </c:pt>
                <c:pt idx="11">
                  <c:v>0.33686393806935555</c:v>
                </c:pt>
                <c:pt idx="12">
                  <c:v>0.38285414181261057</c:v>
                </c:pt>
                <c:pt idx="13">
                  <c:v>0.43312655215422013</c:v>
                </c:pt>
                <c:pt idx="14">
                  <c:v>0.48840227454303242</c:v>
                </c:pt>
                <c:pt idx="15">
                  <c:v>0.54958495689412112</c:v>
                </c:pt>
                <c:pt idx="16">
                  <c:v>0.6178284706720214</c:v>
                </c:pt>
                <c:pt idx="17">
                  <c:v>0.69462376780325141</c:v>
                </c:pt>
                <c:pt idx="18">
                  <c:v>0.78194730773771326</c:v>
                </c:pt>
                <c:pt idx="19">
                  <c:v>0.88248695196959082</c:v>
                </c:pt>
                <c:pt idx="20">
                  <c:v>0.99999979996426425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4C-4BE9-B053-50A5F568C56C}"/>
            </c:ext>
          </c:extLst>
        </c:ser>
        <c:ser>
          <c:idx val="1"/>
          <c:order val="1"/>
          <c:tx>
            <c:strRef>
              <c:f>'Problem 2'!$N$1</c:f>
              <c:strCache>
                <c:ptCount val="1"/>
                <c:pt idx="0">
                  <c:v>Toluene Liquid Phase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'Problem 2'!$L$2:$L$22</c:f>
              <c:numCache>
                <c:formatCode>General</c:formatCode>
                <c:ptCount val="21"/>
                <c:pt idx="0">
                  <c:v>116.6696561100227</c:v>
                </c:pt>
                <c:pt idx="1">
                  <c:v>115.61973137143093</c:v>
                </c:pt>
                <c:pt idx="2">
                  <c:v>114.54022538599051</c:v>
                </c:pt>
                <c:pt idx="3">
                  <c:v>113.42915178917761</c:v>
                </c:pt>
                <c:pt idx="4">
                  <c:v>112.28429094862466</c:v>
                </c:pt>
                <c:pt idx="5">
                  <c:v>111.10316161593855</c:v>
                </c:pt>
                <c:pt idx="6">
                  <c:v>109.88301211018859</c:v>
                </c:pt>
                <c:pt idx="7">
                  <c:v>108.62073226447907</c:v>
                </c:pt>
                <c:pt idx="8">
                  <c:v>107.31277667327117</c:v>
                </c:pt>
                <c:pt idx="9">
                  <c:v>105.9551724371679</c:v>
                </c:pt>
                <c:pt idx="10">
                  <c:v>104.54331530807337</c:v>
                </c:pt>
                <c:pt idx="11">
                  <c:v>103.07190692581463</c:v>
                </c:pt>
                <c:pt idx="12">
                  <c:v>101.53480613190229</c:v>
                </c:pt>
                <c:pt idx="13">
                  <c:v>99.924750676613158</c:v>
                </c:pt>
                <c:pt idx="14">
                  <c:v>98.233237133755082</c:v>
                </c:pt>
                <c:pt idx="15">
                  <c:v>96.450052868986461</c:v>
                </c:pt>
                <c:pt idx="16">
                  <c:v>94.562580175055942</c:v>
                </c:pt>
                <c:pt idx="17">
                  <c:v>92.555596511092233</c:v>
                </c:pt>
                <c:pt idx="18">
                  <c:v>90.409853891167529</c:v>
                </c:pt>
                <c:pt idx="19">
                  <c:v>88.100533809480936</c:v>
                </c:pt>
                <c:pt idx="20">
                  <c:v>85.595254883726597</c:v>
                </c:pt>
              </c:numCache>
            </c:numRef>
          </c:xVal>
          <c:yVal>
            <c:numRef>
              <c:f>'Problem 2'!$N$2:$N$22</c:f>
              <c:numCache>
                <c:formatCode>General</c:formatCode>
                <c:ptCount val="21"/>
                <c:pt idx="0">
                  <c:v>0.99999927267203959</c:v>
                </c:pt>
                <c:pt idx="1">
                  <c:v>0.97776763460621818</c:v>
                </c:pt>
                <c:pt idx="2">
                  <c:v>0.95433737989339074</c:v>
                </c:pt>
                <c:pt idx="3">
                  <c:v>0.92959229964481116</c:v>
                </c:pt>
                <c:pt idx="4">
                  <c:v>0.9034001951756031</c:v>
                </c:pt>
                <c:pt idx="5">
                  <c:v>0.87560960441616364</c:v>
                </c:pt>
                <c:pt idx="6">
                  <c:v>0.84604515609999054</c:v>
                </c:pt>
                <c:pt idx="7">
                  <c:v>0.8145037360954771</c:v>
                </c:pt>
                <c:pt idx="8">
                  <c:v>0.78074872004708273</c:v>
                </c:pt>
                <c:pt idx="9">
                  <c:v>0.74450027803469487</c:v>
                </c:pt>
                <c:pt idx="10">
                  <c:v>0.70542786359779375</c:v>
                </c:pt>
                <c:pt idx="11">
                  <c:v>0.66313572789625208</c:v>
                </c:pt>
                <c:pt idx="12">
                  <c:v>0.6171454492551216</c:v>
                </c:pt>
                <c:pt idx="13">
                  <c:v>0.56687391770630069</c:v>
                </c:pt>
                <c:pt idx="14">
                  <c:v>0.51159848041348033</c:v>
                </c:pt>
                <c:pt idx="15">
                  <c:v>0.45041420304666663</c:v>
                </c:pt>
                <c:pt idx="16">
                  <c:v>0.3821719577994433</c:v>
                </c:pt>
                <c:pt idx="17">
                  <c:v>0.30537693354948869</c:v>
                </c:pt>
                <c:pt idx="18">
                  <c:v>0.21805203049571684</c:v>
                </c:pt>
                <c:pt idx="19">
                  <c:v>0.11751297165612538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4C-4BE9-B053-50A5F568C56C}"/>
            </c:ext>
          </c:extLst>
        </c:ser>
        <c:ser>
          <c:idx val="2"/>
          <c:order val="2"/>
          <c:tx>
            <c:strRef>
              <c:f>'Problem 2'!$O$1</c:f>
              <c:strCache>
                <c:ptCount val="1"/>
                <c:pt idx="0">
                  <c:v>Benzene vapor Phase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'Problem 2'!$L$2:$L$22</c:f>
              <c:numCache>
                <c:formatCode>General</c:formatCode>
                <c:ptCount val="21"/>
                <c:pt idx="0">
                  <c:v>116.6696561100227</c:v>
                </c:pt>
                <c:pt idx="1">
                  <c:v>115.61973137143093</c:v>
                </c:pt>
                <c:pt idx="2">
                  <c:v>114.54022538599051</c:v>
                </c:pt>
                <c:pt idx="3">
                  <c:v>113.42915178917761</c:v>
                </c:pt>
                <c:pt idx="4">
                  <c:v>112.28429094862466</c:v>
                </c:pt>
                <c:pt idx="5">
                  <c:v>111.10316161593855</c:v>
                </c:pt>
                <c:pt idx="6">
                  <c:v>109.88301211018859</c:v>
                </c:pt>
                <c:pt idx="7">
                  <c:v>108.62073226447907</c:v>
                </c:pt>
                <c:pt idx="8">
                  <c:v>107.31277667327117</c:v>
                </c:pt>
                <c:pt idx="9">
                  <c:v>105.9551724371679</c:v>
                </c:pt>
                <c:pt idx="10">
                  <c:v>104.54331530807337</c:v>
                </c:pt>
                <c:pt idx="11">
                  <c:v>103.07190692581463</c:v>
                </c:pt>
                <c:pt idx="12">
                  <c:v>101.53480613190229</c:v>
                </c:pt>
                <c:pt idx="13">
                  <c:v>99.924750676613158</c:v>
                </c:pt>
                <c:pt idx="14">
                  <c:v>98.233237133755082</c:v>
                </c:pt>
                <c:pt idx="15">
                  <c:v>96.450052868986461</c:v>
                </c:pt>
                <c:pt idx="16">
                  <c:v>94.562580175055942</c:v>
                </c:pt>
                <c:pt idx="17">
                  <c:v>92.555596511092233</c:v>
                </c:pt>
                <c:pt idx="18">
                  <c:v>90.409853891167529</c:v>
                </c:pt>
                <c:pt idx="19">
                  <c:v>88.100533809480936</c:v>
                </c:pt>
                <c:pt idx="20">
                  <c:v>85.595254883726597</c:v>
                </c:pt>
              </c:numCache>
            </c:numRef>
          </c:xVal>
          <c:yVal>
            <c:numRef>
              <c:f>'Problem 2'!$O$2:$O$22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4C-4BE9-B053-50A5F568C56C}"/>
            </c:ext>
          </c:extLst>
        </c:ser>
        <c:ser>
          <c:idx val="3"/>
          <c:order val="3"/>
          <c:tx>
            <c:strRef>
              <c:f>'Problem 2'!$P$1</c:f>
              <c:strCache>
                <c:ptCount val="1"/>
                <c:pt idx="0">
                  <c:v>Toluene vapor Phase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'Problem 2'!$L$2:$L$22</c:f>
              <c:numCache>
                <c:formatCode>General</c:formatCode>
                <c:ptCount val="21"/>
                <c:pt idx="0">
                  <c:v>116.6696561100227</c:v>
                </c:pt>
                <c:pt idx="1">
                  <c:v>115.61973137143093</c:v>
                </c:pt>
                <c:pt idx="2">
                  <c:v>114.54022538599051</c:v>
                </c:pt>
                <c:pt idx="3">
                  <c:v>113.42915178917761</c:v>
                </c:pt>
                <c:pt idx="4">
                  <c:v>112.28429094862466</c:v>
                </c:pt>
                <c:pt idx="5">
                  <c:v>111.10316161593855</c:v>
                </c:pt>
                <c:pt idx="6">
                  <c:v>109.88301211018859</c:v>
                </c:pt>
                <c:pt idx="7">
                  <c:v>108.62073226447907</c:v>
                </c:pt>
                <c:pt idx="8">
                  <c:v>107.31277667327117</c:v>
                </c:pt>
                <c:pt idx="9">
                  <c:v>105.9551724371679</c:v>
                </c:pt>
                <c:pt idx="10">
                  <c:v>104.54331530807337</c:v>
                </c:pt>
                <c:pt idx="11">
                  <c:v>103.07190692581463</c:v>
                </c:pt>
                <c:pt idx="12">
                  <c:v>101.53480613190229</c:v>
                </c:pt>
                <c:pt idx="13">
                  <c:v>99.924750676613158</c:v>
                </c:pt>
                <c:pt idx="14">
                  <c:v>98.233237133755082</c:v>
                </c:pt>
                <c:pt idx="15">
                  <c:v>96.450052868986461</c:v>
                </c:pt>
                <c:pt idx="16">
                  <c:v>94.562580175055942</c:v>
                </c:pt>
                <c:pt idx="17">
                  <c:v>92.555596511092233</c:v>
                </c:pt>
                <c:pt idx="18">
                  <c:v>90.409853891167529</c:v>
                </c:pt>
                <c:pt idx="19">
                  <c:v>88.100533809480936</c:v>
                </c:pt>
                <c:pt idx="20">
                  <c:v>85.595254883726597</c:v>
                </c:pt>
              </c:numCache>
            </c:numRef>
          </c:xVal>
          <c:yVal>
            <c:numRef>
              <c:f>'Problem 2'!$P$2:$P$22</c:f>
              <c:numCache>
                <c:formatCode>General</c:formatCode>
                <c:ptCount val="21"/>
                <c:pt idx="0">
                  <c:v>1</c:v>
                </c:pt>
                <c:pt idx="1">
                  <c:v>0.95</c:v>
                </c:pt>
                <c:pt idx="2">
                  <c:v>0.9</c:v>
                </c:pt>
                <c:pt idx="3">
                  <c:v>0.85</c:v>
                </c:pt>
                <c:pt idx="4">
                  <c:v>0.8</c:v>
                </c:pt>
                <c:pt idx="5">
                  <c:v>0.75</c:v>
                </c:pt>
                <c:pt idx="6">
                  <c:v>0.7</c:v>
                </c:pt>
                <c:pt idx="7">
                  <c:v>0.65</c:v>
                </c:pt>
                <c:pt idx="8">
                  <c:v>0.6</c:v>
                </c:pt>
                <c:pt idx="9">
                  <c:v>0.55000000000000004</c:v>
                </c:pt>
                <c:pt idx="10">
                  <c:v>0.5</c:v>
                </c:pt>
                <c:pt idx="11">
                  <c:v>0.44999999999999996</c:v>
                </c:pt>
                <c:pt idx="12">
                  <c:v>0.4</c:v>
                </c:pt>
                <c:pt idx="13">
                  <c:v>0.35</c:v>
                </c:pt>
                <c:pt idx="14">
                  <c:v>0.30000000000000004</c:v>
                </c:pt>
                <c:pt idx="15">
                  <c:v>0.25</c:v>
                </c:pt>
                <c:pt idx="16">
                  <c:v>0.19999999999999996</c:v>
                </c:pt>
                <c:pt idx="17">
                  <c:v>0.15000000000000002</c:v>
                </c:pt>
                <c:pt idx="18">
                  <c:v>9.9999999999999978E-2</c:v>
                </c:pt>
                <c:pt idx="19">
                  <c:v>5.0000000000000044E-2</c:v>
                </c:pt>
                <c:pt idx="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4C-4BE9-B053-50A5F568C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0837248"/>
        <c:axId val="720835936"/>
      </c:scatterChart>
      <c:valAx>
        <c:axId val="720837248"/>
        <c:scaling>
          <c:orientation val="minMax"/>
          <c:max val="117"/>
          <c:min val="8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5936"/>
        <c:crosses val="autoZero"/>
        <c:crossBetween val="midCat"/>
      </c:valAx>
      <c:valAx>
        <c:axId val="72083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Mole Fraction, Benzene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37248"/>
        <c:crossesAt val="8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190500</xdr:colOff>
          <xdr:row>0</xdr:row>
          <xdr:rowOff>137160</xdr:rowOff>
        </xdr:from>
        <xdr:to>
          <xdr:col>2</xdr:col>
          <xdr:colOff>586740</xdr:colOff>
          <xdr:row>7</xdr:row>
          <xdr:rowOff>38100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83E491B6-B63E-4BD9-890B-C0B2FD87AE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Times12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257592</xdr:colOff>
      <xdr:row>18</xdr:row>
      <xdr:rowOff>145045</xdr:rowOff>
    </xdr:from>
    <xdr:to>
      <xdr:col>8</xdr:col>
      <xdr:colOff>214830</xdr:colOff>
      <xdr:row>44</xdr:row>
      <xdr:rowOff>11973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4BD8C-9840-4F14-9F1F-31A3A2FFE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49BE4-DB50-4D03-B12B-C54EE205671C}">
  <sheetPr codeName="Sheet1"/>
  <dimension ref="B3:F15"/>
  <sheetViews>
    <sheetView tabSelected="1" zoomScaleNormal="100" workbookViewId="0">
      <selection activeCell="J6" sqref="J6"/>
    </sheetView>
  </sheetViews>
  <sheetFormatPr defaultRowHeight="14.4" x14ac:dyDescent="0.3"/>
  <sheetData>
    <row r="3" spans="2:6" ht="15.6" x14ac:dyDescent="0.3">
      <c r="E3" s="1" t="s">
        <v>0</v>
      </c>
      <c r="F3" s="1"/>
    </row>
    <row r="4" spans="2:6" ht="15.6" x14ac:dyDescent="0.3">
      <c r="E4" s="1" t="s">
        <v>1</v>
      </c>
      <c r="F4" s="1"/>
    </row>
    <row r="5" spans="2:6" ht="15.6" x14ac:dyDescent="0.3">
      <c r="E5" s="1" t="s">
        <v>2</v>
      </c>
      <c r="F5" s="1"/>
    </row>
    <row r="6" spans="2:6" ht="15.6" x14ac:dyDescent="0.3">
      <c r="E6" s="1" t="s">
        <v>3</v>
      </c>
      <c r="F6" s="1"/>
    </row>
    <row r="7" spans="2:6" ht="15.6" x14ac:dyDescent="0.3">
      <c r="E7" s="1" t="s">
        <v>4</v>
      </c>
      <c r="F7" s="1"/>
    </row>
    <row r="8" spans="2:6" ht="15.6" x14ac:dyDescent="0.3">
      <c r="E8" s="1" t="s">
        <v>5</v>
      </c>
      <c r="F8" s="1"/>
    </row>
    <row r="9" spans="2:6" ht="15.6" x14ac:dyDescent="0.3">
      <c r="E9" s="1" t="s">
        <v>6</v>
      </c>
      <c r="F9" s="1"/>
    </row>
    <row r="11" spans="2:6" ht="15.6" x14ac:dyDescent="0.3">
      <c r="B11" s="1" t="s">
        <v>7</v>
      </c>
    </row>
    <row r="12" spans="2:6" ht="15.6" x14ac:dyDescent="0.3">
      <c r="B12" s="1" t="s">
        <v>8</v>
      </c>
    </row>
    <row r="13" spans="2:6" ht="15.6" x14ac:dyDescent="0.3">
      <c r="B13" s="1" t="s">
        <v>9</v>
      </c>
    </row>
    <row r="14" spans="2:6" ht="15.6" x14ac:dyDescent="0.3">
      <c r="B14" s="1" t="s">
        <v>10</v>
      </c>
    </row>
    <row r="15" spans="2:6" ht="15.6" x14ac:dyDescent="0.3">
      <c r="B15" s="1" t="s">
        <v>11</v>
      </c>
    </row>
  </sheetData>
  <pageMargins left="0.7" right="0.7" top="0.75" bottom="0.75" header="0.3" footer="0.3"/>
  <pageSetup orientation="portrait" horizontalDpi="4294967293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Time12">
                <anchor moveWithCells="1" sizeWithCells="1">
                  <from>
                    <xdr:col>0</xdr:col>
                    <xdr:colOff>190500</xdr:colOff>
                    <xdr:row>0</xdr:row>
                    <xdr:rowOff>137160</xdr:rowOff>
                  </from>
                  <to>
                    <xdr:col>2</xdr:col>
                    <xdr:colOff>586740</xdr:colOff>
                    <xdr:row>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06DA4-1702-4556-8D95-C7BD2AB422F8}">
  <sheetPr codeName="Sheet2"/>
  <dimension ref="A1:S22"/>
  <sheetViews>
    <sheetView zoomScale="64" zoomScaleNormal="70" workbookViewId="0">
      <selection activeCell="J23" sqref="J23"/>
    </sheetView>
  </sheetViews>
  <sheetFormatPr defaultRowHeight="14.4" x14ac:dyDescent="0.3"/>
  <cols>
    <col min="1" max="1" width="30.109375" customWidth="1"/>
    <col min="2" max="3" width="13.6640625" customWidth="1"/>
    <col min="9" max="9" width="15.109375" customWidth="1"/>
    <col min="10" max="10" width="17.77734375" customWidth="1"/>
    <col min="11" max="11" width="18.6640625" customWidth="1"/>
    <col min="12" max="12" width="12.44140625" customWidth="1"/>
    <col min="13" max="13" width="20.6640625" customWidth="1"/>
    <col min="14" max="14" width="19.21875" customWidth="1"/>
    <col min="15" max="15" width="19.33203125" customWidth="1"/>
    <col min="16" max="16" width="18.109375" customWidth="1"/>
  </cols>
  <sheetData>
    <row r="1" spans="1:19" x14ac:dyDescent="0.3">
      <c r="A1" s="13" t="s">
        <v>14</v>
      </c>
      <c r="B1" s="6"/>
      <c r="C1" s="6"/>
      <c r="D1" s="6"/>
      <c r="E1" s="6"/>
      <c r="F1" s="3"/>
      <c r="G1" s="3"/>
      <c r="I1" s="14" t="s">
        <v>44</v>
      </c>
      <c r="J1" s="15" t="s">
        <v>45</v>
      </c>
      <c r="K1" s="10" t="s">
        <v>46</v>
      </c>
      <c r="L1" s="16" t="s">
        <v>12</v>
      </c>
      <c r="M1" s="15" t="s">
        <v>49</v>
      </c>
      <c r="N1" s="10" t="s">
        <v>48</v>
      </c>
      <c r="O1" s="15" t="s">
        <v>50</v>
      </c>
      <c r="P1" s="10" t="s">
        <v>51</v>
      </c>
      <c r="S1" t="s">
        <v>47</v>
      </c>
    </row>
    <row r="2" spans="1:19" x14ac:dyDescent="0.3">
      <c r="A2" s="7" t="s">
        <v>15</v>
      </c>
      <c r="B2" s="7"/>
      <c r="C2" s="7"/>
      <c r="D2" s="7"/>
      <c r="E2" s="3"/>
      <c r="F2" s="3"/>
      <c r="G2" s="3"/>
      <c r="I2" s="2">
        <v>120</v>
      </c>
      <c r="J2" s="6">
        <f>EXP(($B$8) - (($C$8)/(L2+$D$8)))</f>
        <v>276.91229579039071</v>
      </c>
      <c r="K2" s="9">
        <f>EXP(($B$9) - (($C$9)/(L2+$D$9)))</f>
        <v>120.00008727941874</v>
      </c>
      <c r="L2" s="5">
        <v>116.6696561100227</v>
      </c>
      <c r="M2" s="6">
        <f>(O2*120)/J2</f>
        <v>0</v>
      </c>
      <c r="N2" s="9">
        <f>(P2*120)/K2</f>
        <v>0.99999927267203959</v>
      </c>
      <c r="O2" s="6">
        <v>0</v>
      </c>
      <c r="P2" s="9">
        <f>1-O2</f>
        <v>1</v>
      </c>
      <c r="S2">
        <f>M2+N2</f>
        <v>0.99999927267203959</v>
      </c>
    </row>
    <row r="3" spans="1:19" x14ac:dyDescent="0.3">
      <c r="A3" s="7" t="s">
        <v>16</v>
      </c>
      <c r="B3" s="7"/>
      <c r="C3" s="7"/>
      <c r="D3" s="7"/>
      <c r="E3" s="3"/>
      <c r="F3" s="3"/>
      <c r="G3" s="3"/>
      <c r="J3" s="6">
        <f t="shared" ref="J3:J22" si="0">EXP(($B$8) - (($C$8)/(L3+$D$8)))</f>
        <v>269.88432150457464</v>
      </c>
      <c r="K3" s="9">
        <f t="shared" ref="K3:K22" si="1">EXP(($B$9) - (($C$9)/(L3+$D$9)))</f>
        <v>116.59211858235813</v>
      </c>
      <c r="L3" s="5">
        <v>115.61973137143093</v>
      </c>
      <c r="M3" s="6">
        <f>(O3*120)/J3</f>
        <v>2.2231747166899792E-2</v>
      </c>
      <c r="N3" s="9">
        <f>(P3*120)/K3</f>
        <v>0.97776763460621818</v>
      </c>
      <c r="O3" s="6">
        <v>0.05</v>
      </c>
      <c r="P3" s="9">
        <f>1-O3</f>
        <v>0.95</v>
      </c>
      <c r="S3" s="3">
        <f>M3+N3</f>
        <v>0.99999938177311798</v>
      </c>
    </row>
    <row r="4" spans="1:19" x14ac:dyDescent="0.3">
      <c r="A4" s="7" t="s">
        <v>17</v>
      </c>
      <c r="B4" s="7"/>
      <c r="C4" s="7"/>
      <c r="D4" s="7"/>
      <c r="E4" s="3"/>
      <c r="F4" s="3"/>
      <c r="G4" s="3"/>
      <c r="J4" s="6">
        <f t="shared" si="0"/>
        <v>262.79972789655801</v>
      </c>
      <c r="K4" s="9">
        <f t="shared" si="1"/>
        <v>113.1675257360921</v>
      </c>
      <c r="L4" s="5">
        <v>114.54022538599051</v>
      </c>
      <c r="M4" s="6">
        <f>(O4*120)/J4</f>
        <v>4.5662147735264717E-2</v>
      </c>
      <c r="N4" s="9">
        <f>(P4*120)/K4</f>
        <v>0.95433737989339074</v>
      </c>
      <c r="O4" s="6">
        <v>0.1</v>
      </c>
      <c r="P4" s="9">
        <f t="shared" ref="P4:P22" si="2">1-O4</f>
        <v>0.9</v>
      </c>
      <c r="S4" s="3">
        <f>M4+N4</f>
        <v>0.9999995276286554</v>
      </c>
    </row>
    <row r="5" spans="1:19" x14ac:dyDescent="0.3">
      <c r="A5" s="7" t="s">
        <v>18</v>
      </c>
      <c r="B5" s="7">
        <v>0</v>
      </c>
      <c r="C5" s="7"/>
      <c r="D5" s="7"/>
      <c r="E5" s="3"/>
      <c r="F5" s="3"/>
      <c r="G5" s="3"/>
      <c r="J5" s="6">
        <f t="shared" si="0"/>
        <v>255.65579512788688</v>
      </c>
      <c r="K5" s="9">
        <f t="shared" si="1"/>
        <v>109.72552164962347</v>
      </c>
      <c r="L5" s="5">
        <v>113.42915178917761</v>
      </c>
      <c r="M5" s="6">
        <f>(O5*120)/J5</f>
        <v>7.0407165974844602E-2</v>
      </c>
      <c r="N5" s="9">
        <f>(P5*120)/K5</f>
        <v>0.92959229964481116</v>
      </c>
      <c r="O5" s="6">
        <v>0.15</v>
      </c>
      <c r="P5" s="9">
        <f t="shared" si="2"/>
        <v>0.85</v>
      </c>
      <c r="S5" s="3">
        <f>M5+N5</f>
        <v>0.9999994656196558</v>
      </c>
    </row>
    <row r="6" spans="1:19" x14ac:dyDescent="0.3">
      <c r="A6" s="7" t="s">
        <v>19</v>
      </c>
      <c r="B6" s="7">
        <v>0</v>
      </c>
      <c r="C6" s="7"/>
      <c r="D6" s="7"/>
      <c r="E6" s="3"/>
      <c r="F6" s="3"/>
      <c r="G6" s="3"/>
      <c r="J6" s="6">
        <f t="shared" si="0"/>
        <v>248.44945197482411</v>
      </c>
      <c r="K6" s="9">
        <f t="shared" si="1"/>
        <v>106.26519732081694</v>
      </c>
      <c r="L6" s="5">
        <v>112.28429094862466</v>
      </c>
      <c r="M6" s="6">
        <f>(O6*120)/J6</f>
        <v>9.6599126338310332E-2</v>
      </c>
      <c r="N6" s="9">
        <f>(P6*120)/K6</f>
        <v>0.9034001951756031</v>
      </c>
      <c r="O6" s="6">
        <v>0.2</v>
      </c>
      <c r="P6" s="9">
        <f t="shared" si="2"/>
        <v>0.8</v>
      </c>
      <c r="S6" s="3">
        <f>M6+N6</f>
        <v>0.99999932151391346</v>
      </c>
    </row>
    <row r="7" spans="1:19" x14ac:dyDescent="0.3">
      <c r="A7" s="4" t="s">
        <v>20</v>
      </c>
      <c r="B7" s="4" t="s">
        <v>21</v>
      </c>
      <c r="C7" s="4" t="s">
        <v>22</v>
      </c>
      <c r="D7" s="4" t="s">
        <v>23</v>
      </c>
      <c r="E7" s="4" t="s">
        <v>24</v>
      </c>
      <c r="F7" s="4" t="s">
        <v>25</v>
      </c>
      <c r="G7" s="4" t="s">
        <v>26</v>
      </c>
      <c r="J7" s="6">
        <f t="shared" si="0"/>
        <v>241.17728456102844</v>
      </c>
      <c r="K7" s="9">
        <f t="shared" si="1"/>
        <v>102.78553312581573</v>
      </c>
      <c r="L7" s="5">
        <v>111.10316161593855</v>
      </c>
      <c r="M7" s="6">
        <f>(O7*120)/J7</f>
        <v>0.12438982408564553</v>
      </c>
      <c r="N7" s="9">
        <f>(P7*120)/K7</f>
        <v>0.87560960441616364</v>
      </c>
      <c r="O7" s="6">
        <v>0.25</v>
      </c>
      <c r="P7" s="9">
        <f t="shared" si="2"/>
        <v>0.75</v>
      </c>
      <c r="S7" s="3">
        <f>M7+N7</f>
        <v>0.99999942850180923</v>
      </c>
    </row>
    <row r="8" spans="1:19" x14ac:dyDescent="0.3">
      <c r="A8" s="11" t="s">
        <v>27</v>
      </c>
      <c r="B8" s="11">
        <v>13.7819</v>
      </c>
      <c r="C8" s="11">
        <v>2726.81</v>
      </c>
      <c r="D8" s="11">
        <v>217.572</v>
      </c>
      <c r="E8" s="11">
        <f>(C14*120)/F8</f>
        <v>0.1726275520385494</v>
      </c>
      <c r="F8" s="11">
        <f>EXP((B8) - ((C8)/(G8+D8)))</f>
        <v>229.39559492309164</v>
      </c>
      <c r="G8" s="11">
        <v>109.13089131521137</v>
      </c>
      <c r="J8" s="6">
        <f t="shared" si="0"/>
        <v>233.8356917596191</v>
      </c>
      <c r="K8" s="9">
        <f t="shared" si="1"/>
        <v>99.285480679558901</v>
      </c>
      <c r="L8" s="5">
        <v>109.88301211018859</v>
      </c>
      <c r="M8" s="6">
        <f>(O8*120)/J8</f>
        <v>0.15395425620913195</v>
      </c>
      <c r="N8" s="9">
        <f>(P8*120)/K8</f>
        <v>0.84604515609999054</v>
      </c>
      <c r="O8" s="6">
        <v>0.3</v>
      </c>
      <c r="P8" s="9">
        <f t="shared" si="2"/>
        <v>0.7</v>
      </c>
      <c r="S8" s="3">
        <f>M8+N8</f>
        <v>0.99999941230912248</v>
      </c>
    </row>
    <row r="9" spans="1:19" x14ac:dyDescent="0.3">
      <c r="A9" s="9" t="s">
        <v>28</v>
      </c>
      <c r="B9" s="9">
        <v>13.932</v>
      </c>
      <c r="C9" s="9">
        <v>3056.96</v>
      </c>
      <c r="D9" s="9">
        <v>217.625</v>
      </c>
      <c r="E9" s="9">
        <f>(C17*120)/F9</f>
        <v>0.82737244078023553</v>
      </c>
      <c r="F9" s="9">
        <f>EXP((B9) - ((C9)/(G9+D9)))</f>
        <v>97.175100398776323</v>
      </c>
      <c r="G9" s="9">
        <v>109.13089131521137</v>
      </c>
      <c r="J9" s="6">
        <f t="shared" si="0"/>
        <v>226.42059608466386</v>
      </c>
      <c r="K9" s="9">
        <f t="shared" si="1"/>
        <v>95.76383329303323</v>
      </c>
      <c r="L9" s="5">
        <v>108.62073226447907</v>
      </c>
      <c r="M9" s="6">
        <f>(O9*120)/J9</f>
        <v>0.1854954925756632</v>
      </c>
      <c r="N9" s="9">
        <f>(P9*120)/K9</f>
        <v>0.8145037360954771</v>
      </c>
      <c r="O9" s="6">
        <v>0.35</v>
      </c>
      <c r="P9" s="9">
        <f t="shared" si="2"/>
        <v>0.65</v>
      </c>
      <c r="S9" s="3">
        <f>M9+N9</f>
        <v>0.99999922867114033</v>
      </c>
    </row>
    <row r="10" spans="1:19" x14ac:dyDescent="0.3">
      <c r="A10" s="9"/>
      <c r="B10" s="9"/>
      <c r="C10" s="9"/>
      <c r="D10" s="9" t="s">
        <v>29</v>
      </c>
      <c r="E10" s="9">
        <f>SUM(E8:E9)</f>
        <v>0.99999999281878493</v>
      </c>
      <c r="F10" s="9"/>
      <c r="G10" s="9"/>
      <c r="J10" s="6">
        <f t="shared" si="0"/>
        <v>218.92730404227481</v>
      </c>
      <c r="K10" s="9">
        <f t="shared" si="1"/>
        <v>92.219171356000516</v>
      </c>
      <c r="L10" s="5">
        <v>107.31277667327117</v>
      </c>
      <c r="M10" s="6">
        <f>(O10*120)/J10</f>
        <v>0.21925086142170375</v>
      </c>
      <c r="N10" s="9">
        <f>(P10*120)/K10</f>
        <v>0.78074872004708273</v>
      </c>
      <c r="O10" s="6">
        <v>0.4</v>
      </c>
      <c r="P10" s="9">
        <f t="shared" si="2"/>
        <v>0.6</v>
      </c>
      <c r="S10" s="3">
        <f>M10+N10</f>
        <v>0.99999958146878654</v>
      </c>
    </row>
    <row r="11" spans="1:19" x14ac:dyDescent="0.3">
      <c r="A11" s="12" t="s">
        <v>30</v>
      </c>
      <c r="B11" s="12" t="s">
        <v>31</v>
      </c>
      <c r="C11" s="12">
        <v>0.1726275520385494</v>
      </c>
      <c r="D11" s="12"/>
      <c r="E11" s="3"/>
      <c r="F11" s="3"/>
      <c r="G11" s="3"/>
      <c r="J11" s="6">
        <f t="shared" si="0"/>
        <v>211.35091246006982</v>
      </c>
      <c r="K11" s="9">
        <f t="shared" si="1"/>
        <v>88.650067632243776</v>
      </c>
      <c r="L11" s="5">
        <v>105.9551724371679</v>
      </c>
      <c r="M11" s="6">
        <f>(O11*120)/J11</f>
        <v>0.25549925179623784</v>
      </c>
      <c r="N11" s="9">
        <f>(P11*120)/K11</f>
        <v>0.74450027803469487</v>
      </c>
      <c r="O11" s="6">
        <v>0.45</v>
      </c>
      <c r="P11" s="9">
        <f t="shared" si="2"/>
        <v>0.55000000000000004</v>
      </c>
      <c r="S11" s="3">
        <f>M11+N11</f>
        <v>0.99999952983093277</v>
      </c>
    </row>
    <row r="12" spans="1:19" x14ac:dyDescent="0.3">
      <c r="A12" s="12" t="s">
        <v>30</v>
      </c>
      <c r="B12" s="12" t="s">
        <v>9</v>
      </c>
      <c r="C12" s="12">
        <v>109.13089131521137</v>
      </c>
      <c r="D12" s="12" t="s">
        <v>32</v>
      </c>
      <c r="E12" s="3"/>
      <c r="F12" s="3"/>
      <c r="G12" s="3"/>
      <c r="J12" s="6">
        <f t="shared" si="0"/>
        <v>203.68559043113481</v>
      </c>
      <c r="K12" s="9">
        <f t="shared" si="1"/>
        <v>85.054763351691989</v>
      </c>
      <c r="L12" s="5">
        <v>104.54331530807337</v>
      </c>
      <c r="M12" s="6">
        <f>(O12*120)/J12</f>
        <v>0.29457164776850392</v>
      </c>
      <c r="N12" s="9">
        <f>(P12*120)/K12</f>
        <v>0.70542786359779375</v>
      </c>
      <c r="O12" s="6">
        <v>0.5</v>
      </c>
      <c r="P12" s="9">
        <f t="shared" si="2"/>
        <v>0.5</v>
      </c>
      <c r="S12" s="3">
        <f>M12+N12</f>
        <v>0.99999951136629761</v>
      </c>
    </row>
    <row r="13" spans="1:19" x14ac:dyDescent="0.3">
      <c r="A13" s="8" t="s">
        <v>33</v>
      </c>
      <c r="B13" s="7"/>
      <c r="C13" s="7" t="s">
        <v>34</v>
      </c>
      <c r="D13" s="7" t="s">
        <v>13</v>
      </c>
      <c r="E13" s="7"/>
      <c r="F13" s="3"/>
      <c r="G13" s="3"/>
      <c r="J13" s="6">
        <f t="shared" si="0"/>
        <v>195.92480091000874</v>
      </c>
      <c r="K13" s="9">
        <f t="shared" si="1"/>
        <v>81.43129336630814</v>
      </c>
      <c r="L13" s="5">
        <v>103.07190692581463</v>
      </c>
      <c r="M13" s="6">
        <f>(O13*120)/J13</f>
        <v>0.33686393806935555</v>
      </c>
      <c r="N13" s="9">
        <f>(P13*120)/K13</f>
        <v>0.66313572789625208</v>
      </c>
      <c r="O13" s="6">
        <v>0.55000000000000004</v>
      </c>
      <c r="P13" s="9">
        <f t="shared" si="2"/>
        <v>0.44999999999999996</v>
      </c>
      <c r="S13" s="3">
        <f>M13+N13</f>
        <v>0.99999966596560763</v>
      </c>
    </row>
    <row r="14" spans="1:19" x14ac:dyDescent="0.3">
      <c r="A14" s="8" t="s">
        <v>35</v>
      </c>
      <c r="B14" s="8" t="s">
        <v>36</v>
      </c>
      <c r="C14" s="8">
        <v>0.33</v>
      </c>
      <c r="D14" s="8">
        <v>120</v>
      </c>
      <c r="E14" s="8" t="s">
        <v>37</v>
      </c>
      <c r="F14" s="3"/>
      <c r="G14" s="3"/>
      <c r="J14" s="6">
        <f t="shared" si="0"/>
        <v>188.06117561930589</v>
      </c>
      <c r="K14" s="9">
        <f t="shared" si="1"/>
        <v>77.777451098334666</v>
      </c>
      <c r="L14" s="5">
        <v>101.53480613190229</v>
      </c>
      <c r="M14" s="6">
        <f>(O14*120)/J14</f>
        <v>0.38285414181261057</v>
      </c>
      <c r="N14" s="9">
        <f>(P14*120)/K14</f>
        <v>0.6171454492551216</v>
      </c>
      <c r="O14" s="6">
        <v>0.6</v>
      </c>
      <c r="P14" s="9">
        <f t="shared" si="2"/>
        <v>0.4</v>
      </c>
      <c r="S14" s="3">
        <f>M14+N14</f>
        <v>0.99999959106773217</v>
      </c>
    </row>
    <row r="15" spans="1:19" x14ac:dyDescent="0.3">
      <c r="A15" s="8" t="s">
        <v>38</v>
      </c>
      <c r="B15" s="8" t="s">
        <v>31</v>
      </c>
      <c r="C15" s="8">
        <v>0.1726275520385494</v>
      </c>
      <c r="D15" s="8">
        <v>229.39559492309164</v>
      </c>
      <c r="E15" s="8" t="s">
        <v>37</v>
      </c>
      <c r="F15" s="3"/>
      <c r="G15" s="3"/>
      <c r="J15" s="6">
        <f t="shared" si="0"/>
        <v>180.08593472751843</v>
      </c>
      <c r="K15" s="9">
        <f t="shared" si="1"/>
        <v>74.090549394019476</v>
      </c>
      <c r="L15" s="5">
        <v>99.924750676613158</v>
      </c>
      <c r="M15" s="6">
        <f>(O15*120)/J15</f>
        <v>0.43312655215422013</v>
      </c>
      <c r="N15" s="9">
        <f>(P15*120)/K15</f>
        <v>0.56687391770630069</v>
      </c>
      <c r="O15" s="6">
        <v>0.65</v>
      </c>
      <c r="P15" s="9">
        <f t="shared" si="2"/>
        <v>0.35</v>
      </c>
      <c r="S15" s="3">
        <f>M15+N15</f>
        <v>1.0000004698605207</v>
      </c>
    </row>
    <row r="16" spans="1:19" x14ac:dyDescent="0.3">
      <c r="A16" s="5" t="s">
        <v>39</v>
      </c>
      <c r="B16" s="5"/>
      <c r="C16" s="5"/>
      <c r="D16" s="5"/>
      <c r="E16" s="5"/>
      <c r="F16" s="3"/>
      <c r="G16" s="3"/>
      <c r="J16" s="6">
        <f t="shared" si="0"/>
        <v>171.98937101305182</v>
      </c>
      <c r="K16" s="9">
        <f t="shared" si="1"/>
        <v>70.367683600045794</v>
      </c>
      <c r="L16" s="5">
        <v>98.233237133755082</v>
      </c>
      <c r="M16" s="6">
        <f>(O16*120)/J16</f>
        <v>0.48840227454303242</v>
      </c>
      <c r="N16" s="9">
        <f>(P16*120)/K16</f>
        <v>0.51159848041348033</v>
      </c>
      <c r="O16" s="6">
        <v>0.7</v>
      </c>
      <c r="P16" s="9">
        <f t="shared" si="2"/>
        <v>0.30000000000000004</v>
      </c>
      <c r="S16" s="3">
        <f>M16+N16</f>
        <v>1.0000007549565129</v>
      </c>
    </row>
    <row r="17" spans="1:19" x14ac:dyDescent="0.3">
      <c r="A17" s="5" t="s">
        <v>40</v>
      </c>
      <c r="B17" s="5" t="s">
        <v>41</v>
      </c>
      <c r="C17" s="5">
        <v>0.67</v>
      </c>
      <c r="D17" s="5">
        <v>120</v>
      </c>
      <c r="E17" s="5" t="s">
        <v>37</v>
      </c>
      <c r="J17" s="6">
        <f t="shared" si="0"/>
        <v>163.75994078989814</v>
      </c>
      <c r="K17" s="9">
        <f t="shared" si="1"/>
        <v>66.6053596824338</v>
      </c>
      <c r="L17" s="5">
        <v>96.450052868986461</v>
      </c>
      <c r="M17" s="6">
        <f>(O17*120)/J17</f>
        <v>0.54958495689412112</v>
      </c>
      <c r="N17" s="9">
        <f>(P17*120)/K17</f>
        <v>0.45041420304666663</v>
      </c>
      <c r="O17" s="6">
        <v>0.75</v>
      </c>
      <c r="P17" s="9">
        <f t="shared" si="2"/>
        <v>0.25</v>
      </c>
      <c r="S17" s="3">
        <f>M17+N17</f>
        <v>0.99999915994078781</v>
      </c>
    </row>
    <row r="18" spans="1:19" x14ac:dyDescent="0.3">
      <c r="A18" s="5" t="s">
        <v>42</v>
      </c>
      <c r="B18" s="5" t="s">
        <v>43</v>
      </c>
      <c r="C18" s="5">
        <v>0.82737244078023553</v>
      </c>
      <c r="D18" s="5">
        <v>97.175100398776323</v>
      </c>
      <c r="E18" s="5" t="s">
        <v>37</v>
      </c>
      <c r="J18" s="6">
        <f t="shared" si="0"/>
        <v>155.38293322025018</v>
      </c>
      <c r="K18" s="9">
        <f t="shared" si="1"/>
        <v>62.798956098696138</v>
      </c>
      <c r="L18" s="5">
        <v>94.562580175055942</v>
      </c>
      <c r="M18" s="6">
        <f>(O18*120)/J18</f>
        <v>0.6178284706720214</v>
      </c>
      <c r="N18" s="9">
        <f>(P18*120)/K18</f>
        <v>0.3821719577994433</v>
      </c>
      <c r="O18" s="6">
        <v>0.8</v>
      </c>
      <c r="P18" s="9">
        <f t="shared" si="2"/>
        <v>0.19999999999999996</v>
      </c>
      <c r="S18" s="3">
        <f>M18+N18</f>
        <v>1.0000004284714648</v>
      </c>
    </row>
    <row r="19" spans="1:19" x14ac:dyDescent="0.3">
      <c r="J19" s="6">
        <f t="shared" si="0"/>
        <v>146.84208160998455</v>
      </c>
      <c r="K19" s="9">
        <f t="shared" si="1"/>
        <v>58.943548193966542</v>
      </c>
      <c r="L19" s="5">
        <v>92.555596511092233</v>
      </c>
      <c r="M19" s="6">
        <f>(O19*120)/J19</f>
        <v>0.69462376780325141</v>
      </c>
      <c r="N19" s="9">
        <f>(P19*120)/K19</f>
        <v>0.30537693354948869</v>
      </c>
      <c r="O19" s="6">
        <v>0.85</v>
      </c>
      <c r="P19" s="9">
        <f t="shared" si="2"/>
        <v>0.15000000000000002</v>
      </c>
      <c r="S19" s="3">
        <f>M19+N19</f>
        <v>1.0000007013527401</v>
      </c>
    </row>
    <row r="20" spans="1:19" x14ac:dyDescent="0.3">
      <c r="J20" s="6">
        <f t="shared" si="0"/>
        <v>138.11672337930241</v>
      </c>
      <c r="K20" s="9">
        <f t="shared" si="1"/>
        <v>55.03273678635022</v>
      </c>
      <c r="L20" s="5">
        <v>90.409853891167529</v>
      </c>
      <c r="M20" s="6">
        <f>(O20*120)/J20</f>
        <v>0.78194730773771326</v>
      </c>
      <c r="N20" s="9">
        <f>(P20*120)/K20</f>
        <v>0.21805203049571684</v>
      </c>
      <c r="O20" s="6">
        <v>0.9</v>
      </c>
      <c r="P20" s="9">
        <f t="shared" si="2"/>
        <v>9.9999999999999978E-2</v>
      </c>
      <c r="S20" s="3">
        <f>M20+N20</f>
        <v>0.99999933823343012</v>
      </c>
    </row>
    <row r="21" spans="1:19" x14ac:dyDescent="0.3">
      <c r="J21" s="6">
        <f t="shared" si="0"/>
        <v>129.18038022609571</v>
      </c>
      <c r="K21" s="9">
        <f t="shared" si="1"/>
        <v>51.058193112141034</v>
      </c>
      <c r="L21" s="5">
        <v>88.100533809480936</v>
      </c>
      <c r="M21" s="6">
        <f>(O21*120)/J21</f>
        <v>0.88248695196959082</v>
      </c>
      <c r="N21" s="9">
        <f>(P21*120)/K21</f>
        <v>0.11751297165612538</v>
      </c>
      <c r="O21" s="6">
        <v>0.95</v>
      </c>
      <c r="P21" s="9">
        <f t="shared" si="2"/>
        <v>5.0000000000000044E-2</v>
      </c>
      <c r="S21" s="3">
        <f>M21+N21</f>
        <v>0.99999992362571621</v>
      </c>
    </row>
    <row r="22" spans="1:19" x14ac:dyDescent="0.3">
      <c r="J22" s="6">
        <f t="shared" si="0"/>
        <v>120.0000240042931</v>
      </c>
      <c r="K22" s="9">
        <f t="shared" si="1"/>
        <v>47.009588509464834</v>
      </c>
      <c r="L22" s="5">
        <v>85.595254883726597</v>
      </c>
      <c r="M22" s="6">
        <f>(O22*120)/J22</f>
        <v>0.99999979996426425</v>
      </c>
      <c r="N22" s="9">
        <f>(P22*120)/K22</f>
        <v>0</v>
      </c>
      <c r="O22" s="6">
        <v>1</v>
      </c>
      <c r="P22" s="9">
        <f t="shared" si="2"/>
        <v>0</v>
      </c>
      <c r="S22" s="3">
        <f>M22+N22</f>
        <v>0.99999979996426425</v>
      </c>
    </row>
  </sheetData>
  <scenarios current="0">
    <scenario name="solving toluene" count="1" user="Jeremy Hook" comment="Created by Jeremy Hook on 1/30/2020">
      <inputCells r="L5" val="113.429151789178"/>
    </scenario>
    <scenario name="SOLVINGBENZENE" count="1" user="Jeremy Hook" comment="Created by Jeremy Hook on 1/30/2020">
      <inputCells r="L6" val="112.284290948625"/>
    </scenario>
  </scenario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Problem 1</vt:lpstr>
      <vt:lpstr>Problem 2</vt:lpstr>
      <vt:lpstr>A_1</vt:lpstr>
      <vt:lpstr>A_2</vt:lpstr>
      <vt:lpstr>B_1</vt:lpstr>
      <vt:lpstr>B_2</vt:lpstr>
      <vt:lpstr>C_1</vt:lpstr>
      <vt:lpstr>C_2</vt:lpstr>
      <vt:lpstr>T_1</vt:lpstr>
      <vt:lpstr>T_2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Hook</dc:creator>
  <cp:lastModifiedBy>Jeremy Hook</cp:lastModifiedBy>
  <dcterms:created xsi:type="dcterms:W3CDTF">2020-01-30T14:20:07Z</dcterms:created>
  <dcterms:modified xsi:type="dcterms:W3CDTF">2020-01-30T15:53:18Z</dcterms:modified>
</cp:coreProperties>
</file>