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eremytallant/Desktop/My_Repositories/excel-challenge/"/>
    </mc:Choice>
  </mc:AlternateContent>
  <xr:revisionPtr revIDLastSave="0" documentId="13_ncr:1_{4749A6D1-06F5-8D42-9C1F-95BF76F5FE7F}" xr6:coauthVersionLast="47" xr6:coauthVersionMax="47" xr10:uidLastSave="{00000000-0000-0000-0000-000000000000}"/>
  <bookViews>
    <workbookView xWindow="0" yWindow="520" windowWidth="28800" windowHeight="16600" activeTab="5" xr2:uid="{00000000-000D-0000-FFFF-FFFF00000000}"/>
  </bookViews>
  <sheets>
    <sheet name="Crowdfunding" sheetId="1" r:id="rId1"/>
    <sheet name="Category" sheetId="3" r:id="rId2"/>
    <sheet name="Sub-Category" sheetId="4" r:id="rId3"/>
    <sheet name="Date &amp; Category" sheetId="5" r:id="rId4"/>
    <sheet name="Goal Analysis" sheetId="6" r:id="rId5"/>
    <sheet name="Statistical Analysis" sheetId="7" r:id="rId6"/>
  </sheets>
  <calcPr calcId="191029"/>
  <pivotCaches>
    <pivotCache cacheId="5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7" l="1"/>
  <c r="B23" i="7"/>
  <c r="C22" i="7"/>
  <c r="B22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O551" i="7"/>
  <c r="O552" i="7"/>
  <c r="O553" i="7"/>
  <c r="O554" i="7"/>
  <c r="O555" i="7"/>
  <c r="O556" i="7"/>
  <c r="O557" i="7"/>
  <c r="O558" i="7"/>
  <c r="O559" i="7"/>
  <c r="O560" i="7"/>
  <c r="O561" i="7"/>
  <c r="O562" i="7"/>
  <c r="O563" i="7"/>
  <c r="O564" i="7"/>
  <c r="O565" i="7"/>
  <c r="O566" i="7"/>
  <c r="O2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485" i="7"/>
  <c r="N486" i="7"/>
  <c r="N487" i="7"/>
  <c r="N488" i="7"/>
  <c r="N489" i="7"/>
  <c r="N490" i="7"/>
  <c r="N491" i="7"/>
  <c r="N492" i="7"/>
  <c r="N493" i="7"/>
  <c r="N494" i="7"/>
  <c r="N495" i="7"/>
  <c r="N496" i="7"/>
  <c r="N497" i="7"/>
  <c r="N498" i="7"/>
  <c r="N499" i="7"/>
  <c r="N500" i="7"/>
  <c r="N501" i="7"/>
  <c r="N502" i="7"/>
  <c r="N503" i="7"/>
  <c r="N504" i="7"/>
  <c r="N505" i="7"/>
  <c r="N506" i="7"/>
  <c r="N507" i="7"/>
  <c r="N508" i="7"/>
  <c r="N509" i="7"/>
  <c r="N510" i="7"/>
  <c r="N511" i="7"/>
  <c r="N512" i="7"/>
  <c r="N513" i="7"/>
  <c r="N514" i="7"/>
  <c r="N515" i="7"/>
  <c r="N516" i="7"/>
  <c r="N517" i="7"/>
  <c r="N518" i="7"/>
  <c r="N519" i="7"/>
  <c r="N520" i="7"/>
  <c r="N521" i="7"/>
  <c r="N522" i="7"/>
  <c r="N523" i="7"/>
  <c r="N524" i="7"/>
  <c r="N525" i="7"/>
  <c r="N526" i="7"/>
  <c r="N527" i="7"/>
  <c r="N528" i="7"/>
  <c r="N529" i="7"/>
  <c r="N530" i="7"/>
  <c r="N531" i="7"/>
  <c r="N532" i="7"/>
  <c r="N533" i="7"/>
  <c r="N534" i="7"/>
  <c r="N535" i="7"/>
  <c r="N536" i="7"/>
  <c r="N537" i="7"/>
  <c r="N538" i="7"/>
  <c r="N539" i="7"/>
  <c r="N540" i="7"/>
  <c r="N541" i="7"/>
  <c r="N542" i="7"/>
  <c r="N543" i="7"/>
  <c r="N544" i="7"/>
  <c r="N545" i="7"/>
  <c r="N546" i="7"/>
  <c r="N547" i="7"/>
  <c r="N548" i="7"/>
  <c r="N549" i="7"/>
  <c r="N550" i="7"/>
  <c r="N551" i="7"/>
  <c r="N552" i="7"/>
  <c r="N553" i="7"/>
  <c r="N554" i="7"/>
  <c r="N555" i="7"/>
  <c r="N556" i="7"/>
  <c r="N557" i="7"/>
  <c r="N558" i="7"/>
  <c r="N559" i="7"/>
  <c r="N560" i="7"/>
  <c r="N561" i="7"/>
  <c r="N562" i="7"/>
  <c r="N563" i="7"/>
  <c r="N564" i="7"/>
  <c r="N565" i="7"/>
  <c r="N566" i="7"/>
  <c r="N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3" i="7"/>
  <c r="K564" i="7"/>
  <c r="K565" i="7"/>
  <c r="K566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3" i="7"/>
  <c r="J564" i="7"/>
  <c r="J565" i="7"/>
  <c r="J566" i="7"/>
  <c r="J2" i="7"/>
  <c r="C20" i="7"/>
  <c r="B20" i="7"/>
  <c r="C18" i="7"/>
  <c r="B18" i="7"/>
  <c r="C19" i="7"/>
  <c r="B19" i="7"/>
  <c r="C12" i="7"/>
  <c r="C11" i="7"/>
  <c r="C10" i="7"/>
  <c r="C9" i="7"/>
  <c r="C8" i="7"/>
  <c r="B12" i="7"/>
  <c r="B11" i="7"/>
  <c r="B10" i="7"/>
  <c r="B9" i="7"/>
  <c r="B8" i="7"/>
  <c r="C7" i="7"/>
  <c r="B7" i="7"/>
  <c r="M2" i="7" a="1"/>
  <c r="M2" i="7" s="1"/>
  <c r="L2" i="7" a="1"/>
  <c r="L2" i="7" s="1"/>
  <c r="I2" i="7" a="1"/>
  <c r="I2" i="7" s="1"/>
  <c r="H2" i="7" a="1"/>
  <c r="H2" i="7" s="1"/>
  <c r="G3" i="6"/>
  <c r="G4" i="6"/>
  <c r="G5" i="6"/>
  <c r="G6" i="6"/>
  <c r="G7" i="6"/>
  <c r="G8" i="6"/>
  <c r="G9" i="6"/>
  <c r="G10" i="6"/>
  <c r="G11" i="6"/>
  <c r="G12" i="6"/>
  <c r="G13" i="6"/>
  <c r="H3" i="6"/>
  <c r="H4" i="6"/>
  <c r="H5" i="6"/>
  <c r="H6" i="6"/>
  <c r="H7" i="6"/>
  <c r="H8" i="6"/>
  <c r="H9" i="6"/>
  <c r="H10" i="6"/>
  <c r="H11" i="6"/>
  <c r="H12" i="6"/>
  <c r="H13" i="6"/>
  <c r="H2" i="6"/>
  <c r="G2" i="6"/>
  <c r="F3" i="6"/>
  <c r="F4" i="6"/>
  <c r="F5" i="6"/>
  <c r="F6" i="6"/>
  <c r="F7" i="6"/>
  <c r="F8" i="6"/>
  <c r="F9" i="6"/>
  <c r="F10" i="6"/>
  <c r="F11" i="6"/>
  <c r="F12" i="6"/>
  <c r="F13" i="6"/>
  <c r="F2" i="6"/>
  <c r="E3" i="6"/>
  <c r="E4" i="6"/>
  <c r="E5" i="6"/>
  <c r="E6" i="6"/>
  <c r="E7" i="6"/>
  <c r="E8" i="6"/>
  <c r="E9" i="6"/>
  <c r="E10" i="6"/>
  <c r="E11" i="6"/>
  <c r="E12" i="6"/>
  <c r="E13" i="6"/>
  <c r="E2" i="6"/>
  <c r="D13" i="6"/>
  <c r="D12" i="6"/>
  <c r="D11" i="6"/>
  <c r="D10" i="6"/>
  <c r="D9" i="6"/>
  <c r="D8" i="6"/>
  <c r="D7" i="6"/>
  <c r="D6" i="6"/>
  <c r="D5" i="6"/>
  <c r="C13" i="6"/>
  <c r="C12" i="6"/>
  <c r="C11" i="6"/>
  <c r="C10" i="6"/>
  <c r="C9" i="6"/>
  <c r="C8" i="6"/>
  <c r="C7" i="6"/>
  <c r="C6" i="6"/>
  <c r="C5" i="6"/>
  <c r="D4" i="6"/>
  <c r="C4" i="6"/>
  <c r="B13" i="6"/>
  <c r="B12" i="6"/>
  <c r="B10" i="6"/>
  <c r="B11" i="6"/>
  <c r="B9" i="6"/>
  <c r="B8" i="6"/>
  <c r="B7" i="6"/>
  <c r="B6" i="6"/>
  <c r="B5" i="6"/>
  <c r="B4" i="6"/>
  <c r="D3" i="6"/>
  <c r="C3" i="6"/>
  <c r="B3" i="6"/>
  <c r="D2" i="6"/>
  <c r="C2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<sst xmlns="http://schemas.openxmlformats.org/spreadsheetml/2006/main" count="6144" uniqueCount="2125">
  <si>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</si>
  <si>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</si>
  <si>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</si>
  <si>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</si>
  <si>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</si>
  <si>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</si>
  <si>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</si>
  <si>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</si>
  <si>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</si>
  <si>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</si>
  <si>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</si>
  <si>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</si>
  <si>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</si>
  <si>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</si>
  <si>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</si>
  <si>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</si>
  <si>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</si>
  <si>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</si>
  <si>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</si>
  <si>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</si>
  <si>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</si>
  <si>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</si>
  <si>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</si>
  <si>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</si>
  <si>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</si>
  <si>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</si>
  <si>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</si>
  <si>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</si>
  <si>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</si>
  <si>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</si>
  <si>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</si>
  <si>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</si>
  <si>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</si>
  <si>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</si>
  <si>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</si>
  <si>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</si>
  <si>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</si>
  <si>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</si>
  <si>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</si>
  <si>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</si>
  <si>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</si>
  <si>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</si>
  <si>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</si>
  <si>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</si>
  <si>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</si>
  <si>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</si>
  <si>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</si>
  <si>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</si>
  <si>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</si>
  <si>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</si>
  <si>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</si>
  <si>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</si>
  <si>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</si>
  <si>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</si>
  <si>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</si>
  <si>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</si>
  <si>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</si>
  <si>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</si>
  <si>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</si>
  <si>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</si>
  <si>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</si>
  <si>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</si>
  <si>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</si>
  <si>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</si>
  <si>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</si>
  <si>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</si>
  <si>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</si>
  <si>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</si>
  <si>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</si>
  <si>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</si>
  <si>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</si>
  <si>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</si>
  <si>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</si>
  <si>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</si>
  <si>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</si>
  <si>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</si>
  <si>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</si>
  <si>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</si>
  <si>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</si>
  <si>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</si>
  <si>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</si>
  <si>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</si>
  <si>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</si>
  <si>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</si>
  <si>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</si>
  <si>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</si>
  <si>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</si>
  <si>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</si>
  <si>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</si>
  <si>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</si>
  <si>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</si>
  <si>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</si>
  <si>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</si>
  <si>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</si>
  <si>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</si>
  <si>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</si>
  <si>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</si>
  <si>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</si>
  <si>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</si>
  <si>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</si>
  <si>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</si>
  <si>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</si>
  <si>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</si>
  <si>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</si>
  <si>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</si>
  <si>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</si>
  <si>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</si>
  <si>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</si>
  <si>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</si>
  <si>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</si>
  <si>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</si>
  <si>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</si>
  <si>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</si>
  <si>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</si>
  <si>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</si>
  <si>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</si>
  <si>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</si>
  <si>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</si>
  <si>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</si>
  <si>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</si>
  <si>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</si>
  <si>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</si>
  <si>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</si>
  <si>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</si>
  <si>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</si>
  <si>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</si>
  <si>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</si>
  <si>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</si>
  <si>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</si>
  <si>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</si>
  <si>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</si>
  <si>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</si>
  <si>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</si>
  <si>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</si>
  <si>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</si>
  <si>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</si>
  <si>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</si>
  <si>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</si>
  <si>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</si>
  <si>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</si>
  <si>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</si>
  <si>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</si>
  <si>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</si>
  <si>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</si>
  <si>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</si>
  <si>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</si>
  <si>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</si>
  <si>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</si>
  <si>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</si>
  <si>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</si>
  <si>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</si>
  <si>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</si>
  <si>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</si>
  <si>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</si>
  <si>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</si>
  <si>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</si>
  <si>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</si>
  <si>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</si>
  <si>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</si>
  <si>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</si>
  <si>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</si>
  <si>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</si>
  <si>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</si>
  <si>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</si>
  <si>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</si>
  <si>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</si>
  <si>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</si>
  <si>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</si>
  <si>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</si>
  <si>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</si>
  <si>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</si>
  <si>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</si>
  <si>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</si>
  <si>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</si>
  <si>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</si>
  <si>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</si>
  <si>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</si>
  <si>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</si>
  <si>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</si>
  <si>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</si>
  <si>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</si>
  <si>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</si>
  <si>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</si>
  <si>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</si>
  <si>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</si>
  <si>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</si>
  <si>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</si>
  <si>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</si>
  <si>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</si>
  <si>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</si>
  <si>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</si>
  <si>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</si>
  <si>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</si>
  <si>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</si>
  <si>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</si>
  <si>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</si>
  <si>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</si>
  <si>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</si>
  <si>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</si>
  <si>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</si>
  <si>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</si>
  <si>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</si>
  <si>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</si>
  <si>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</si>
  <si>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</si>
  <si>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</si>
  <si>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</si>
  <si>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</si>
  <si>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</si>
  <si>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</si>
  <si>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</si>
  <si>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</si>
  <si>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</si>
  <si>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</si>
  <si>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</si>
  <si>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</si>
  <si>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</si>
  <si>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</si>
  <si>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</si>
  <si>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</si>
  <si>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</si>
  <si>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</si>
  <si>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</si>
  <si>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</si>
  <si>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</si>
  <si>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</si>
  <si>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</si>
  <si>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</si>
  <si>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</si>
  <si>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</si>
  <si>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</si>
  <si>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</si>
  <si>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</si>
  <si>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</si>
  <si>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</si>
  <si>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</si>
  <si>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</si>
  <si>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</si>
  <si>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</si>
  <si>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</si>
  <si>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</si>
  <si>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</si>
  <si>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</si>
  <si>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</si>
  <si>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</si>
  <si>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</si>
  <si>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</si>
  <si>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</si>
  <si>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</si>
  <si>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</si>
  <si>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</si>
  <si>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</si>
  <si>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</si>
  <si>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</si>
  <si>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</si>
  <si>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</si>
  <si>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</si>
  <si>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</si>
  <si>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</si>
  <si>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</si>
  <si>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</si>
  <si>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</si>
  <si>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</si>
  <si>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</si>
  <si>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</si>
  <si>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</si>
  <si>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</si>
  <si>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</si>
  <si>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</si>
  <si>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</si>
  <si>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</si>
  <si>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</si>
  <si>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</si>
  <si>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</si>
  <si>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</si>
  <si>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</si>
  <si>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</si>
  <si>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</si>
  <si>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</si>
  <si>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</si>
  <si>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</si>
  <si>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</si>
  <si>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</si>
  <si>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</si>
  <si>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</si>
  <si>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</si>
  <si>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</si>
  <si>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</si>
  <si>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</si>
  <si>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</si>
  <si>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</si>
  <si>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</si>
  <si>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</si>
  <si>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</si>
  <si>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</si>
  <si>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</si>
  <si>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</si>
  <si>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</si>
  <si>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</si>
  <si>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</si>
  <si>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</si>
  <si>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</si>
  <si>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</si>
  <si>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</si>
  <si>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</si>
  <si>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</si>
  <si>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</si>
  <si>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</si>
  <si>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</si>
  <si>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</si>
  <si>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</si>
  <si>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</si>
  <si>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</si>
  <si>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</si>
  <si>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</si>
  <si>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</si>
  <si>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</si>
  <si>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</si>
  <si>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</si>
  <si>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</si>
  <si>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</si>
  <si>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</si>
  <si>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</si>
  <si>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</si>
  <si>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</si>
  <si>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</si>
  <si>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</si>
  <si>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</si>
  <si>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</si>
  <si>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</si>
  <si>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</si>
  <si>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</si>
  <si>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</si>
  <si>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</si>
  <si>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</si>
  <si>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</si>
  <si>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</si>
  <si>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</si>
  <si>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</si>
  <si>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</si>
  <si>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</si>
  <si>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</si>
  <si>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</si>
  <si>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</si>
  <si>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</si>
  <si>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</si>
  <si>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</si>
  <si>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</si>
  <si>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</si>
  <si>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</si>
  <si>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</si>
  <si>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</si>
  <si>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</si>
  <si>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</si>
  <si>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</si>
  <si>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</si>
  <si>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</si>
  <si>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</si>
  <si>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</si>
  <si>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</si>
  <si>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</si>
  <si>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</si>
  <si>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</si>
  <si>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</si>
  <si>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</si>
  <si>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</si>
  <si>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</si>
  <si>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</si>
  <si>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</si>
  <si>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</si>
  <si>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</si>
  <si>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</si>
  <si>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</si>
  <si>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</si>
  <si>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</si>
  <si>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</si>
  <si>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</si>
  <si>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</si>
  <si>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</si>
  <si>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</si>
  <si>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</si>
  <si>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</si>
  <si>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</si>
  <si>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</si>
  <si>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</si>
  <si>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</si>
  <si>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</si>
  <si>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</si>
  <si>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</si>
  <si>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</si>
  <si>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</si>
  <si>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</si>
  <si>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</si>
  <si>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</si>
  <si>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</si>
  <si>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</si>
  <si>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</si>
  <si>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</si>
  <si>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</si>
  <si>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</si>
  <si>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</si>
  <si>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</si>
  <si>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</si>
  <si>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</si>
  <si>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</si>
  <si>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</si>
  <si>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</si>
  <si>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</si>
  <si>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</si>
  <si>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</si>
  <si>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</si>
  <si>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</si>
  <si>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</si>
  <si>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</si>
  <si>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</si>
  <si>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</si>
  <si>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</si>
  <si>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</si>
  <si>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</si>
  <si>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</si>
  <si>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</si>
  <si>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</si>
  <si>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</si>
  <si>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</si>
  <si>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</si>
  <si>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</si>
  <si>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</si>
  <si>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</si>
  <si>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</si>
  <si>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</si>
  <si>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</si>
  <si>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</si>
  <si>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</si>
  <si>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</si>
  <si>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</si>
  <si>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</si>
  <si>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</si>
  <si>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</si>
  <si>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</si>
  <si>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</si>
  <si>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</si>
  <si>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</si>
  <si>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</si>
  <si>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</si>
  <si>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</si>
  <si>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</si>
  <si>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</si>
  <si>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</si>
  <si>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</si>
  <si>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</si>
  <si>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</si>
  <si>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</si>
  <si>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</si>
  <si>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</si>
  <si>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</si>
  <si>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</si>
  <si>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</si>
  <si>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</si>
  <si>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</si>
  <si>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</si>
  <si>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</si>
  <si>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</si>
  <si>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</si>
  <si>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</si>
  <si>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</si>
  <si>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</si>
  <si>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</si>
  <si>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</si>
  <si>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</si>
  <si>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</si>
  <si>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</si>
  <si>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</si>
  <si>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</si>
  <si>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</si>
  <si>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</si>
  <si>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</si>
  <si>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</si>
  <si>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</si>
  <si>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</si>
  <si>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</si>
  <si>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</si>
  <si>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</si>
  <si>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</si>
  <si>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</si>
  <si>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</si>
  <si>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</si>
  <si>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</si>
  <si>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</si>
  <si>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</si>
  <si>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</si>
  <si>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</si>
  <si>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</si>
  <si>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</si>
  <si>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</si>
  <si>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</si>
  <si>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</si>
  <si>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</si>
  <si>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</si>
  <si>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</si>
  <si>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</si>
  <si>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</si>
  <si>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</si>
  <si>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</si>
  <si>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</si>
  <si>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</si>
  <si>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</si>
  <si>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</si>
  <si>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</si>
  <si>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</si>
  <si>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</si>
  <si>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</si>
  <si>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</si>
  <si>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</si>
  <si>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</si>
  <si>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</si>
  <si>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</si>
  <si>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</si>
  <si>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</si>
  <si>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</si>
  <si>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</si>
  <si>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</si>
  <si>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</si>
  <si>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</si>
  <si>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</si>
  <si>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</si>
  <si>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</si>
  <si>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</si>
  <si>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</si>
  <si>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</si>
  <si>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</si>
  <si>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</si>
  <si>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</si>
  <si>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</si>
  <si>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</si>
  <si>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</si>
  <si>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</si>
  <si>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</si>
  <si>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</si>
  <si>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</si>
  <si>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</si>
  <si>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</si>
  <si>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</si>
  <si>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</si>
  <si>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</si>
  <si>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</si>
  <si>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</si>
  <si>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</si>
  <si>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</si>
  <si>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</si>
  <si>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</si>
  <si>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</si>
  <si>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</si>
  <si>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</si>
  <si>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</si>
  <si>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</si>
  <si>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</si>
  <si>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</si>
  <si>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</si>
  <si>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</si>
  <si>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</si>
  <si>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</si>
  <si>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</si>
  <si>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</si>
  <si>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</si>
  <si>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</si>
  <si>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</si>
  <si>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</si>
  <si>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</si>
  <si>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</si>
  <si>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</si>
  <si>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</si>
  <si>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</si>
  <si>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</si>
  <si>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</si>
  <si>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</si>
  <si>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</si>
  <si>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</si>
  <si>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</si>
  <si>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</si>
  <si>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</si>
  <si>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</si>
  <si>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</si>
  <si>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</si>
  <si>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</si>
  <si>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</si>
  <si>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</si>
  <si>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</si>
  <si>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</si>
  <si>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</si>
  <si>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</si>
  <si>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</si>
  <si>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</si>
  <si>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</si>
  <si>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</si>
  <si>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</si>
  <si>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</si>
  <si>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</si>
  <si>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</si>
  <si>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</si>
  <si>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</si>
  <si>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</si>
  <si>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</si>
  <si>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</si>
  <si>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</si>
  <si>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</si>
  <si>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</si>
  <si>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</si>
  <si>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</si>
  <si>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</si>
  <si>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</si>
  <si>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</si>
  <si>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</si>
  <si>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</si>
  <si>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</si>
  <si>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</si>
  <si>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</si>
  <si>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</si>
  <si>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</si>
  <si>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</si>
  <si>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</si>
  <si>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</si>
  <si>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</si>
  <si>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</si>
  <si>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</si>
  <si>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</si>
  <si>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</si>
  <si>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</si>
  <si>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</si>
  <si>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</si>
  <si>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</si>
  <si>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</si>
  <si>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</si>
  <si>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</si>
  <si>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</si>
  <si>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</si>
  <si>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</si>
  <si>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</si>
  <si>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</si>
  <si>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</si>
  <si>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</si>
  <si>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</si>
  <si>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</si>
  <si>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</si>
  <si>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</si>
  <si>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</si>
  <si>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</si>
  <si>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</si>
  <si>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</si>
  <si>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</si>
  <si>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</si>
  <si>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</si>
  <si>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</si>
  <si>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</si>
  <si>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</si>
  <si>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</si>
  <si>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</si>
  <si>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</si>
  <si>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</si>
  <si>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</si>
  <si>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</si>
  <si>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</si>
  <si>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</si>
  <si>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</si>
  <si>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</si>
  <si>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</si>
  <si>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</si>
  <si>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</si>
  <si>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</si>
  <si>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</si>
  <si>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</si>
  <si>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</si>
  <si>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</si>
  <si>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</si>
  <si>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</si>
  <si>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</si>
  <si>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</si>
  <si>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</si>
  <si>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</si>
  <si>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</si>
  <si>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</si>
  <si>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</si>
  <si>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</si>
  <si>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</si>
  <si>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</si>
  <si>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</si>
  <si>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</si>
  <si>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</si>
  <si>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</si>
  <si>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</si>
  <si>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</si>
  <si>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</si>
  <si>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</si>
  <si>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</si>
  <si>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</si>
  <si>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</si>
  <si>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</si>
  <si>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</si>
  <si>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</si>
  <si>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</si>
  <si>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</si>
  <si>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</si>
  <si>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</si>
  <si>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</si>
  <si>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</si>
  <si>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</si>
  <si>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</si>
  <si>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</si>
  <si>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</si>
  <si>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</si>
  <si>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</si>
  <si>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</si>
  <si>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</si>
  <si>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</si>
  <si>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</si>
  <si>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</si>
  <si>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</si>
  <si>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</si>
  <si>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</si>
  <si>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</si>
  <si>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</si>
  <si>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</si>
  <si>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</si>
  <si>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</si>
  <si>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</si>
  <si>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</si>
  <si>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</si>
  <si>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</si>
  <si>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</si>
  <si>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</si>
  <si>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</si>
  <si>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</si>
  <si>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</si>
  <si>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</si>
  <si>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</si>
  <si>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</si>
  <si>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</si>
  <si>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</si>
  <si>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</si>
  <si>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</si>
  <si>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</si>
  <si>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</si>
  <si>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</si>
  <si>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</si>
  <si>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</si>
  <si>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</si>
  <si>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</si>
  <si>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</si>
  <si>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</si>
  <si>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</si>
  <si>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</si>
  <si>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</si>
  <si>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</si>
  <si>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</si>
  <si>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</si>
  <si>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</si>
  <si>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</si>
  <si>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</si>
  <si>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</si>
  <si>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</si>
  <si>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</si>
  <si>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</si>
  <si>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</si>
  <si>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</si>
  <si>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</si>
  <si>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</si>
  <si>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</si>
  <si>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</si>
  <si>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</si>
  <si>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</si>
  <si>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</si>
  <si>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</si>
  <si>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</si>
  <si>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</si>
  <si>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</si>
  <si>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</si>
  <si>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</si>
  <si>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</si>
  <si>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</si>
  <si>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</si>
  <si>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</si>
  <si>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</si>
  <si>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</si>
  <si>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</si>
  <si>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</si>
  <si>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</si>
  <si>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</si>
  <si>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</si>
  <si>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</si>
  <si>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</si>
  <si>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</si>
  <si>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</si>
  <si>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</si>
  <si>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</si>
  <si>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</si>
  <si>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</si>
  <si>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</si>
  <si>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</si>
  <si>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</si>
  <si>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</si>
  <si>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</si>
  <si>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</si>
  <si>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</si>
  <si>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</si>
  <si>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</si>
  <si>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</si>
  <si>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</si>
  <si>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</si>
  <si>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</si>
  <si>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</si>
  <si>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</si>
  <si>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</si>
  <si>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</si>
  <si>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</si>
  <si>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</si>
  <si>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</si>
  <si>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</si>
  <si>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</si>
  <si>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</si>
  <si>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</si>
  <si>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</si>
  <si>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</si>
  <si>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</si>
  <si>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</si>
  <si>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</si>
  <si>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</si>
  <si>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</si>
  <si>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</si>
  <si>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</si>
  <si>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</si>
  <si>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</si>
  <si>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</si>
  <si>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</si>
  <si>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</si>
  <si>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</si>
  <si>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</si>
  <si>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</si>
  <si>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</si>
  <si>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</si>
  <si>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</si>
  <si>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</si>
  <si>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</si>
  <si>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</si>
  <si>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</si>
  <si>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</si>
  <si>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</si>
  <si>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</si>
  <si>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</si>
  <si>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</si>
  <si>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</si>
  <si>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</si>
  <si>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</si>
  <si>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</si>
  <si>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</si>
  <si>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</si>
  <si>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</si>
  <si>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</si>
  <si>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</si>
  <si>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</si>
  <si>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</si>
  <si>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</si>
  <si>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</si>
  <si>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</si>
  <si>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</si>
  <si>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</si>
  <si>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</si>
  <si>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</si>
  <si>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</si>
  <si>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</si>
  <si>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</si>
  <si>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</si>
  <si>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</si>
  <si>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</si>
  <si>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</si>
  <si>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</si>
  <si>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</si>
  <si>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</si>
  <si>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</si>
  <si>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</si>
  <si>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</si>
  <si>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</si>
  <si>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</si>
  <si>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</si>
  <si>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</si>
  <si>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</si>
  <si>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</si>
  <si>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</si>
  <si>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</si>
  <si>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</si>
  <si>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</si>
  <si>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</si>
  <si>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</si>
  <si>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</si>
  <si>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</si>
  <si>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</si>
  <si>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</si>
  <si>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</si>
  <si>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</si>
  <si>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</si>
  <si>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</si>
  <si>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</si>
  <si>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</si>
  <si>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</si>
  <si>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</si>
  <si>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</si>
  <si>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</si>
  <si>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</si>
  <si>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</si>
  <si>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</si>
  <si>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</si>
  <si>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</si>
  <si>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</si>
  <si>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</si>
  <si>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</si>
  <si>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</si>
  <si>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</si>
  <si>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</si>
  <si>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</si>
  <si>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</si>
  <si>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</si>
  <si>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</si>
  <si>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</si>
  <si>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</si>
  <si>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</si>
  <si>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</si>
  <si>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</si>
  <si>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</si>
  <si>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</si>
  <si>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</si>
  <si>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</si>
  <si>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</si>
  <si>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</si>
  <si>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</si>
  <si>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</si>
  <si>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</si>
  <si>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</si>
  <si>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</si>
  <si>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</si>
  <si>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</si>
  <si>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</si>
  <si>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</si>
  <si>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</si>
  <si>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</si>
  <si>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</si>
  <si>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</si>
  <si>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</si>
  <si>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</si>
  <si>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</si>
  <si>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</si>
  <si>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</si>
  <si>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</si>
  <si>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</si>
  <si>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</si>
  <si>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</si>
  <si>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</si>
  <si>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</si>
  <si>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</si>
  <si>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</si>
  <si>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</si>
  <si>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</si>
  <si>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</si>
  <si>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</si>
  <si>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</si>
  <si>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</si>
  <si>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</si>
  <si>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</si>
  <si>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</si>
  <si>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</si>
  <si>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</si>
  <si>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</si>
  <si>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</si>
  <si>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</si>
  <si>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</si>
  <si>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</si>
  <si>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</si>
  <si>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</si>
  <si>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</si>
  <si>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</si>
  <si>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</si>
  <si>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</si>
  <si>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</si>
  <si>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</si>
  <si>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</si>
  <si>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</si>
  <si>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</si>
  <si>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</si>
  <si>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</si>
  <si>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</si>
  <si>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</si>
  <si>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</si>
  <si>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</si>
  <si>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</si>
  <si>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</si>
  <si>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</si>
  <si>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</si>
  <si>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</si>
  <si>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</si>
  <si>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</si>
  <si>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</si>
  <si>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</si>
  <si>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</si>
  <si>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</si>
  <si>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</si>
  <si>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</si>
  <si>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</si>
  <si>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</si>
  <si>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</si>
  <si>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</si>
  <si>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</si>
  <si>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</si>
  <si>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</si>
  <si>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</si>
  <si>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</si>
  <si>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</si>
  <si>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</si>
  <si>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</si>
  <si>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</si>
  <si>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</si>
  <si>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</si>
  <si>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</si>
  <si>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</si>
  <si>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</si>
  <si>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</si>
  <si>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</si>
  <si>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</si>
  <si>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</si>
  <si>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</si>
  <si>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</si>
  <si>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</si>
  <si>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</si>
  <si>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</si>
  <si>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</si>
  <si>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</si>
  <si>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</si>
  <si>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</si>
  <si>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</si>
  <si>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</si>
  <si>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</si>
  <si>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</si>
  <si>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</si>
  <si>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</si>
  <si>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</si>
  <si>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</si>
  <si>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</si>
  <si>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</si>
  <si>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</si>
  <si>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</si>
  <si>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</si>
  <si>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</si>
  <si>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</si>
  <si>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</si>
  <si>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</si>
  <si>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</si>
  <si>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</si>
  <si>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</si>
  <si>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</si>
  <si>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</si>
  <si>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</si>
  <si>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</si>
  <si>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</si>
  <si>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</si>
  <si>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</si>
  <si>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</si>
  <si>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</si>
  <si>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</si>
  <si>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</si>
  <si>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</si>
  <si>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</si>
  <si>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</si>
  <si>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</si>
  <si>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</si>
  <si>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</si>
  <si>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</si>
  <si>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</si>
  <si>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</si>
  <si>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</si>
  <si>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</si>
  <si>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</si>
  <si>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</si>
  <si>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</si>
  <si>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</si>
  <si>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</si>
  <si>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</si>
  <si>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</si>
  <si>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</si>
  <si>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</si>
  <si>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</si>
  <si>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</si>
  <si>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</si>
  <si>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</si>
  <si>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</si>
  <si>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</si>
  <si>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</si>
  <si>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</si>
  <si>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</si>
  <si>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</si>
  <si>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</si>
  <si>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</si>
  <si>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</si>
  <si>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</si>
  <si>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</si>
  <si>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</si>
  <si>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</si>
  <si>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</si>
  <si>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</si>
  <si>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</si>
  <si>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</si>
  <si>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</si>
  <si>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</si>
  <si>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</si>
  <si>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</si>
  <si>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</si>
  <si>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</si>
  <si>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</si>
  <si>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</si>
  <si>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</si>
  <si>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</si>
  <si>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</si>
  <si>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</si>
  <si>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</si>
  <si>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</si>
  <si>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</si>
  <si>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</si>
  <si>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</si>
  <si>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</si>
  <si>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</si>
  <si>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</si>
  <si>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</si>
  <si>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</si>
  <si>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</si>
  <si>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</si>
  <si>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</si>
  <si>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</si>
  <si>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</si>
  <si>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</si>
  <si>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</si>
  <si>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</si>
  <si>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</si>
  <si>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</si>
  <si>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</si>
  <si>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</si>
  <si>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</si>
  <si>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</si>
  <si>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</si>
  <si>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</si>
  <si>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</si>
  <si>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</si>
  <si>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</si>
  <si>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</si>
  <si>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</si>
  <si>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</si>
  <si>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</si>
  <si>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</si>
  <si>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</si>
  <si>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</si>
  <si>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</si>
  <si>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</si>
  <si>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</si>
  <si>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</si>
  <si>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</si>
  <si>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</si>
  <si>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</si>
  <si>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</si>
  <si>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</si>
  <si>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</si>
  <si>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</si>
  <si>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</si>
  <si>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</si>
  <si>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</si>
  <si>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</si>
  <si>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</si>
  <si>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</si>
  <si>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</si>
  <si>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</si>
  <si>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</si>
  <si>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</si>
  <si>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</si>
  <si>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</si>
  <si>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</si>
  <si>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</si>
  <si>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</si>
  <si>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</si>
  <si>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</si>
  <si>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</si>
  <si>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</si>
  <si>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</si>
  <si>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</si>
  <si>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</si>
  <si>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</si>
  <si>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</si>
  <si>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</si>
  <si>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</si>
  <si>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</si>
  <si>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</si>
  <si>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</si>
  <si>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</si>
  <si>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</si>
  <si>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</si>
  <si>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</si>
  <si>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</si>
  <si>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</si>
  <si>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</si>
  <si>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</si>
  <si>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</si>
  <si>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</si>
  <si>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</si>
  <si>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</si>
  <si>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</si>
  <si>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</si>
  <si>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</si>
  <si>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</si>
  <si>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</si>
  <si>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</si>
  <si>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</si>
  <si>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</si>
  <si>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</si>
  <si>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</si>
  <si>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</si>
  <si>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</si>
  <si>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</si>
  <si>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</si>
  <si>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</si>
  <si>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</si>
  <si>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</si>
  <si>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</si>
  <si>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</si>
  <si>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</si>
  <si>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</si>
  <si>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</si>
  <si>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</si>
  <si>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</si>
  <si>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</si>
  <si>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</si>
  <si>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</si>
  <si>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</si>
  <si>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</si>
  <si>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</si>
  <si>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</si>
  <si>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</si>
  <si>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</si>
  <si>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</si>
  <si>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</si>
  <si>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</si>
  <si>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</si>
  <si>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</si>
  <si>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</si>
  <si>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</si>
  <si>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</si>
  <si>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</si>
  <si>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</si>
  <si>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</si>
  <si>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</si>
  <si>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</si>
  <si>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</si>
  <si>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</si>
  <si>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</si>
  <si>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</si>
  <si>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</si>
  <si>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</si>
  <si>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</si>
  <si>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</si>
  <si>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</si>
  <si>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</si>
  <si>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</si>
  <si>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</si>
  <si>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</si>
  <si>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</si>
  <si>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</si>
  <si>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</si>
  <si>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</si>
  <si>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</si>
  <si>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</si>
  <si>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</si>
  <si>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</si>
  <si>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</si>
  <si>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</si>
  <si>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</si>
  <si>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</si>
  <si>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</si>
  <si>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</si>
  <si>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</si>
  <si>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</si>
  <si>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</si>
  <si>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</si>
  <si>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</si>
  <si>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</si>
  <si>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</si>
  <si>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</si>
  <si>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</si>
  <si>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</si>
  <si>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</si>
  <si>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</si>
  <si>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</si>
  <si>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</si>
  <si>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</si>
  <si>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</si>
  <si>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</si>
  <si>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</si>
  <si>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</si>
  <si>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</si>
  <si>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</si>
  <si>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</si>
  <si>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</si>
  <si>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</si>
  <si>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</si>
  <si>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</si>
  <si>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</si>
  <si>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</si>
  <si>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</si>
  <si>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</si>
  <si>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</si>
  <si>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</si>
  <si>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</si>
  <si>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</si>
  <si>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</si>
  <si>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</si>
  <si>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</si>
  <si>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</si>
  <si>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</si>
  <si>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</si>
  <si>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</si>
  <si>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</si>
  <si>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</si>
  <si>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</si>
  <si>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</si>
  <si>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</si>
  <si>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</si>
  <si>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</si>
  <si>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</si>
  <si>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</si>
  <si>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</si>
  <si>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</si>
  <si>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</si>
  <si>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</si>
  <si>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</si>
  <si>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</si>
  <si>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</si>
  <si>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</si>
  <si>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</si>
  <si>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</si>
  <si>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</si>
  <si>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</si>
  <si>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</si>
  <si>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</si>
  <si>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</si>
  <si>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</si>
  <si>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</si>
  <si>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</si>
  <si>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</si>
  <si>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</si>
  <si>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</si>
  <si>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</si>
  <si>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</si>
  <si>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</si>
  <si>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</si>
  <si>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</si>
  <si>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</si>
  <si>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</si>
  <si>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</si>
  <si>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</si>
  <si>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</si>
  <si>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</si>
  <si>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</si>
  <si>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</si>
  <si>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</si>
  <si>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</si>
  <si>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</si>
  <si>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</si>
  <si>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</si>
  <si>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</si>
  <si>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</si>
  <si>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</si>
  <si>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</si>
  <si>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</si>
  <si>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</si>
  <si>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</si>
  <si>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</si>
  <si>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</si>
  <si>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</si>
  <si>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</si>
  <si>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</si>
  <si>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</si>
  <si>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</si>
  <si>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</si>
  <si>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</si>
  <si>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</si>
  <si>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</si>
  <si>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</si>
  <si>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</si>
  <si>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</si>
  <si>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</si>
  <si>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</si>
  <si>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</si>
  <si>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</si>
  <si>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</si>
  <si>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</si>
  <si>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</si>
  <si>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</si>
  <si>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</si>
  <si>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</si>
  <si>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</si>
  <si>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</si>
  <si>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</si>
  <si>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</si>
  <si>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</si>
  <si>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</si>
  <si>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</si>
  <si>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</si>
  <si>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</si>
  <si>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</si>
  <si>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</si>
  <si>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</si>
  <si>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</si>
  <si>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</si>
  <si>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</si>
  <si>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</si>
  <si>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</si>
  <si>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</si>
  <si>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</si>
  <si>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</si>
  <si>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</si>
  <si>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</si>
  <si>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</si>
  <si>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</si>
  <si>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</si>
  <si>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</si>
  <si>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</si>
  <si>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</si>
  <si>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</si>
  <si>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</si>
  <si>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</si>
  <si>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</si>
  <si>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</si>
  <si>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</si>
  <si>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</si>
  <si>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</si>
  <si>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</si>
  <si>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</si>
  <si>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</si>
  <si>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</si>
  <si>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</si>
  <si>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</si>
  <si>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</si>
  <si>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</si>
  <si>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</si>
  <si>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</si>
  <si>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</si>
  <si>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</si>
  <si>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</si>
  <si>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</si>
  <si>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</si>
  <si>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</si>
  <si>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</si>
  <si>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</si>
  <si>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</si>
  <si>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</si>
  <si>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</si>
  <si>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</si>
  <si>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</si>
  <si>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</si>
  <si>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</si>
  <si>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</si>
  <si>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</si>
  <si>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</si>
  <si>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</si>
  <si>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</si>
  <si>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</si>
  <si>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</si>
  <si>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</si>
  <si>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</si>
  <si>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</si>
  <si>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</si>
  <si>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</si>
  <si>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</si>
  <si>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</si>
  <si>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</si>
  <si>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</si>
  <si>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</si>
  <si>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</si>
  <si>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</si>
  <si>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</si>
  <si>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</si>
  <si>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</si>
  <si>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</si>
  <si>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</si>
  <si>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</si>
  <si>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</si>
  <si>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</si>
  <si>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</si>
  <si>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</si>
  <si>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</si>
  <si>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</si>
  <si>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</si>
  <si>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</si>
  <si>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</si>
  <si>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</si>
  <si>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</si>
  <si>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</si>
  <si>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</si>
  <si>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</si>
  <si>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</si>
  <si>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</si>
  <si>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</si>
  <si>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</si>
  <si>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</si>
  <si>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</si>
  <si>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</si>
  <si>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</si>
  <si>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</si>
  <si>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</si>
  <si>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</si>
  <si>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</si>
  <si>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</si>
  <si>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</si>
  <si>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</si>
  <si>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</si>
  <si>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</si>
  <si>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</si>
  <si>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</si>
  <si>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</si>
  <si>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</si>
  <si>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</si>
  <si>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</si>
  <si>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</si>
  <si>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</si>
  <si>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</si>
  <si>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</si>
  <si>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</si>
  <si>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</si>
  <si>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</si>
  <si>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</si>
  <si>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</si>
  <si>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</si>
  <si>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</si>
  <si>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</si>
  <si>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</si>
  <si>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</si>
  <si>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</si>
  <si>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</si>
  <si>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</si>
  <si>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</si>
  <si>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</si>
  <si>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</si>
  <si>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</si>
  <si>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</si>
  <si>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</si>
  <si>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</si>
  <si>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</si>
  <si>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</si>
  <si>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</si>
  <si>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</si>
  <si>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</si>
  <si>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</si>
  <si>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</si>
  <si>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</si>
  <si>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</si>
  <si>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</si>
  <si>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</si>
  <si>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</si>
  <si>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</si>
  <si>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</si>
  <si>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</si>
  <si>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</si>
  <si>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</si>
  <si>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</si>
  <si>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</si>
  <si>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</si>
  <si>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</si>
  <si>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</si>
  <si>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</si>
  <si>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</si>
  <si>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</si>
  <si>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</si>
  <si>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</si>
  <si>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</si>
  <si>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</si>
  <si>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</si>
  <si>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</si>
  <si>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</si>
  <si>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</si>
  <si>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</si>
  <si>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</si>
  <si>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</si>
  <si>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</si>
  <si>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</si>
  <si>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</si>
  <si>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</si>
  <si>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</si>
  <si>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</si>
  <si>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</si>
  <si>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</si>
  <si>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</si>
  <si>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</si>
  <si>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</si>
  <si>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</si>
  <si>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</si>
  <si>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</si>
  <si>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</si>
  <si>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</si>
  <si>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</si>
  <si>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</si>
  <si>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</si>
  <si>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</si>
  <si>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</si>
  <si>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</si>
  <si>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</si>
  <si>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</si>
  <si>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</si>
  <si>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</si>
  <si>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</si>
  <si>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</si>
  <si>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</si>
  <si>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</si>
  <si>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</si>
  <si>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</si>
  <si>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</si>
  <si>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</si>
  <si>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</si>
  <si>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</si>
  <si>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</si>
  <si>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</si>
  <si>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</si>
  <si>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</si>
  <si>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</si>
  <si>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</si>
  <si>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</si>
  <si>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</si>
  <si>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</si>
  <si>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</si>
  <si>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</si>
  <si>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</si>
  <si>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</si>
  <si>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</si>
  <si>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</si>
  <si>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</si>
  <si>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</si>
  <si>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</si>
  <si>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</si>
  <si>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</si>
  <si>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</si>
  <si>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</si>
  <si>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</si>
  <si>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</si>
  <si>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</si>
  <si>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</si>
  <si>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</si>
  <si>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</si>
  <si>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</si>
  <si>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</si>
  <si>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</si>
  <si>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</si>
  <si>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</si>
  <si>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</si>
  <si>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</si>
  <si>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</si>
  <si>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</si>
  <si>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</si>
  <si>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</si>
  <si>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</si>
  <si>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</si>
  <si>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</si>
  <si>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</si>
  <si>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</si>
  <si>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</si>
  <si>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</si>
  <si>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</si>
  <si>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</si>
  <si>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</si>
  <si>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</si>
  <si>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</si>
  <si>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</si>
  <si>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</si>
  <si>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</si>
  <si>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</si>
  <si>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</si>
  <si>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</si>
  <si>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</si>
  <si>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</si>
  <si>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</si>
  <si>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</si>
  <si>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</si>
  <si>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</si>
  <si>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</si>
  <si>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</si>
  <si>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</si>
  <si>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</si>
  <si>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</si>
  <si>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</si>
  <si>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</si>
  <si>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</si>
  <si>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</si>
  <si>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</si>
  <si>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</si>
  <si>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</si>
  <si>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</si>
  <si>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</si>
  <si>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</si>
  <si>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</si>
  <si>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</si>
  <si>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</si>
  <si>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</si>
  <si>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</si>
  <si>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</si>
  <si>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</si>
  <si>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</si>
  <si>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</si>
  <si>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</si>
  <si>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</si>
  <si>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</si>
  <si>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</si>
  <si>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</si>
  <si>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</si>
  <si>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</si>
  <si>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</si>
  <si>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</si>
  <si>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</si>
  <si>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</si>
  <si>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</si>
  <si>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</si>
  <si>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</si>
  <si>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</si>
  <si>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</si>
  <si>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</si>
  <si>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</si>
  <si>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</si>
  <si>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</si>
  <si>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</si>
  <si>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</si>
  <si>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</si>
  <si>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</si>
  <si>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</si>
  <si>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</si>
  <si>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</si>
  <si>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</si>
  <si>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</si>
  <si>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</si>
  <si>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</si>
  <si>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</si>
  <si>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</si>
  <si>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</si>
  <si>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</si>
  <si>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</si>
  <si>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</si>
  <si>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</si>
  <si>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</si>
  <si>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</si>
  <si>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</si>
  <si>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</si>
  <si>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</si>
  <si>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</si>
  <si>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</si>
  <si>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</si>
  <si>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</si>
  <si>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</si>
  <si>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</si>
  <si>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</si>
  <si>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</si>
  <si>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</si>
  <si>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</si>
  <si>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</si>
  <si>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</si>
  <si>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</si>
  <si>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</si>
  <si>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</si>
  <si>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</si>
  <si>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</si>
  <si>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</si>
  <si>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</si>
  <si>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</si>
  <si>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</si>
  <si>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</si>
  <si>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</si>
  <si>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</si>
  <si>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</si>
  <si>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</si>
  <si>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</si>
  <si>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</si>
  <si>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</si>
  <si>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</si>
  <si>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</si>
  <si>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</si>
  <si>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</si>
  <si>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</si>
  <si>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</si>
  <si>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</si>
  <si>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</si>
  <si>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</si>
  <si>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</si>
  <si>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</si>
  <si>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</si>
  <si>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</si>
  <si>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</si>
  <si>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</si>
  <si>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</si>
  <si>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</si>
  <si>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</si>
  <si>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</si>
  <si>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</si>
  <si>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</si>
  <si>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</si>
  <si>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</si>
  <si>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</si>
  <si>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</si>
  <si>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</si>
  <si>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</si>
  <si>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</si>
  <si>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</si>
  <si>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</si>
  <si>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</si>
  <si>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</si>
  <si>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</si>
  <si>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</si>
  <si>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</si>
  <si>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</si>
  <si>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</si>
  <si>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</si>
  <si>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</si>
  <si>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</si>
  <si>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</si>
  <si>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</si>
  <si>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</si>
  <si>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</si>
  <si>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</si>
  <si>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</si>
  <si>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</si>
  <si>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</si>
  <si>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</si>
  <si>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</si>
  <si>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</si>
  <si>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</si>
  <si>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</si>
  <si>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</si>
  <si>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</si>
  <si>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</si>
  <si>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</si>
  <si>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</si>
  <si>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</si>
  <si>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</si>
  <si>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</si>
  <si>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</si>
  <si>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</si>
  <si>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</si>
  <si>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</si>
  <si>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</si>
  <si>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</si>
  <si>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</si>
  <si>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</si>
  <si>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</si>
  <si>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</si>
  <si>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</si>
  <si>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</si>
  <si>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</si>
  <si>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</si>
  <si>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</si>
  <si>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</si>
  <si>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</si>
  <si>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</si>
  <si>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</si>
  <si>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</si>
  <si>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</si>
  <si>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</si>
  <si>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</si>
  <si>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</si>
  <si>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</si>
  <si>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</si>
  <si>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</si>
  <si>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</si>
  <si>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</si>
  <si>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</si>
  <si>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</si>
  <si>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</si>
  <si>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</si>
  <si>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</si>
  <si>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</si>
  <si>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</si>
  <si>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</si>
  <si>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</si>
  <si>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</si>
  <si>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</si>
  <si>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</si>
  <si>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</si>
  <si>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</si>
  <si>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</si>
  <si>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</si>
  <si>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</si>
  <si>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</si>
  <si>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</si>
  <si>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</si>
  <si>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</si>
  <si>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</si>
  <si>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</si>
  <si>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</si>
  <si>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</si>
  <si>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</si>
  <si>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</si>
  <si>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</si>
  <si>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</si>
  <si>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</si>
  <si>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</si>
  <si>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</si>
  <si>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</si>
  <si>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</si>
  <si>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</si>
  <si>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</si>
  <si>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</si>
  <si>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</si>
  <si>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</si>
  <si>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</si>
  <si>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</si>
  <si>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</si>
  <si>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</si>
  <si>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</si>
  <si>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</si>
  <si>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</si>
  <si>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</si>
  <si>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</si>
  <si>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</si>
  <si>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</si>
  <si>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</si>
  <si>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</si>
  <si>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</si>
  <si>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</si>
  <si>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</si>
  <si>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</si>
  <si>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</si>
  <si>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</si>
  <si>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</si>
  <si>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</si>
  <si>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</si>
  <si>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</si>
  <si>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</si>
  <si>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</si>
  <si>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</si>
  <si>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</si>
  <si>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</si>
  <si>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</si>
  <si>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</si>
  <si>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</si>
  <si>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</si>
  <si>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</si>
  <si>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</si>
  <si>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</si>
  <si>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</si>
  <si>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</si>
  <si>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</si>
  <si>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</si>
  <si>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</si>
  <si>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</si>
  <si>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</si>
  <si>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</si>
  <si>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</si>
  <si>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</si>
  <si>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</si>
  <si>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</si>
  <si>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</si>
  <si>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</si>
  <si>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</si>
  <si>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</si>
  <si>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</si>
  <si>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</si>
  <si>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</si>
  <si>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</si>
  <si>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</si>
  <si>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</si>
  <si>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</si>
  <si>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</si>
  <si>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</si>
  <si>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</si>
  <si>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</si>
  <si>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</si>
  <si>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</si>
  <si>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</si>
  <si>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</si>
  <si>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</si>
  <si>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</si>
  <si>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</si>
  <si>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</si>
  <si>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</si>
  <si>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</si>
  <si>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</si>
  <si>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</si>
  <si>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</si>
  <si>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</si>
  <si>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</si>
  <si>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</si>
  <si>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</si>
  <si>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</si>
  <si>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</si>
  <si>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</si>
  <si>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</si>
  <si>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</si>
  <si>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</si>
  <si>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</si>
  <si>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</si>
  <si>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</si>
  <si>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</si>
  <si>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</si>
  <si>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</si>
  <si>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</si>
  <si>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</si>
  <si>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</si>
  <si>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</si>
  <si>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</si>
  <si>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</si>
  <si>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</si>
  <si>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</si>
  <si>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</si>
  <si>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</si>
  <si>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</si>
  <si>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</si>
  <si>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</si>
  <si>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</si>
  <si>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</si>
  <si>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</si>
  <si>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</si>
  <si>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</si>
  <si>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</si>
  <si>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</si>
  <si>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</si>
  <si>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</si>
  <si>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</si>
  <si>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</si>
  <si>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</si>
  <si>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</si>
  <si>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</si>
  <si>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</si>
  <si>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</si>
  <si>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</si>
  <si>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</si>
  <si>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</si>
  <si>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</si>
  <si>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</si>
  <si>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</si>
  <si>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</si>
  <si>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</si>
  <si>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</si>
  <si>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</si>
  <si>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</si>
  <si>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</si>
  <si>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</si>
  <si>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</si>
  <si>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</si>
  <si>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</si>
  <si>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</si>
  <si>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</si>
  <si>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</si>
  <si>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</si>
  <si>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</si>
  <si>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</si>
  <si>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</si>
  <si>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</si>
  <si>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</si>
  <si>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</si>
  <si>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</si>
  <si>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</si>
  <si>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</si>
  <si>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</si>
  <si>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</si>
  <si>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</si>
  <si>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</si>
  <si>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</si>
  <si>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</si>
  <si>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</si>
  <si>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</si>
  <si>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</si>
  <si>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</si>
  <si>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</si>
  <si>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</si>
  <si>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</si>
  <si>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</si>
  <si>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</si>
  <si>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</si>
  <si>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</si>
  <si>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</si>
  <si>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</si>
  <si>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</si>
  <si>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</si>
  <si>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</si>
  <si>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</si>
  <si>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</si>
  <si>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</si>
  <si>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</si>
  <si>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</si>
  <si>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</si>
  <si>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</si>
  <si>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</si>
  <si>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</si>
  <si>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</si>
  <si>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</si>
  <si>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</si>
  <si>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</si>
  <si>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</si>
  <si>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</si>
  <si>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</si>
  <si>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</si>
  <si>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</si>
  <si>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</si>
  <si>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</si>
  <si>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</si>
  <si>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</si>
  <si>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</si>
  <si>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</si>
  <si>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</si>
  <si>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40000 to 44999</t>
  </si>
  <si>
    <t>45000 to 49999</t>
  </si>
  <si>
    <t>Greater than or equal to 50000</t>
  </si>
  <si>
    <t>35000 to 39999</t>
  </si>
  <si>
    <t>Outcome</t>
  </si>
  <si>
    <t>Z-score successful_backers_count</t>
  </si>
  <si>
    <t>Probability_distribution</t>
  </si>
  <si>
    <t>Z-score failed_backers_count</t>
  </si>
  <si>
    <t>Statistics</t>
  </si>
  <si>
    <t>Successful</t>
  </si>
  <si>
    <t>Failed</t>
  </si>
  <si>
    <t>Mean</t>
  </si>
  <si>
    <t>Median</t>
  </si>
  <si>
    <t>Minimum</t>
  </si>
  <si>
    <t>Maximum</t>
  </si>
  <si>
    <t>Variance</t>
  </si>
  <si>
    <t>Standard Deviation</t>
  </si>
  <si>
    <t>Summary by Mean</t>
  </si>
  <si>
    <t>Mean + 1SD:</t>
  </si>
  <si>
    <t xml:space="preserve">Mean  </t>
  </si>
  <si>
    <t>Mean - 1SD:</t>
  </si>
  <si>
    <t xml:space="preserve">Z-SCORE &lt; -2.68 (lower outlier): </t>
  </si>
  <si>
    <t xml:space="preserve">Z-SCORE &gt; 2.68 (upper outlier):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</si>
</sst>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9" fontId="0" fillId="0" borderId="0" xfId="0" applyNumberFormat="1"/>
    <xf numFmtId="0" fontId="0" fillId="33" borderId="0" xfId="0" applyFill="1"/>
    <xf numFmtId="0" fontId="0" fillId="34" borderId="0" xfId="0" applyFill="1"/>
    <xf numFmtId="0" fontId="16" fillId="35" borderId="0" xfId="0" applyFont="1" applyFill="1" applyAlignment="1">
      <alignment horizontal="center"/>
    </xf>
    <xf numFmtId="0" fontId="16" fillId="35" borderId="0" xfId="0" applyFont="1" applyFill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numFmt numFmtId="0" formatCode="General"/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[crowdfunding.xlsx]Category!PivotTable1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DB-EB44-9FDB-B1C3F926CA12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DB-EB44-9FDB-B1C3F926CA12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DB-EB44-9FDB-B1C3F926CA12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2DB-EB44-9FDB-B1C3F926C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47710720"/>
        <c:axId val="847489920"/>
      </c:barChart>
      <c:catAx>
        <c:axId val="84771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489920"/>
        <c:crosses val="autoZero"/>
        <c:auto val="1"/>
        <c:lblAlgn val="ctr"/>
        <c:lblOffset val="100"/>
        <c:noMultiLvlLbl val="0"/>
      </c:catAx>
      <c:valAx>
        <c:axId val="84748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71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[crowdfunding.xlsx]Sub-Category!PivotTable3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FD-E94C-A8B8-0B0170BE5879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FD-E94C-A8B8-0B0170BE5879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FD-E94C-A8B8-0B0170BE5879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FD-E94C-A8B8-0B0170BE5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39688688"/>
        <c:axId val="439690688"/>
      </c:barChart>
      <c:catAx>
        <c:axId val="43968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690688"/>
        <c:crosses val="autoZero"/>
        <c:auto val="1"/>
        <c:lblAlgn val="ctr"/>
        <c:lblOffset val="100"/>
        <c:noMultiLvlLbl val="0"/>
      </c:catAx>
      <c:valAx>
        <c:axId val="43969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688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[crowdfunding.xlsx]Date &amp; Category!PivotTable4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C000"/>
            </a:solidFill>
            <a:ln w="9525">
              <a:solidFill>
                <a:srgbClr val="FFC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B050"/>
            </a:solidFill>
            <a:round/>
          </a:ln>
          <a:effectLst/>
        </c:spPr>
        <c:marker>
          <c:symbol val="circle"/>
          <c:size val="5"/>
          <c:spPr>
            <a:solidFill>
              <a:srgbClr val="00B050"/>
            </a:solidFill>
            <a:ln w="9525">
              <a:solidFill>
                <a:srgbClr val="00B05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&amp;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strRef>
              <c:f>'Date &amp;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&amp; Category'!$B$6:$B$18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CA-2644-A4F8-653CF89CB111}"/>
            </c:ext>
          </c:extLst>
        </c:ser>
        <c:ser>
          <c:idx val="1"/>
          <c:order val="1"/>
          <c:tx>
            <c:strRef>
              <c:f>'Date &amp;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'Date &amp;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&amp; Category'!$C$6:$C$18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CA-2644-A4F8-653CF89CB111}"/>
            </c:ext>
          </c:extLst>
        </c:ser>
        <c:ser>
          <c:idx val="2"/>
          <c:order val="2"/>
          <c:tx>
            <c:strRef>
              <c:f>'Date &amp; Category'!$D$4:$D$5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'Date &amp;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&amp; Category'!$D$6:$D$18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CA-2644-A4F8-653CF89CB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944848"/>
        <c:axId val="440071024"/>
      </c:lineChart>
      <c:catAx>
        <c:axId val="43994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071024"/>
        <c:crosses val="autoZero"/>
        <c:auto val="1"/>
        <c:lblAlgn val="ctr"/>
        <c:lblOffset val="100"/>
        <c:noMultiLvlLbl val="0"/>
      </c:catAx>
      <c:valAx>
        <c:axId val="44007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94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BC-3640-87B6-01A336EAEE83}"/>
            </c:ext>
          </c:extLst>
        </c:ser>
        <c:ser>
          <c:idx val="5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BC-3640-87B6-01A336EAEE83}"/>
            </c:ext>
          </c:extLst>
        </c:ser>
        <c:ser>
          <c:idx val="6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3BC-3640-87B6-01A336EAE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850720"/>
        <c:axId val="393832384"/>
      </c:lineChart>
      <c:catAx>
        <c:axId val="39385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32384"/>
        <c:crosses val="autoZero"/>
        <c:auto val="1"/>
        <c:lblAlgn val="ctr"/>
        <c:lblOffset val="100"/>
        <c:noMultiLvlLbl val="0"/>
      </c:catAx>
      <c:valAx>
        <c:axId val="39383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5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0</xdr:row>
      <xdr:rowOff>76200</xdr:rowOff>
    </xdr:from>
    <xdr:to>
      <xdr:col>20</xdr:col>
      <xdr:colOff>787400</xdr:colOff>
      <xdr:row>28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385EEF-125D-9431-C02A-A6AE7C891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1</xdr:row>
      <xdr:rowOff>31750</xdr:rowOff>
    </xdr:from>
    <xdr:to>
      <xdr:col>21</xdr:col>
      <xdr:colOff>139700</xdr:colOff>
      <xdr:row>33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A146CF-DA2C-FDDC-5732-FB6C183575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19050</xdr:rowOff>
    </xdr:from>
    <xdr:to>
      <xdr:col>20</xdr:col>
      <xdr:colOff>812800</xdr:colOff>
      <xdr:row>26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D325CD-669E-4868-E512-8AAB72B7D2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13</xdr:row>
      <xdr:rowOff>114300</xdr:rowOff>
    </xdr:from>
    <xdr:to>
      <xdr:col>8</xdr:col>
      <xdr:colOff>774700</xdr:colOff>
      <xdr:row>40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FF3488-2983-F9E3-1430-6ED171E37B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3</xdr:col>
      <xdr:colOff>0</xdr:colOff>
      <xdr:row>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BB6AF62-0FFC-AD50-8286-4A7A77D9FAEC}"/>
            </a:ext>
          </a:extLst>
        </xdr:cNvPr>
        <xdr:cNvSpPr txBox="1"/>
      </xdr:nvSpPr>
      <xdr:spPr>
        <a:xfrm>
          <a:off x="0" y="609600"/>
          <a:ext cx="572770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n-US" sz="1400" b="1"/>
            <a:t>Statistical Analysis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69.522801967592" createdVersion="8" refreshedVersion="8" minRefreshableVersion="3" recordCount="1000" xr:uid="{EE6F355A-EAB1-9249-BE0E-A1E711F5DCDA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55D7A2-10BD-604E-BB85-48BED9FFBD2D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C7E2E6-F062-7E46-B48C-10A382FA6716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168E2B-C451-2E4E-BAB3-23F0B4246C17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x="1"/>
        <item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J9" sqref="J9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bestFit="1" customWidth="1"/>
    <col min="8" max="8" width="13" bestFit="1" customWidth="1"/>
    <col min="9" max="9" width="16" bestFit="1" customWidth="1"/>
    <col min="12" max="13" width="11.1640625" bestFit="1" customWidth="1"/>
    <col min="14" max="15" width="24" customWidth="1"/>
    <col min="18" max="18" width="28" bestFit="1" customWidth="1"/>
    <col min="19" max="19" width="14.33203125" bestFit="1" customWidth="1"/>
    <col min="20" max="20" width="12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E2/D2*100</f>
        <v>0</v>
      </c>
      <c r="G2" t="s">
        <v>14</v>
      </c>
      <c r="H2">
        <v>0</v>
      </c>
      <c r="I2" s="5"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LEFT(R2,SEARCH("/",R2)-1)</f>
        <v>food</v>
      </c>
      <c r="T2" t="str">
        <f>RIGHT(R2,LEN(R2)-SEARCH("/",R2))</f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E3/D3*100</f>
        <v>1040</v>
      </c>
      <c r="G3" t="s">
        <v>20</v>
      </c>
      <c r="H3">
        <v>158</v>
      </c>
      <c r="I3" s="5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1">(((L3/60)/60)/24)+DATE(1970,1,1)</f>
        <v>41870.208333333336</v>
      </c>
      <c r="O3" s="8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3">LEFT(R3,SEARCH("/",R3)-1)</f>
        <v>music</v>
      </c>
      <c r="T3" t="str">
        <f t="shared" ref="T3:T66" si="4">RIGHT(R3,LEN(R3)-SEARCH("/",R3))</f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5">
        <f t="shared" ref="I4:I67" si="5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1"/>
        <v>41595.25</v>
      </c>
      <c r="O4" s="8">
        <f t="shared" si="2"/>
        <v>41597.25</v>
      </c>
      <c r="P4" t="b">
        <v>0</v>
      </c>
      <c r="Q4" t="b">
        <v>0</v>
      </c>
      <c r="R4" t="s">
        <v>28</v>
      </c>
      <c r="S4" t="str">
        <f t="shared" si="3"/>
        <v>technology</v>
      </c>
      <c r="T4" t="str">
        <f t="shared" si="4"/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5">
        <f t="shared" si="5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1"/>
        <v>43688.208333333328</v>
      </c>
      <c r="O5" s="8">
        <f t="shared" si="2"/>
        <v>43728.208333333328</v>
      </c>
      <c r="P5" t="b">
        <v>0</v>
      </c>
      <c r="Q5" t="b">
        <v>0</v>
      </c>
      <c r="R5" t="s">
        <v>23</v>
      </c>
      <c r="S5" t="str">
        <f t="shared" si="3"/>
        <v>music</v>
      </c>
      <c r="T5" t="str">
        <f t="shared" si="4"/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5">
        <f t="shared" si="5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1"/>
        <v>43485.25</v>
      </c>
      <c r="O6" s="8">
        <f t="shared" si="2"/>
        <v>43489.25</v>
      </c>
      <c r="P6" t="b">
        <v>0</v>
      </c>
      <c r="Q6" t="b">
        <v>0</v>
      </c>
      <c r="R6" t="s">
        <v>33</v>
      </c>
      <c r="S6" t="str">
        <f t="shared" si="3"/>
        <v>theater</v>
      </c>
      <c r="T6" t="str">
        <f t="shared" si="4"/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5">
        <f t="shared" si="5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1"/>
        <v>41149.208333333336</v>
      </c>
      <c r="O7" s="8">
        <f t="shared" si="2"/>
        <v>41160.208333333336</v>
      </c>
      <c r="P7" t="b">
        <v>0</v>
      </c>
      <c r="Q7" t="b">
        <v>0</v>
      </c>
      <c r="R7" t="s">
        <v>33</v>
      </c>
      <c r="S7" t="str">
        <f t="shared" si="3"/>
        <v>theater</v>
      </c>
      <c r="T7" t="str">
        <f t="shared" si="4"/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5">
        <f t="shared" si="5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1"/>
        <v>42991.208333333328</v>
      </c>
      <c r="O8" s="8">
        <f t="shared" si="2"/>
        <v>42992.208333333328</v>
      </c>
      <c r="P8" t="b">
        <v>0</v>
      </c>
      <c r="Q8" t="b">
        <v>0</v>
      </c>
      <c r="R8" t="s">
        <v>42</v>
      </c>
      <c r="S8" t="str">
        <f t="shared" si="3"/>
        <v>film &amp; video</v>
      </c>
      <c r="T8" t="str">
        <f t="shared" si="4"/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5">
        <f t="shared" si="5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1"/>
        <v>42229.208333333328</v>
      </c>
      <c r="O9" s="8">
        <f t="shared" si="2"/>
        <v>42231.208333333328</v>
      </c>
      <c r="P9" t="b">
        <v>0</v>
      </c>
      <c r="Q9" t="b">
        <v>0</v>
      </c>
      <c r="R9" t="s">
        <v>33</v>
      </c>
      <c r="S9" t="str">
        <f t="shared" si="3"/>
        <v>theater</v>
      </c>
      <c r="T9" t="str">
        <f t="shared" si="4"/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5">
        <f t="shared" si="5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1"/>
        <v>40399.208333333336</v>
      </c>
      <c r="O10" s="8">
        <f t="shared" si="2"/>
        <v>40401.208333333336</v>
      </c>
      <c r="P10" t="b">
        <v>0</v>
      </c>
      <c r="Q10" t="b">
        <v>0</v>
      </c>
      <c r="R10" t="s">
        <v>33</v>
      </c>
      <c r="S10" t="str">
        <f t="shared" si="3"/>
        <v>theater</v>
      </c>
      <c r="T10" t="str">
        <f t="shared" si="4"/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5">
        <f t="shared" si="5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1"/>
        <v>41536.208333333336</v>
      </c>
      <c r="O11" s="8">
        <f t="shared" si="2"/>
        <v>41585.25</v>
      </c>
      <c r="P11" t="b">
        <v>0</v>
      </c>
      <c r="Q11" t="b">
        <v>0</v>
      </c>
      <c r="R11" t="s">
        <v>50</v>
      </c>
      <c r="S11" t="str">
        <f t="shared" si="3"/>
        <v>music</v>
      </c>
      <c r="T11" t="str">
        <f t="shared" si="4"/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5">
        <f t="shared" si="5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1"/>
        <v>40404.208333333336</v>
      </c>
      <c r="O12" s="8">
        <f t="shared" si="2"/>
        <v>40452.208333333336</v>
      </c>
      <c r="P12" t="b">
        <v>0</v>
      </c>
      <c r="Q12" t="b">
        <v>0</v>
      </c>
      <c r="R12" t="s">
        <v>53</v>
      </c>
      <c r="S12" t="str">
        <f t="shared" si="3"/>
        <v>film &amp; video</v>
      </c>
      <c r="T12" t="str">
        <f t="shared" si="4"/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5">
        <f t="shared" si="5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1"/>
        <v>40442.208333333336</v>
      </c>
      <c r="O13" s="8">
        <f t="shared" si="2"/>
        <v>40448.208333333336</v>
      </c>
      <c r="P13" t="b">
        <v>0</v>
      </c>
      <c r="Q13" t="b">
        <v>1</v>
      </c>
      <c r="R13" t="s">
        <v>33</v>
      </c>
      <c r="S13" t="str">
        <f t="shared" si="3"/>
        <v>theater</v>
      </c>
      <c r="T13" t="str">
        <f t="shared" si="4"/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5">
        <f t="shared" si="5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1"/>
        <v>43760.208333333328</v>
      </c>
      <c r="O14" s="8">
        <f t="shared" si="2"/>
        <v>43768.208333333328</v>
      </c>
      <c r="P14" t="b">
        <v>0</v>
      </c>
      <c r="Q14" t="b">
        <v>0</v>
      </c>
      <c r="R14" t="s">
        <v>53</v>
      </c>
      <c r="S14" t="str">
        <f t="shared" si="3"/>
        <v>film &amp; video</v>
      </c>
      <c r="T14" t="str">
        <f t="shared" si="4"/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5">
        <f t="shared" si="5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1"/>
        <v>42532.208333333328</v>
      </c>
      <c r="O15" s="8">
        <f t="shared" si="2"/>
        <v>42544.208333333328</v>
      </c>
      <c r="P15" t="b">
        <v>0</v>
      </c>
      <c r="Q15" t="b">
        <v>0</v>
      </c>
      <c r="R15" t="s">
        <v>60</v>
      </c>
      <c r="S15" t="str">
        <f t="shared" si="3"/>
        <v>music</v>
      </c>
      <c r="T15" t="str">
        <f t="shared" si="4"/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5">
        <f t="shared" si="5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1"/>
        <v>40974.25</v>
      </c>
      <c r="O16" s="8">
        <f t="shared" si="2"/>
        <v>41001.208333333336</v>
      </c>
      <c r="P16" t="b">
        <v>0</v>
      </c>
      <c r="Q16" t="b">
        <v>0</v>
      </c>
      <c r="R16" t="s">
        <v>60</v>
      </c>
      <c r="S16" t="str">
        <f t="shared" si="3"/>
        <v>music</v>
      </c>
      <c r="T16" t="str">
        <f t="shared" si="4"/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5">
        <f t="shared" si="5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1"/>
        <v>43809.25</v>
      </c>
      <c r="O17" s="8">
        <f t="shared" si="2"/>
        <v>43813.25</v>
      </c>
      <c r="P17" t="b">
        <v>0</v>
      </c>
      <c r="Q17" t="b">
        <v>0</v>
      </c>
      <c r="R17" t="s">
        <v>65</v>
      </c>
      <c r="S17" t="str">
        <f t="shared" si="3"/>
        <v>technology</v>
      </c>
      <c r="T17" t="str">
        <f t="shared" si="4"/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5">
        <f t="shared" si="5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1"/>
        <v>41661.25</v>
      </c>
      <c r="O18" s="8">
        <f t="shared" si="2"/>
        <v>41683.25</v>
      </c>
      <c r="P18" t="b">
        <v>0</v>
      </c>
      <c r="Q18" t="b">
        <v>0</v>
      </c>
      <c r="R18" t="s">
        <v>68</v>
      </c>
      <c r="S18" t="str">
        <f t="shared" si="3"/>
        <v>publishing</v>
      </c>
      <c r="T18" t="str">
        <f t="shared" si="4"/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5">
        <f t="shared" si="5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1"/>
        <v>40555.25</v>
      </c>
      <c r="O19" s="8">
        <f t="shared" si="2"/>
        <v>40556.25</v>
      </c>
      <c r="P19" t="b">
        <v>0</v>
      </c>
      <c r="Q19" t="b">
        <v>0</v>
      </c>
      <c r="R19" t="s">
        <v>71</v>
      </c>
      <c r="S19" t="str">
        <f t="shared" si="3"/>
        <v>film &amp; video</v>
      </c>
      <c r="T19" t="str">
        <f t="shared" si="4"/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5">
        <f t="shared" si="5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1"/>
        <v>43351.208333333328</v>
      </c>
      <c r="O20" s="8">
        <f t="shared" si="2"/>
        <v>43359.208333333328</v>
      </c>
      <c r="P20" t="b">
        <v>0</v>
      </c>
      <c r="Q20" t="b">
        <v>0</v>
      </c>
      <c r="R20" t="s">
        <v>33</v>
      </c>
      <c r="S20" t="str">
        <f t="shared" si="3"/>
        <v>theater</v>
      </c>
      <c r="T20" t="str">
        <f t="shared" si="4"/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5">
        <f t="shared" si="5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1"/>
        <v>43528.25</v>
      </c>
      <c r="O21" s="8">
        <f t="shared" si="2"/>
        <v>43549.208333333328</v>
      </c>
      <c r="P21" t="b">
        <v>0</v>
      </c>
      <c r="Q21" t="b">
        <v>1</v>
      </c>
      <c r="R21" t="s">
        <v>33</v>
      </c>
      <c r="S21" t="str">
        <f t="shared" si="3"/>
        <v>theater</v>
      </c>
      <c r="T21" t="str">
        <f t="shared" si="4"/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5">
        <f t="shared" si="5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1"/>
        <v>41848.208333333336</v>
      </c>
      <c r="O22" s="8">
        <f t="shared" si="2"/>
        <v>41848.208333333336</v>
      </c>
      <c r="P22" t="b">
        <v>0</v>
      </c>
      <c r="Q22" t="b">
        <v>0</v>
      </c>
      <c r="R22" t="s">
        <v>53</v>
      </c>
      <c r="S22" t="str">
        <f t="shared" si="3"/>
        <v>film &amp; video</v>
      </c>
      <c r="T22" t="str">
        <f t="shared" si="4"/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5">
        <f t="shared" si="5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1"/>
        <v>40770.208333333336</v>
      </c>
      <c r="O23" s="8">
        <f t="shared" si="2"/>
        <v>40804.208333333336</v>
      </c>
      <c r="P23" t="b">
        <v>0</v>
      </c>
      <c r="Q23" t="b">
        <v>0</v>
      </c>
      <c r="R23" t="s">
        <v>33</v>
      </c>
      <c r="S23" t="str">
        <f t="shared" si="3"/>
        <v>theater</v>
      </c>
      <c r="T23" t="str">
        <f t="shared" si="4"/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5">
        <f t="shared" si="5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1"/>
        <v>43193.208333333328</v>
      </c>
      <c r="O24" s="8">
        <f t="shared" si="2"/>
        <v>43208.208333333328</v>
      </c>
      <c r="P24" t="b">
        <v>0</v>
      </c>
      <c r="Q24" t="b">
        <v>0</v>
      </c>
      <c r="R24" t="s">
        <v>33</v>
      </c>
      <c r="S24" t="str">
        <f t="shared" si="3"/>
        <v>theater</v>
      </c>
      <c r="T24" t="str">
        <f t="shared" si="4"/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5">
        <f t="shared" si="5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1"/>
        <v>43510.25</v>
      </c>
      <c r="O25" s="8">
        <f t="shared" si="2"/>
        <v>43563.208333333328</v>
      </c>
      <c r="P25" t="b">
        <v>0</v>
      </c>
      <c r="Q25" t="b">
        <v>0</v>
      </c>
      <c r="R25" t="s">
        <v>42</v>
      </c>
      <c r="S25" t="str">
        <f t="shared" si="3"/>
        <v>film &amp; video</v>
      </c>
      <c r="T25" t="str">
        <f t="shared" si="4"/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5">
        <f t="shared" si="5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1"/>
        <v>41811.208333333336</v>
      </c>
      <c r="O26" s="8">
        <f t="shared" si="2"/>
        <v>41813.208333333336</v>
      </c>
      <c r="P26" t="b">
        <v>0</v>
      </c>
      <c r="Q26" t="b">
        <v>0</v>
      </c>
      <c r="R26" t="s">
        <v>65</v>
      </c>
      <c r="S26" t="str">
        <f t="shared" si="3"/>
        <v>technology</v>
      </c>
      <c r="T26" t="str">
        <f t="shared" si="4"/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5">
        <f t="shared" si="5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1"/>
        <v>40681.208333333336</v>
      </c>
      <c r="O27" s="8">
        <f t="shared" si="2"/>
        <v>40701.208333333336</v>
      </c>
      <c r="P27" t="b">
        <v>0</v>
      </c>
      <c r="Q27" t="b">
        <v>1</v>
      </c>
      <c r="R27" t="s">
        <v>89</v>
      </c>
      <c r="S27" t="str">
        <f t="shared" si="3"/>
        <v>games</v>
      </c>
      <c r="T27" t="str">
        <f t="shared" si="4"/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5">
        <f t="shared" si="5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1"/>
        <v>43312.208333333328</v>
      </c>
      <c r="O28" s="8">
        <f t="shared" si="2"/>
        <v>43339.208333333328</v>
      </c>
      <c r="P28" t="b">
        <v>0</v>
      </c>
      <c r="Q28" t="b">
        <v>0</v>
      </c>
      <c r="R28" t="s">
        <v>33</v>
      </c>
      <c r="S28" t="str">
        <f t="shared" si="3"/>
        <v>theater</v>
      </c>
      <c r="T28" t="str">
        <f t="shared" si="4"/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5">
        <f t="shared" si="5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1"/>
        <v>42280.208333333328</v>
      </c>
      <c r="O29" s="8">
        <f t="shared" si="2"/>
        <v>42288.208333333328</v>
      </c>
      <c r="P29" t="b">
        <v>0</v>
      </c>
      <c r="Q29" t="b">
        <v>0</v>
      </c>
      <c r="R29" t="s">
        <v>23</v>
      </c>
      <c r="S29" t="str">
        <f t="shared" si="3"/>
        <v>music</v>
      </c>
      <c r="T29" t="str">
        <f t="shared" si="4"/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5">
        <f t="shared" si="5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1"/>
        <v>40218.25</v>
      </c>
      <c r="O30" s="8">
        <f t="shared" si="2"/>
        <v>40241.25</v>
      </c>
      <c r="P30" t="b">
        <v>0</v>
      </c>
      <c r="Q30" t="b">
        <v>1</v>
      </c>
      <c r="R30" t="s">
        <v>33</v>
      </c>
      <c r="S30" t="str">
        <f t="shared" si="3"/>
        <v>theater</v>
      </c>
      <c r="T30" t="str">
        <f t="shared" si="4"/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5">
        <f t="shared" si="5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1"/>
        <v>43301.208333333328</v>
      </c>
      <c r="O31" s="8">
        <f t="shared" si="2"/>
        <v>43341.208333333328</v>
      </c>
      <c r="P31" t="b">
        <v>0</v>
      </c>
      <c r="Q31" t="b">
        <v>0</v>
      </c>
      <c r="R31" t="s">
        <v>100</v>
      </c>
      <c r="S31" t="str">
        <f t="shared" si="3"/>
        <v>film &amp; video</v>
      </c>
      <c r="T31" t="str">
        <f t="shared" si="4"/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5">
        <f t="shared" si="5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1"/>
        <v>43609.208333333328</v>
      </c>
      <c r="O32" s="8">
        <f t="shared" si="2"/>
        <v>43614.208333333328</v>
      </c>
      <c r="P32" t="b">
        <v>0</v>
      </c>
      <c r="Q32" t="b">
        <v>0</v>
      </c>
      <c r="R32" t="s">
        <v>71</v>
      </c>
      <c r="S32" t="str">
        <f t="shared" si="3"/>
        <v>film &amp; video</v>
      </c>
      <c r="T32" t="str">
        <f t="shared" si="4"/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5">
        <f t="shared" si="5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1"/>
        <v>42374.25</v>
      </c>
      <c r="O33" s="8">
        <f t="shared" si="2"/>
        <v>42402.25</v>
      </c>
      <c r="P33" t="b">
        <v>0</v>
      </c>
      <c r="Q33" t="b">
        <v>0</v>
      </c>
      <c r="R33" t="s">
        <v>89</v>
      </c>
      <c r="S33" t="str">
        <f t="shared" si="3"/>
        <v>games</v>
      </c>
      <c r="T33" t="str">
        <f t="shared" si="4"/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5">
        <f t="shared" si="5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1"/>
        <v>43110.25</v>
      </c>
      <c r="O34" s="8">
        <f t="shared" si="2"/>
        <v>43137.25</v>
      </c>
      <c r="P34" t="b">
        <v>0</v>
      </c>
      <c r="Q34" t="b">
        <v>0</v>
      </c>
      <c r="R34" t="s">
        <v>42</v>
      </c>
      <c r="S34" t="str">
        <f t="shared" si="3"/>
        <v>film &amp; video</v>
      </c>
      <c r="T34" t="str">
        <f t="shared" si="4"/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5">
        <f t="shared" si="5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1"/>
        <v>41917.208333333336</v>
      </c>
      <c r="O35" s="8">
        <f t="shared" si="2"/>
        <v>41954.25</v>
      </c>
      <c r="P35" t="b">
        <v>0</v>
      </c>
      <c r="Q35" t="b">
        <v>0</v>
      </c>
      <c r="R35" t="s">
        <v>33</v>
      </c>
      <c r="S35" t="str">
        <f t="shared" si="3"/>
        <v>theater</v>
      </c>
      <c r="T35" t="str">
        <f t="shared" si="4"/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5">
        <f t="shared" si="5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1"/>
        <v>42817.208333333328</v>
      </c>
      <c r="O36" s="8">
        <f t="shared" si="2"/>
        <v>42822.208333333328</v>
      </c>
      <c r="P36" t="b">
        <v>0</v>
      </c>
      <c r="Q36" t="b">
        <v>0</v>
      </c>
      <c r="R36" t="s">
        <v>42</v>
      </c>
      <c r="S36" t="str">
        <f t="shared" si="3"/>
        <v>film &amp; video</v>
      </c>
      <c r="T36" t="str">
        <f t="shared" si="4"/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5">
        <f t="shared" si="5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1"/>
        <v>43484.25</v>
      </c>
      <c r="O37" s="8">
        <f t="shared" si="2"/>
        <v>43526.25</v>
      </c>
      <c r="P37" t="b">
        <v>0</v>
      </c>
      <c r="Q37" t="b">
        <v>1</v>
      </c>
      <c r="R37" t="s">
        <v>53</v>
      </c>
      <c r="S37" t="str">
        <f t="shared" si="3"/>
        <v>film &amp; video</v>
      </c>
      <c r="T37" t="str">
        <f t="shared" si="4"/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5">
        <f t="shared" si="5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1"/>
        <v>40600.25</v>
      </c>
      <c r="O38" s="8">
        <f t="shared" si="2"/>
        <v>40625.208333333336</v>
      </c>
      <c r="P38" t="b">
        <v>0</v>
      </c>
      <c r="Q38" t="b">
        <v>0</v>
      </c>
      <c r="R38" t="s">
        <v>33</v>
      </c>
      <c r="S38" t="str">
        <f t="shared" si="3"/>
        <v>theater</v>
      </c>
      <c r="T38" t="str">
        <f t="shared" si="4"/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5">
        <f t="shared" si="5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1"/>
        <v>43744.208333333328</v>
      </c>
      <c r="O39" s="8">
        <f t="shared" si="2"/>
        <v>43777.25</v>
      </c>
      <c r="P39" t="b">
        <v>0</v>
      </c>
      <c r="Q39" t="b">
        <v>1</v>
      </c>
      <c r="R39" t="s">
        <v>119</v>
      </c>
      <c r="S39" t="str">
        <f t="shared" si="3"/>
        <v>publishing</v>
      </c>
      <c r="T39" t="str">
        <f t="shared" si="4"/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5">
        <f t="shared" si="5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1"/>
        <v>40469.208333333336</v>
      </c>
      <c r="O40" s="8">
        <f t="shared" si="2"/>
        <v>40474.208333333336</v>
      </c>
      <c r="P40" t="b">
        <v>0</v>
      </c>
      <c r="Q40" t="b">
        <v>0</v>
      </c>
      <c r="R40" t="s">
        <v>122</v>
      </c>
      <c r="S40" t="str">
        <f t="shared" si="3"/>
        <v>photography</v>
      </c>
      <c r="T40" t="str">
        <f t="shared" si="4"/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5">
        <f t="shared" si="5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1"/>
        <v>41330.25</v>
      </c>
      <c r="O41" s="8">
        <f t="shared" si="2"/>
        <v>41344.208333333336</v>
      </c>
      <c r="P41" t="b">
        <v>0</v>
      </c>
      <c r="Q41" t="b">
        <v>0</v>
      </c>
      <c r="R41" t="s">
        <v>33</v>
      </c>
      <c r="S41" t="str">
        <f t="shared" si="3"/>
        <v>theater</v>
      </c>
      <c r="T41" t="str">
        <f t="shared" si="4"/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5">
        <f t="shared" si="5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1"/>
        <v>40334.208333333336</v>
      </c>
      <c r="O42" s="8">
        <f t="shared" si="2"/>
        <v>40353.208333333336</v>
      </c>
      <c r="P42" t="b">
        <v>0</v>
      </c>
      <c r="Q42" t="b">
        <v>1</v>
      </c>
      <c r="R42" t="s">
        <v>65</v>
      </c>
      <c r="S42" t="str">
        <f t="shared" si="3"/>
        <v>technology</v>
      </c>
      <c r="T42" t="str">
        <f t="shared" si="4"/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5">
        <f t="shared" si="5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1"/>
        <v>41156.208333333336</v>
      </c>
      <c r="O43" s="8">
        <f t="shared" si="2"/>
        <v>41182.208333333336</v>
      </c>
      <c r="P43" t="b">
        <v>0</v>
      </c>
      <c r="Q43" t="b">
        <v>1</v>
      </c>
      <c r="R43" t="s">
        <v>23</v>
      </c>
      <c r="S43" t="str">
        <f t="shared" si="3"/>
        <v>music</v>
      </c>
      <c r="T43" t="str">
        <f t="shared" si="4"/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5">
        <f t="shared" si="5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1"/>
        <v>40728.208333333336</v>
      </c>
      <c r="O44" s="8">
        <f t="shared" si="2"/>
        <v>40737.208333333336</v>
      </c>
      <c r="P44" t="b">
        <v>0</v>
      </c>
      <c r="Q44" t="b">
        <v>0</v>
      </c>
      <c r="R44" t="s">
        <v>17</v>
      </c>
      <c r="S44" t="str">
        <f t="shared" si="3"/>
        <v>food</v>
      </c>
      <c r="T44" t="str">
        <f t="shared" si="4"/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5">
        <f t="shared" si="5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1"/>
        <v>41844.208333333336</v>
      </c>
      <c r="O45" s="8">
        <f t="shared" si="2"/>
        <v>41860.208333333336</v>
      </c>
      <c r="P45" t="b">
        <v>0</v>
      </c>
      <c r="Q45" t="b">
        <v>0</v>
      </c>
      <c r="R45" t="s">
        <v>133</v>
      </c>
      <c r="S45" t="str">
        <f t="shared" si="3"/>
        <v>publishing</v>
      </c>
      <c r="T45" t="str">
        <f t="shared" si="4"/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5">
        <f t="shared" si="5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1"/>
        <v>43541.208333333328</v>
      </c>
      <c r="O46" s="8">
        <f t="shared" si="2"/>
        <v>43542.208333333328</v>
      </c>
      <c r="P46" t="b">
        <v>0</v>
      </c>
      <c r="Q46" t="b">
        <v>0</v>
      </c>
      <c r="R46" t="s">
        <v>119</v>
      </c>
      <c r="S46" t="str">
        <f t="shared" si="3"/>
        <v>publishing</v>
      </c>
      <c r="T46" t="str">
        <f t="shared" si="4"/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5">
        <f t="shared" si="5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1"/>
        <v>42676.208333333328</v>
      </c>
      <c r="O47" s="8">
        <f t="shared" si="2"/>
        <v>42691.25</v>
      </c>
      <c r="P47" t="b">
        <v>0</v>
      </c>
      <c r="Q47" t="b">
        <v>1</v>
      </c>
      <c r="R47" t="s">
        <v>33</v>
      </c>
      <c r="S47" t="str">
        <f t="shared" si="3"/>
        <v>theater</v>
      </c>
      <c r="T47" t="str">
        <f t="shared" si="4"/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5">
        <f t="shared" si="5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1"/>
        <v>40367.208333333336</v>
      </c>
      <c r="O48" s="8">
        <f t="shared" si="2"/>
        <v>40390.208333333336</v>
      </c>
      <c r="P48" t="b">
        <v>0</v>
      </c>
      <c r="Q48" t="b">
        <v>0</v>
      </c>
      <c r="R48" t="s">
        <v>23</v>
      </c>
      <c r="S48" t="str">
        <f t="shared" si="3"/>
        <v>music</v>
      </c>
      <c r="T48" t="str">
        <f t="shared" si="4"/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5">
        <f t="shared" si="5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1"/>
        <v>41727.208333333336</v>
      </c>
      <c r="O49" s="8">
        <f t="shared" si="2"/>
        <v>41757.208333333336</v>
      </c>
      <c r="P49" t="b">
        <v>0</v>
      </c>
      <c r="Q49" t="b">
        <v>0</v>
      </c>
      <c r="R49" t="s">
        <v>33</v>
      </c>
      <c r="S49" t="str">
        <f t="shared" si="3"/>
        <v>theater</v>
      </c>
      <c r="T49" t="str">
        <f t="shared" si="4"/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5">
        <f t="shared" si="5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1"/>
        <v>42180.208333333328</v>
      </c>
      <c r="O50" s="8">
        <f t="shared" si="2"/>
        <v>42192.208333333328</v>
      </c>
      <c r="P50" t="b">
        <v>0</v>
      </c>
      <c r="Q50" t="b">
        <v>0</v>
      </c>
      <c r="R50" t="s">
        <v>33</v>
      </c>
      <c r="S50" t="str">
        <f t="shared" si="3"/>
        <v>theater</v>
      </c>
      <c r="T50" t="str">
        <f t="shared" si="4"/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5">
        <f t="shared" si="5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1"/>
        <v>43758.208333333328</v>
      </c>
      <c r="O51" s="8">
        <f t="shared" si="2"/>
        <v>43803.25</v>
      </c>
      <c r="P51" t="b">
        <v>0</v>
      </c>
      <c r="Q51" t="b">
        <v>0</v>
      </c>
      <c r="R51" t="s">
        <v>23</v>
      </c>
      <c r="S51" t="str">
        <f t="shared" si="3"/>
        <v>music</v>
      </c>
      <c r="T51" t="str">
        <f t="shared" si="4"/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5">
        <f t="shared" si="5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1"/>
        <v>41487.208333333336</v>
      </c>
      <c r="O52" s="8">
        <f t="shared" si="2"/>
        <v>41515.208333333336</v>
      </c>
      <c r="P52" t="b">
        <v>0</v>
      </c>
      <c r="Q52" t="b">
        <v>0</v>
      </c>
      <c r="R52" t="s">
        <v>148</v>
      </c>
      <c r="S52" t="str">
        <f t="shared" si="3"/>
        <v>music</v>
      </c>
      <c r="T52" t="str">
        <f t="shared" si="4"/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5">
        <f t="shared" si="5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1"/>
        <v>40995.208333333336</v>
      </c>
      <c r="O53" s="8">
        <f t="shared" si="2"/>
        <v>41011.208333333336</v>
      </c>
      <c r="P53" t="b">
        <v>0</v>
      </c>
      <c r="Q53" t="b">
        <v>1</v>
      </c>
      <c r="R53" t="s">
        <v>65</v>
      </c>
      <c r="S53" t="str">
        <f t="shared" si="3"/>
        <v>technology</v>
      </c>
      <c r="T53" t="str">
        <f t="shared" si="4"/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5">
        <f t="shared" si="5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1"/>
        <v>40436.208333333336</v>
      </c>
      <c r="O54" s="8">
        <f t="shared" si="2"/>
        <v>40440.208333333336</v>
      </c>
      <c r="P54" t="b">
        <v>0</v>
      </c>
      <c r="Q54" t="b">
        <v>0</v>
      </c>
      <c r="R54" t="s">
        <v>33</v>
      </c>
      <c r="S54" t="str">
        <f t="shared" si="3"/>
        <v>theater</v>
      </c>
      <c r="T54" t="str">
        <f t="shared" si="4"/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5">
        <f t="shared" si="5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1"/>
        <v>41779.208333333336</v>
      </c>
      <c r="O55" s="8">
        <f t="shared" si="2"/>
        <v>41818.208333333336</v>
      </c>
      <c r="P55" t="b">
        <v>0</v>
      </c>
      <c r="Q55" t="b">
        <v>0</v>
      </c>
      <c r="R55" t="s">
        <v>53</v>
      </c>
      <c r="S55" t="str">
        <f t="shared" si="3"/>
        <v>film &amp; video</v>
      </c>
      <c r="T55" t="str">
        <f t="shared" si="4"/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5">
        <f t="shared" si="5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1"/>
        <v>43170.25</v>
      </c>
      <c r="O56" s="8">
        <f t="shared" si="2"/>
        <v>43176.208333333328</v>
      </c>
      <c r="P56" t="b">
        <v>0</v>
      </c>
      <c r="Q56" t="b">
        <v>0</v>
      </c>
      <c r="R56" t="s">
        <v>65</v>
      </c>
      <c r="S56" t="str">
        <f t="shared" si="3"/>
        <v>technology</v>
      </c>
      <c r="T56" t="str">
        <f t="shared" si="4"/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5">
        <f t="shared" si="5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1"/>
        <v>43311.208333333328</v>
      </c>
      <c r="O57" s="8">
        <f t="shared" si="2"/>
        <v>43316.208333333328</v>
      </c>
      <c r="P57" t="b">
        <v>0</v>
      </c>
      <c r="Q57" t="b">
        <v>0</v>
      </c>
      <c r="R57" t="s">
        <v>159</v>
      </c>
      <c r="S57" t="str">
        <f t="shared" si="3"/>
        <v>music</v>
      </c>
      <c r="T57" t="str">
        <f t="shared" si="4"/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5">
        <f t="shared" si="5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1"/>
        <v>42014.25</v>
      </c>
      <c r="O58" s="8">
        <f t="shared" si="2"/>
        <v>42021.25</v>
      </c>
      <c r="P58" t="b">
        <v>0</v>
      </c>
      <c r="Q58" t="b">
        <v>0</v>
      </c>
      <c r="R58" t="s">
        <v>65</v>
      </c>
      <c r="S58" t="str">
        <f t="shared" si="3"/>
        <v>technology</v>
      </c>
      <c r="T58" t="str">
        <f t="shared" si="4"/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5">
        <f t="shared" si="5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1"/>
        <v>42979.208333333328</v>
      </c>
      <c r="O59" s="8">
        <f t="shared" si="2"/>
        <v>42991.208333333328</v>
      </c>
      <c r="P59" t="b">
        <v>0</v>
      </c>
      <c r="Q59" t="b">
        <v>0</v>
      </c>
      <c r="R59" t="s">
        <v>89</v>
      </c>
      <c r="S59" t="str">
        <f t="shared" si="3"/>
        <v>games</v>
      </c>
      <c r="T59" t="str">
        <f t="shared" si="4"/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5">
        <f t="shared" si="5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1"/>
        <v>42268.208333333328</v>
      </c>
      <c r="O60" s="8">
        <f t="shared" si="2"/>
        <v>42281.208333333328</v>
      </c>
      <c r="P60" t="b">
        <v>0</v>
      </c>
      <c r="Q60" t="b">
        <v>0</v>
      </c>
      <c r="R60" t="s">
        <v>33</v>
      </c>
      <c r="S60" t="str">
        <f t="shared" si="3"/>
        <v>theater</v>
      </c>
      <c r="T60" t="str">
        <f t="shared" si="4"/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5">
        <f t="shared" si="5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1"/>
        <v>42898.208333333328</v>
      </c>
      <c r="O61" s="8">
        <f t="shared" si="2"/>
        <v>42913.208333333328</v>
      </c>
      <c r="P61" t="b">
        <v>0</v>
      </c>
      <c r="Q61" t="b">
        <v>1</v>
      </c>
      <c r="R61" t="s">
        <v>33</v>
      </c>
      <c r="S61" t="str">
        <f t="shared" si="3"/>
        <v>theater</v>
      </c>
      <c r="T61" t="str">
        <f t="shared" si="4"/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5">
        <f t="shared" si="5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1"/>
        <v>41107.208333333336</v>
      </c>
      <c r="O62" s="8">
        <f t="shared" si="2"/>
        <v>41110.208333333336</v>
      </c>
      <c r="P62" t="b">
        <v>0</v>
      </c>
      <c r="Q62" t="b">
        <v>0</v>
      </c>
      <c r="R62" t="s">
        <v>33</v>
      </c>
      <c r="S62" t="str">
        <f t="shared" si="3"/>
        <v>theater</v>
      </c>
      <c r="T62" t="str">
        <f t="shared" si="4"/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5">
        <f t="shared" si="5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1"/>
        <v>40595.25</v>
      </c>
      <c r="O63" s="8">
        <f t="shared" si="2"/>
        <v>40635.208333333336</v>
      </c>
      <c r="P63" t="b">
        <v>0</v>
      </c>
      <c r="Q63" t="b">
        <v>0</v>
      </c>
      <c r="R63" t="s">
        <v>33</v>
      </c>
      <c r="S63" t="str">
        <f t="shared" si="3"/>
        <v>theater</v>
      </c>
      <c r="T63" t="str">
        <f t="shared" si="4"/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5">
        <f t="shared" si="5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1"/>
        <v>42160.208333333328</v>
      </c>
      <c r="O64" s="8">
        <f t="shared" si="2"/>
        <v>42161.208333333328</v>
      </c>
      <c r="P64" t="b">
        <v>0</v>
      </c>
      <c r="Q64" t="b">
        <v>0</v>
      </c>
      <c r="R64" t="s">
        <v>28</v>
      </c>
      <c r="S64" t="str">
        <f t="shared" si="3"/>
        <v>technology</v>
      </c>
      <c r="T64" t="str">
        <f t="shared" si="4"/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5">
        <f t="shared" si="5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1"/>
        <v>42853.208333333328</v>
      </c>
      <c r="O65" s="8">
        <f t="shared" si="2"/>
        <v>42859.208333333328</v>
      </c>
      <c r="P65" t="b">
        <v>0</v>
      </c>
      <c r="Q65" t="b">
        <v>0</v>
      </c>
      <c r="R65" t="s">
        <v>33</v>
      </c>
      <c r="S65" t="str">
        <f t="shared" si="3"/>
        <v>theater</v>
      </c>
      <c r="T65" t="str">
        <f t="shared" si="4"/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5">
        <f t="shared" si="5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1"/>
        <v>43283.208333333328</v>
      </c>
      <c r="O66" s="8">
        <f t="shared" si="2"/>
        <v>43298.208333333328</v>
      </c>
      <c r="P66" t="b">
        <v>0</v>
      </c>
      <c r="Q66" t="b">
        <v>1</v>
      </c>
      <c r="R66" t="s">
        <v>28</v>
      </c>
      <c r="S66" t="str">
        <f t="shared" si="3"/>
        <v>technology</v>
      </c>
      <c r="T66" t="str">
        <f t="shared" si="4"/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6">E67/D67*100</f>
        <v>236.14754098360655</v>
      </c>
      <c r="G67" t="s">
        <v>20</v>
      </c>
      <c r="H67">
        <v>236</v>
      </c>
      <c r="I67" s="5">
        <f t="shared" si="5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7">(((L67/60)/60)/24)+DATE(1970,1,1)</f>
        <v>40570.25</v>
      </c>
      <c r="O67" s="8">
        <f t="shared" ref="O67:O130" si="8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9">LEFT(R67,SEARCH("/",R67)-1)</f>
        <v>theater</v>
      </c>
      <c r="T67" t="str">
        <f t="shared" ref="T67:T130" si="10">RIGHT(R67,LEN(R67)-SEARCH("/",R67))</f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6"/>
        <v>45.068965517241381</v>
      </c>
      <c r="G68" t="s">
        <v>14</v>
      </c>
      <c r="H68">
        <v>12</v>
      </c>
      <c r="I68" s="5">
        <f t="shared" ref="I68:I131" si="11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7"/>
        <v>42102.208333333328</v>
      </c>
      <c r="O68" s="8">
        <f t="shared" si="8"/>
        <v>42107.208333333328</v>
      </c>
      <c r="P68" t="b">
        <v>0</v>
      </c>
      <c r="Q68" t="b">
        <v>1</v>
      </c>
      <c r="R68" t="s">
        <v>33</v>
      </c>
      <c r="S68" t="str">
        <f t="shared" si="9"/>
        <v>theater</v>
      </c>
      <c r="T68" t="str">
        <f t="shared" si="10"/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6"/>
        <v>162.38567493112947</v>
      </c>
      <c r="G69" t="s">
        <v>20</v>
      </c>
      <c r="H69">
        <v>4065</v>
      </c>
      <c r="I69" s="5">
        <f t="shared" si="11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7"/>
        <v>40203.25</v>
      </c>
      <c r="O69" s="8">
        <f t="shared" si="8"/>
        <v>40208.25</v>
      </c>
      <c r="P69" t="b">
        <v>0</v>
      </c>
      <c r="Q69" t="b">
        <v>1</v>
      </c>
      <c r="R69" t="s">
        <v>65</v>
      </c>
      <c r="S69" t="str">
        <f t="shared" si="9"/>
        <v>technology</v>
      </c>
      <c r="T69" t="str">
        <f t="shared" si="10"/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6"/>
        <v>254.52631578947367</v>
      </c>
      <c r="G70" t="s">
        <v>20</v>
      </c>
      <c r="H70">
        <v>246</v>
      </c>
      <c r="I70" s="5">
        <f t="shared" si="11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7"/>
        <v>42943.208333333328</v>
      </c>
      <c r="O70" s="8">
        <f t="shared" si="8"/>
        <v>42990.208333333328</v>
      </c>
      <c r="P70" t="b">
        <v>0</v>
      </c>
      <c r="Q70" t="b">
        <v>1</v>
      </c>
      <c r="R70" t="s">
        <v>33</v>
      </c>
      <c r="S70" t="str">
        <f t="shared" si="9"/>
        <v>theater</v>
      </c>
      <c r="T70" t="str">
        <f t="shared" si="10"/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6"/>
        <v>24.063291139240505</v>
      </c>
      <c r="G71" t="s">
        <v>74</v>
      </c>
      <c r="H71">
        <v>17</v>
      </c>
      <c r="I71" s="5">
        <f t="shared" si="11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7"/>
        <v>40531.25</v>
      </c>
      <c r="O71" s="8">
        <f t="shared" si="8"/>
        <v>40565.25</v>
      </c>
      <c r="P71" t="b">
        <v>0</v>
      </c>
      <c r="Q71" t="b">
        <v>0</v>
      </c>
      <c r="R71" t="s">
        <v>33</v>
      </c>
      <c r="S71" t="str">
        <f t="shared" si="9"/>
        <v>theater</v>
      </c>
      <c r="T71" t="str">
        <f t="shared" si="10"/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6"/>
        <v>123.74140625000001</v>
      </c>
      <c r="G72" t="s">
        <v>20</v>
      </c>
      <c r="H72">
        <v>2475</v>
      </c>
      <c r="I72" s="5">
        <f t="shared" si="11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7"/>
        <v>40484.208333333336</v>
      </c>
      <c r="O72" s="8">
        <f t="shared" si="8"/>
        <v>40533.25</v>
      </c>
      <c r="P72" t="b">
        <v>0</v>
      </c>
      <c r="Q72" t="b">
        <v>1</v>
      </c>
      <c r="R72" t="s">
        <v>33</v>
      </c>
      <c r="S72" t="str">
        <f t="shared" si="9"/>
        <v>theater</v>
      </c>
      <c r="T72" t="str">
        <f t="shared" si="10"/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6"/>
        <v>108.06666666666666</v>
      </c>
      <c r="G73" t="s">
        <v>20</v>
      </c>
      <c r="H73">
        <v>76</v>
      </c>
      <c r="I73" s="5">
        <f t="shared" si="11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7"/>
        <v>43799.25</v>
      </c>
      <c r="O73" s="8">
        <f t="shared" si="8"/>
        <v>43803.25</v>
      </c>
      <c r="P73" t="b">
        <v>0</v>
      </c>
      <c r="Q73" t="b">
        <v>0</v>
      </c>
      <c r="R73" t="s">
        <v>33</v>
      </c>
      <c r="S73" t="str">
        <f t="shared" si="9"/>
        <v>theater</v>
      </c>
      <c r="T73" t="str">
        <f t="shared" si="10"/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6"/>
        <v>670.33333333333326</v>
      </c>
      <c r="G74" t="s">
        <v>20</v>
      </c>
      <c r="H74">
        <v>54</v>
      </c>
      <c r="I74" s="5">
        <f t="shared" si="11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7"/>
        <v>42186.208333333328</v>
      </c>
      <c r="O74" s="8">
        <f t="shared" si="8"/>
        <v>42222.208333333328</v>
      </c>
      <c r="P74" t="b">
        <v>0</v>
      </c>
      <c r="Q74" t="b">
        <v>0</v>
      </c>
      <c r="R74" t="s">
        <v>71</v>
      </c>
      <c r="S74" t="str">
        <f t="shared" si="9"/>
        <v>film &amp; video</v>
      </c>
      <c r="T74" t="str">
        <f t="shared" si="10"/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6"/>
        <v>660.92857142857144</v>
      </c>
      <c r="G75" t="s">
        <v>20</v>
      </c>
      <c r="H75">
        <v>88</v>
      </c>
      <c r="I75" s="5">
        <f t="shared" si="11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7"/>
        <v>42701.25</v>
      </c>
      <c r="O75" s="8">
        <f t="shared" si="8"/>
        <v>42704.25</v>
      </c>
      <c r="P75" t="b">
        <v>0</v>
      </c>
      <c r="Q75" t="b">
        <v>0</v>
      </c>
      <c r="R75" t="s">
        <v>159</v>
      </c>
      <c r="S75" t="str">
        <f t="shared" si="9"/>
        <v>music</v>
      </c>
      <c r="T75" t="str">
        <f t="shared" si="10"/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6"/>
        <v>122.46153846153847</v>
      </c>
      <c r="G76" t="s">
        <v>20</v>
      </c>
      <c r="H76">
        <v>85</v>
      </c>
      <c r="I76" s="5">
        <f t="shared" si="11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7"/>
        <v>42456.208333333328</v>
      </c>
      <c r="O76" s="8">
        <f t="shared" si="8"/>
        <v>42457.208333333328</v>
      </c>
      <c r="P76" t="b">
        <v>0</v>
      </c>
      <c r="Q76" t="b">
        <v>0</v>
      </c>
      <c r="R76" t="s">
        <v>148</v>
      </c>
      <c r="S76" t="str">
        <f t="shared" si="9"/>
        <v>music</v>
      </c>
      <c r="T76" t="str">
        <f t="shared" si="10"/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6"/>
        <v>150.57731958762886</v>
      </c>
      <c r="G77" t="s">
        <v>20</v>
      </c>
      <c r="H77">
        <v>170</v>
      </c>
      <c r="I77" s="5">
        <f t="shared" si="11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7"/>
        <v>43296.208333333328</v>
      </c>
      <c r="O77" s="8">
        <f t="shared" si="8"/>
        <v>43304.208333333328</v>
      </c>
      <c r="P77" t="b">
        <v>0</v>
      </c>
      <c r="Q77" t="b">
        <v>0</v>
      </c>
      <c r="R77" t="s">
        <v>122</v>
      </c>
      <c r="S77" t="str">
        <f t="shared" si="9"/>
        <v>photography</v>
      </c>
      <c r="T77" t="str">
        <f t="shared" si="10"/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6"/>
        <v>78.106590724165997</v>
      </c>
      <c r="G78" t="s">
        <v>14</v>
      </c>
      <c r="H78">
        <v>1684</v>
      </c>
      <c r="I78" s="5">
        <f t="shared" si="11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7"/>
        <v>42027.25</v>
      </c>
      <c r="O78" s="8">
        <f t="shared" si="8"/>
        <v>42076.208333333328</v>
      </c>
      <c r="P78" t="b">
        <v>1</v>
      </c>
      <c r="Q78" t="b">
        <v>1</v>
      </c>
      <c r="R78" t="s">
        <v>33</v>
      </c>
      <c r="S78" t="str">
        <f t="shared" si="9"/>
        <v>theater</v>
      </c>
      <c r="T78" t="str">
        <f t="shared" si="10"/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6"/>
        <v>46.94736842105263</v>
      </c>
      <c r="G79" t="s">
        <v>14</v>
      </c>
      <c r="H79">
        <v>56</v>
      </c>
      <c r="I79" s="5">
        <f t="shared" si="11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7"/>
        <v>40448.208333333336</v>
      </c>
      <c r="O79" s="8">
        <f t="shared" si="8"/>
        <v>40462.208333333336</v>
      </c>
      <c r="P79" t="b">
        <v>0</v>
      </c>
      <c r="Q79" t="b">
        <v>1</v>
      </c>
      <c r="R79" t="s">
        <v>71</v>
      </c>
      <c r="S79" t="str">
        <f t="shared" si="9"/>
        <v>film &amp; video</v>
      </c>
      <c r="T79" t="str">
        <f t="shared" si="10"/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6"/>
        <v>300.8</v>
      </c>
      <c r="G80" t="s">
        <v>20</v>
      </c>
      <c r="H80">
        <v>330</v>
      </c>
      <c r="I80" s="5">
        <f t="shared" si="11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7"/>
        <v>43206.208333333328</v>
      </c>
      <c r="O80" s="8">
        <f t="shared" si="8"/>
        <v>43207.208333333328</v>
      </c>
      <c r="P80" t="b">
        <v>0</v>
      </c>
      <c r="Q80" t="b">
        <v>0</v>
      </c>
      <c r="R80" t="s">
        <v>206</v>
      </c>
      <c r="S80" t="str">
        <f t="shared" si="9"/>
        <v>publishing</v>
      </c>
      <c r="T80" t="str">
        <f t="shared" si="10"/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6"/>
        <v>69.598615916955026</v>
      </c>
      <c r="G81" t="s">
        <v>14</v>
      </c>
      <c r="H81">
        <v>838</v>
      </c>
      <c r="I81" s="5">
        <f t="shared" si="11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7"/>
        <v>43267.208333333328</v>
      </c>
      <c r="O81" s="8">
        <f t="shared" si="8"/>
        <v>43272.208333333328</v>
      </c>
      <c r="P81" t="b">
        <v>0</v>
      </c>
      <c r="Q81" t="b">
        <v>0</v>
      </c>
      <c r="R81" t="s">
        <v>33</v>
      </c>
      <c r="S81" t="str">
        <f t="shared" si="9"/>
        <v>theater</v>
      </c>
      <c r="T81" t="str">
        <f t="shared" si="10"/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6"/>
        <v>637.4545454545455</v>
      </c>
      <c r="G82" t="s">
        <v>20</v>
      </c>
      <c r="H82">
        <v>127</v>
      </c>
      <c r="I82" s="5">
        <f t="shared" si="11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7"/>
        <v>42976.208333333328</v>
      </c>
      <c r="O82" s="8">
        <f t="shared" si="8"/>
        <v>43006.208333333328</v>
      </c>
      <c r="P82" t="b">
        <v>0</v>
      </c>
      <c r="Q82" t="b">
        <v>0</v>
      </c>
      <c r="R82" t="s">
        <v>89</v>
      </c>
      <c r="S82" t="str">
        <f t="shared" si="9"/>
        <v>games</v>
      </c>
      <c r="T82" t="str">
        <f t="shared" si="10"/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6"/>
        <v>225.33928571428569</v>
      </c>
      <c r="G83" t="s">
        <v>20</v>
      </c>
      <c r="H83">
        <v>411</v>
      </c>
      <c r="I83" s="5">
        <f t="shared" si="11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7"/>
        <v>43062.25</v>
      </c>
      <c r="O83" s="8">
        <f t="shared" si="8"/>
        <v>43087.25</v>
      </c>
      <c r="P83" t="b">
        <v>0</v>
      </c>
      <c r="Q83" t="b">
        <v>0</v>
      </c>
      <c r="R83" t="s">
        <v>23</v>
      </c>
      <c r="S83" t="str">
        <f t="shared" si="9"/>
        <v>music</v>
      </c>
      <c r="T83" t="str">
        <f t="shared" si="10"/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6"/>
        <v>1497.3000000000002</v>
      </c>
      <c r="G84" t="s">
        <v>20</v>
      </c>
      <c r="H84">
        <v>180</v>
      </c>
      <c r="I84" s="5">
        <f t="shared" si="11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7"/>
        <v>43482.25</v>
      </c>
      <c r="O84" s="8">
        <f t="shared" si="8"/>
        <v>43489.25</v>
      </c>
      <c r="P84" t="b">
        <v>0</v>
      </c>
      <c r="Q84" t="b">
        <v>1</v>
      </c>
      <c r="R84" t="s">
        <v>89</v>
      </c>
      <c r="S84" t="str">
        <f t="shared" si="9"/>
        <v>games</v>
      </c>
      <c r="T84" t="str">
        <f t="shared" si="10"/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6"/>
        <v>37.590225563909776</v>
      </c>
      <c r="G85" t="s">
        <v>14</v>
      </c>
      <c r="H85">
        <v>1000</v>
      </c>
      <c r="I85" s="5">
        <f t="shared" si="11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7"/>
        <v>42579.208333333328</v>
      </c>
      <c r="O85" s="8">
        <f t="shared" si="8"/>
        <v>42601.208333333328</v>
      </c>
      <c r="P85" t="b">
        <v>0</v>
      </c>
      <c r="Q85" t="b">
        <v>0</v>
      </c>
      <c r="R85" t="s">
        <v>50</v>
      </c>
      <c r="S85" t="str">
        <f t="shared" si="9"/>
        <v>music</v>
      </c>
      <c r="T85" t="str">
        <f t="shared" si="10"/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6"/>
        <v>132.36942675159236</v>
      </c>
      <c r="G86" t="s">
        <v>20</v>
      </c>
      <c r="H86">
        <v>374</v>
      </c>
      <c r="I86" s="5">
        <f t="shared" si="11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7"/>
        <v>41118.208333333336</v>
      </c>
      <c r="O86" s="8">
        <f t="shared" si="8"/>
        <v>41128.208333333336</v>
      </c>
      <c r="P86" t="b">
        <v>0</v>
      </c>
      <c r="Q86" t="b">
        <v>0</v>
      </c>
      <c r="R86" t="s">
        <v>65</v>
      </c>
      <c r="S86" t="str">
        <f t="shared" si="9"/>
        <v>technology</v>
      </c>
      <c r="T86" t="str">
        <f t="shared" si="10"/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6"/>
        <v>131.22448979591837</v>
      </c>
      <c r="G87" t="s">
        <v>20</v>
      </c>
      <c r="H87">
        <v>71</v>
      </c>
      <c r="I87" s="5">
        <f t="shared" si="11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7"/>
        <v>40797.208333333336</v>
      </c>
      <c r="O87" s="8">
        <f t="shared" si="8"/>
        <v>40805.208333333336</v>
      </c>
      <c r="P87" t="b">
        <v>0</v>
      </c>
      <c r="Q87" t="b">
        <v>0</v>
      </c>
      <c r="R87" t="s">
        <v>60</v>
      </c>
      <c r="S87" t="str">
        <f t="shared" si="9"/>
        <v>music</v>
      </c>
      <c r="T87" t="str">
        <f t="shared" si="10"/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6"/>
        <v>167.63513513513513</v>
      </c>
      <c r="G88" t="s">
        <v>20</v>
      </c>
      <c r="H88">
        <v>203</v>
      </c>
      <c r="I88" s="5">
        <f t="shared" si="11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7"/>
        <v>42128.208333333328</v>
      </c>
      <c r="O88" s="8">
        <f t="shared" si="8"/>
        <v>42141.208333333328</v>
      </c>
      <c r="P88" t="b">
        <v>1</v>
      </c>
      <c r="Q88" t="b">
        <v>0</v>
      </c>
      <c r="R88" t="s">
        <v>33</v>
      </c>
      <c r="S88" t="str">
        <f t="shared" si="9"/>
        <v>theater</v>
      </c>
      <c r="T88" t="str">
        <f t="shared" si="10"/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6"/>
        <v>61.984886649874063</v>
      </c>
      <c r="G89" t="s">
        <v>14</v>
      </c>
      <c r="H89">
        <v>1482</v>
      </c>
      <c r="I89" s="5">
        <f t="shared" si="11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7"/>
        <v>40610.25</v>
      </c>
      <c r="O89" s="8">
        <f t="shared" si="8"/>
        <v>40621.208333333336</v>
      </c>
      <c r="P89" t="b">
        <v>0</v>
      </c>
      <c r="Q89" t="b">
        <v>1</v>
      </c>
      <c r="R89" t="s">
        <v>23</v>
      </c>
      <c r="S89" t="str">
        <f t="shared" si="9"/>
        <v>music</v>
      </c>
      <c r="T89" t="str">
        <f t="shared" si="10"/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6"/>
        <v>260.75</v>
      </c>
      <c r="G90" t="s">
        <v>20</v>
      </c>
      <c r="H90">
        <v>113</v>
      </c>
      <c r="I90" s="5">
        <f t="shared" si="11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7"/>
        <v>42110.208333333328</v>
      </c>
      <c r="O90" s="8">
        <f t="shared" si="8"/>
        <v>42132.208333333328</v>
      </c>
      <c r="P90" t="b">
        <v>0</v>
      </c>
      <c r="Q90" t="b">
        <v>0</v>
      </c>
      <c r="R90" t="s">
        <v>206</v>
      </c>
      <c r="S90" t="str">
        <f t="shared" si="9"/>
        <v>publishing</v>
      </c>
      <c r="T90" t="str">
        <f t="shared" si="10"/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6"/>
        <v>252.58823529411765</v>
      </c>
      <c r="G91" t="s">
        <v>20</v>
      </c>
      <c r="H91">
        <v>96</v>
      </c>
      <c r="I91" s="5">
        <f t="shared" si="11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7"/>
        <v>40283.208333333336</v>
      </c>
      <c r="O91" s="8">
        <f t="shared" si="8"/>
        <v>40285.208333333336</v>
      </c>
      <c r="P91" t="b">
        <v>0</v>
      </c>
      <c r="Q91" t="b">
        <v>0</v>
      </c>
      <c r="R91" t="s">
        <v>33</v>
      </c>
      <c r="S91" t="str">
        <f t="shared" si="9"/>
        <v>theater</v>
      </c>
      <c r="T91" t="str">
        <f t="shared" si="10"/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6"/>
        <v>78.615384615384613</v>
      </c>
      <c r="G92" t="s">
        <v>14</v>
      </c>
      <c r="H92">
        <v>106</v>
      </c>
      <c r="I92" s="5">
        <f t="shared" si="11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7"/>
        <v>42425.25</v>
      </c>
      <c r="O92" s="8">
        <f t="shared" si="8"/>
        <v>42425.25</v>
      </c>
      <c r="P92" t="b">
        <v>0</v>
      </c>
      <c r="Q92" t="b">
        <v>1</v>
      </c>
      <c r="R92" t="s">
        <v>33</v>
      </c>
      <c r="S92" t="str">
        <f t="shared" si="9"/>
        <v>theater</v>
      </c>
      <c r="T92" t="str">
        <f t="shared" si="10"/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6"/>
        <v>48.404406999351913</v>
      </c>
      <c r="G93" t="s">
        <v>14</v>
      </c>
      <c r="H93">
        <v>679</v>
      </c>
      <c r="I93" s="5">
        <f t="shared" si="11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7"/>
        <v>42588.208333333328</v>
      </c>
      <c r="O93" s="8">
        <f t="shared" si="8"/>
        <v>42616.208333333328</v>
      </c>
      <c r="P93" t="b">
        <v>0</v>
      </c>
      <c r="Q93" t="b">
        <v>0</v>
      </c>
      <c r="R93" t="s">
        <v>206</v>
      </c>
      <c r="S93" t="str">
        <f t="shared" si="9"/>
        <v>publishing</v>
      </c>
      <c r="T93" t="str">
        <f t="shared" si="10"/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6"/>
        <v>258.875</v>
      </c>
      <c r="G94" t="s">
        <v>20</v>
      </c>
      <c r="H94">
        <v>498</v>
      </c>
      <c r="I94" s="5">
        <f t="shared" si="11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7"/>
        <v>40352.208333333336</v>
      </c>
      <c r="O94" s="8">
        <f t="shared" si="8"/>
        <v>40353.208333333336</v>
      </c>
      <c r="P94" t="b">
        <v>0</v>
      </c>
      <c r="Q94" t="b">
        <v>1</v>
      </c>
      <c r="R94" t="s">
        <v>89</v>
      </c>
      <c r="S94" t="str">
        <f t="shared" si="9"/>
        <v>games</v>
      </c>
      <c r="T94" t="str">
        <f t="shared" si="10"/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6"/>
        <v>60.548713235294116</v>
      </c>
      <c r="G95" t="s">
        <v>74</v>
      </c>
      <c r="H95">
        <v>610</v>
      </c>
      <c r="I95" s="5">
        <f t="shared" si="11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7"/>
        <v>41202.208333333336</v>
      </c>
      <c r="O95" s="8">
        <f t="shared" si="8"/>
        <v>41206.208333333336</v>
      </c>
      <c r="P95" t="b">
        <v>0</v>
      </c>
      <c r="Q95" t="b">
        <v>1</v>
      </c>
      <c r="R95" t="s">
        <v>33</v>
      </c>
      <c r="S95" t="str">
        <f t="shared" si="9"/>
        <v>theater</v>
      </c>
      <c r="T95" t="str">
        <f t="shared" si="10"/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6"/>
        <v>303.68965517241378</v>
      </c>
      <c r="G96" t="s">
        <v>20</v>
      </c>
      <c r="H96">
        <v>180</v>
      </c>
      <c r="I96" s="5">
        <f t="shared" si="11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7"/>
        <v>43562.208333333328</v>
      </c>
      <c r="O96" s="8">
        <f t="shared" si="8"/>
        <v>43573.208333333328</v>
      </c>
      <c r="P96" t="b">
        <v>0</v>
      </c>
      <c r="Q96" t="b">
        <v>0</v>
      </c>
      <c r="R96" t="s">
        <v>28</v>
      </c>
      <c r="S96" t="str">
        <f t="shared" si="9"/>
        <v>technology</v>
      </c>
      <c r="T96" t="str">
        <f t="shared" si="10"/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6"/>
        <v>112.99999999999999</v>
      </c>
      <c r="G97" t="s">
        <v>20</v>
      </c>
      <c r="H97">
        <v>27</v>
      </c>
      <c r="I97" s="5">
        <f t="shared" si="11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7"/>
        <v>43752.208333333328</v>
      </c>
      <c r="O97" s="8">
        <f t="shared" si="8"/>
        <v>43759.208333333328</v>
      </c>
      <c r="P97" t="b">
        <v>0</v>
      </c>
      <c r="Q97" t="b">
        <v>0</v>
      </c>
      <c r="R97" t="s">
        <v>42</v>
      </c>
      <c r="S97" t="str">
        <f t="shared" si="9"/>
        <v>film &amp; video</v>
      </c>
      <c r="T97" t="str">
        <f t="shared" si="10"/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6"/>
        <v>217.37876614060258</v>
      </c>
      <c r="G98" t="s">
        <v>20</v>
      </c>
      <c r="H98">
        <v>2331</v>
      </c>
      <c r="I98" s="5">
        <f t="shared" si="11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7"/>
        <v>40612.25</v>
      </c>
      <c r="O98" s="8">
        <f t="shared" si="8"/>
        <v>40625.208333333336</v>
      </c>
      <c r="P98" t="b">
        <v>0</v>
      </c>
      <c r="Q98" t="b">
        <v>0</v>
      </c>
      <c r="R98" t="s">
        <v>33</v>
      </c>
      <c r="S98" t="str">
        <f t="shared" si="9"/>
        <v>theater</v>
      </c>
      <c r="T98" t="str">
        <f t="shared" si="10"/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6"/>
        <v>926.69230769230762</v>
      </c>
      <c r="G99" t="s">
        <v>20</v>
      </c>
      <c r="H99">
        <v>113</v>
      </c>
      <c r="I99" s="5">
        <f t="shared" si="11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7"/>
        <v>42180.208333333328</v>
      </c>
      <c r="O99" s="8">
        <f t="shared" si="8"/>
        <v>42234.208333333328</v>
      </c>
      <c r="P99" t="b">
        <v>0</v>
      </c>
      <c r="Q99" t="b">
        <v>0</v>
      </c>
      <c r="R99" t="s">
        <v>17</v>
      </c>
      <c r="S99" t="str">
        <f t="shared" si="9"/>
        <v>food</v>
      </c>
      <c r="T99" t="str">
        <f t="shared" si="10"/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6"/>
        <v>33.692229038854805</v>
      </c>
      <c r="G100" t="s">
        <v>14</v>
      </c>
      <c r="H100">
        <v>1220</v>
      </c>
      <c r="I100" s="5">
        <f t="shared" si="11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7"/>
        <v>42212.208333333328</v>
      </c>
      <c r="O100" s="8">
        <f t="shared" si="8"/>
        <v>42216.208333333328</v>
      </c>
      <c r="P100" t="b">
        <v>0</v>
      </c>
      <c r="Q100" t="b">
        <v>0</v>
      </c>
      <c r="R100" t="s">
        <v>89</v>
      </c>
      <c r="S100" t="str">
        <f t="shared" si="9"/>
        <v>games</v>
      </c>
      <c r="T100" t="str">
        <f t="shared" si="10"/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6"/>
        <v>196.7236842105263</v>
      </c>
      <c r="G101" t="s">
        <v>20</v>
      </c>
      <c r="H101">
        <v>164</v>
      </c>
      <c r="I101" s="5">
        <f t="shared" si="11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7"/>
        <v>41968.25</v>
      </c>
      <c r="O101" s="8">
        <f t="shared" si="8"/>
        <v>41997.25</v>
      </c>
      <c r="P101" t="b">
        <v>0</v>
      </c>
      <c r="Q101" t="b">
        <v>0</v>
      </c>
      <c r="R101" t="s">
        <v>33</v>
      </c>
      <c r="S101" t="str">
        <f t="shared" si="9"/>
        <v>theater</v>
      </c>
      <c r="T101" t="str">
        <f t="shared" si="10"/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6"/>
        <v>1</v>
      </c>
      <c r="G102" t="s">
        <v>14</v>
      </c>
      <c r="H102">
        <v>1</v>
      </c>
      <c r="I102" s="5">
        <f t="shared" si="11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7"/>
        <v>40835.208333333336</v>
      </c>
      <c r="O102" s="8">
        <f t="shared" si="8"/>
        <v>40853.208333333336</v>
      </c>
      <c r="P102" t="b">
        <v>0</v>
      </c>
      <c r="Q102" t="b">
        <v>0</v>
      </c>
      <c r="R102" t="s">
        <v>33</v>
      </c>
      <c r="S102" t="str">
        <f t="shared" si="9"/>
        <v>theater</v>
      </c>
      <c r="T102" t="str">
        <f t="shared" si="10"/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6"/>
        <v>1021.4444444444445</v>
      </c>
      <c r="G103" t="s">
        <v>20</v>
      </c>
      <c r="H103">
        <v>164</v>
      </c>
      <c r="I103" s="5">
        <f t="shared" si="11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7"/>
        <v>42056.25</v>
      </c>
      <c r="O103" s="8">
        <f t="shared" si="8"/>
        <v>42063.25</v>
      </c>
      <c r="P103" t="b">
        <v>0</v>
      </c>
      <c r="Q103" t="b">
        <v>1</v>
      </c>
      <c r="R103" t="s">
        <v>50</v>
      </c>
      <c r="S103" t="str">
        <f t="shared" si="9"/>
        <v>music</v>
      </c>
      <c r="T103" t="str">
        <f t="shared" si="10"/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6"/>
        <v>281.67567567567568</v>
      </c>
      <c r="G104" t="s">
        <v>20</v>
      </c>
      <c r="H104">
        <v>336</v>
      </c>
      <c r="I104" s="5">
        <f t="shared" si="11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7"/>
        <v>43234.208333333328</v>
      </c>
      <c r="O104" s="8">
        <f t="shared" si="8"/>
        <v>43241.208333333328</v>
      </c>
      <c r="P104" t="b">
        <v>0</v>
      </c>
      <c r="Q104" t="b">
        <v>1</v>
      </c>
      <c r="R104" t="s">
        <v>65</v>
      </c>
      <c r="S104" t="str">
        <f t="shared" si="9"/>
        <v>technology</v>
      </c>
      <c r="T104" t="str">
        <f t="shared" si="10"/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6"/>
        <v>24.610000000000003</v>
      </c>
      <c r="G105" t="s">
        <v>14</v>
      </c>
      <c r="H105">
        <v>37</v>
      </c>
      <c r="I105" s="5">
        <f t="shared" si="11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7"/>
        <v>40475.208333333336</v>
      </c>
      <c r="O105" s="8">
        <f t="shared" si="8"/>
        <v>40484.208333333336</v>
      </c>
      <c r="P105" t="b">
        <v>0</v>
      </c>
      <c r="Q105" t="b">
        <v>0</v>
      </c>
      <c r="R105" t="s">
        <v>50</v>
      </c>
      <c r="S105" t="str">
        <f t="shared" si="9"/>
        <v>music</v>
      </c>
      <c r="T105" t="str">
        <f t="shared" si="10"/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6"/>
        <v>143.14010067114094</v>
      </c>
      <c r="G106" t="s">
        <v>20</v>
      </c>
      <c r="H106">
        <v>1917</v>
      </c>
      <c r="I106" s="5">
        <f t="shared" si="11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7"/>
        <v>42878.208333333328</v>
      </c>
      <c r="O106" s="8">
        <f t="shared" si="8"/>
        <v>42879.208333333328</v>
      </c>
      <c r="P106" t="b">
        <v>0</v>
      </c>
      <c r="Q106" t="b">
        <v>0</v>
      </c>
      <c r="R106" t="s">
        <v>60</v>
      </c>
      <c r="S106" t="str">
        <f t="shared" si="9"/>
        <v>music</v>
      </c>
      <c r="T106" t="str">
        <f t="shared" si="10"/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6"/>
        <v>144.54411764705884</v>
      </c>
      <c r="G107" t="s">
        <v>20</v>
      </c>
      <c r="H107">
        <v>95</v>
      </c>
      <c r="I107" s="5">
        <f t="shared" si="11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7"/>
        <v>41366.208333333336</v>
      </c>
      <c r="O107" s="8">
        <f t="shared" si="8"/>
        <v>41384.208333333336</v>
      </c>
      <c r="P107" t="b">
        <v>0</v>
      </c>
      <c r="Q107" t="b">
        <v>0</v>
      </c>
      <c r="R107" t="s">
        <v>28</v>
      </c>
      <c r="S107" t="str">
        <f t="shared" si="9"/>
        <v>technology</v>
      </c>
      <c r="T107" t="str">
        <f t="shared" si="10"/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6"/>
        <v>359.12820512820514</v>
      </c>
      <c r="G108" t="s">
        <v>20</v>
      </c>
      <c r="H108">
        <v>147</v>
      </c>
      <c r="I108" s="5">
        <f t="shared" si="11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7"/>
        <v>43716.208333333328</v>
      </c>
      <c r="O108" s="8">
        <f t="shared" si="8"/>
        <v>43721.208333333328</v>
      </c>
      <c r="P108" t="b">
        <v>0</v>
      </c>
      <c r="Q108" t="b">
        <v>0</v>
      </c>
      <c r="R108" t="s">
        <v>33</v>
      </c>
      <c r="S108" t="str">
        <f t="shared" si="9"/>
        <v>theater</v>
      </c>
      <c r="T108" t="str">
        <f t="shared" si="10"/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6"/>
        <v>186.48571428571427</v>
      </c>
      <c r="G109" t="s">
        <v>20</v>
      </c>
      <c r="H109">
        <v>86</v>
      </c>
      <c r="I109" s="5">
        <f t="shared" si="11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7"/>
        <v>43213.208333333328</v>
      </c>
      <c r="O109" s="8">
        <f t="shared" si="8"/>
        <v>43230.208333333328</v>
      </c>
      <c r="P109" t="b">
        <v>0</v>
      </c>
      <c r="Q109" t="b">
        <v>1</v>
      </c>
      <c r="R109" t="s">
        <v>33</v>
      </c>
      <c r="S109" t="str">
        <f t="shared" si="9"/>
        <v>theater</v>
      </c>
      <c r="T109" t="str">
        <f t="shared" si="10"/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6"/>
        <v>595.26666666666665</v>
      </c>
      <c r="G110" t="s">
        <v>20</v>
      </c>
      <c r="H110">
        <v>83</v>
      </c>
      <c r="I110" s="5">
        <f t="shared" si="11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7"/>
        <v>41005.208333333336</v>
      </c>
      <c r="O110" s="8">
        <f t="shared" si="8"/>
        <v>41042.208333333336</v>
      </c>
      <c r="P110" t="b">
        <v>0</v>
      </c>
      <c r="Q110" t="b">
        <v>0</v>
      </c>
      <c r="R110" t="s">
        <v>42</v>
      </c>
      <c r="S110" t="str">
        <f t="shared" si="9"/>
        <v>film &amp; video</v>
      </c>
      <c r="T110" t="str">
        <f t="shared" si="10"/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6"/>
        <v>59.21153846153846</v>
      </c>
      <c r="G111" t="s">
        <v>14</v>
      </c>
      <c r="H111">
        <v>60</v>
      </c>
      <c r="I111" s="5">
        <f t="shared" si="11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7"/>
        <v>41651.25</v>
      </c>
      <c r="O111" s="8">
        <f t="shared" si="8"/>
        <v>41653.25</v>
      </c>
      <c r="P111" t="b">
        <v>0</v>
      </c>
      <c r="Q111" t="b">
        <v>0</v>
      </c>
      <c r="R111" t="s">
        <v>269</v>
      </c>
      <c r="S111" t="str">
        <f t="shared" si="9"/>
        <v>film &amp; video</v>
      </c>
      <c r="T111" t="str">
        <f t="shared" si="10"/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6"/>
        <v>14.962780898876405</v>
      </c>
      <c r="G112" t="s">
        <v>14</v>
      </c>
      <c r="H112">
        <v>296</v>
      </c>
      <c r="I112" s="5">
        <f t="shared" si="11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7"/>
        <v>43354.208333333328</v>
      </c>
      <c r="O112" s="8">
        <f t="shared" si="8"/>
        <v>43373.208333333328</v>
      </c>
      <c r="P112" t="b">
        <v>0</v>
      </c>
      <c r="Q112" t="b">
        <v>0</v>
      </c>
      <c r="R112" t="s">
        <v>17</v>
      </c>
      <c r="S112" t="str">
        <f t="shared" si="9"/>
        <v>food</v>
      </c>
      <c r="T112" t="str">
        <f t="shared" si="10"/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6"/>
        <v>119.95602605863192</v>
      </c>
      <c r="G113" t="s">
        <v>20</v>
      </c>
      <c r="H113">
        <v>676</v>
      </c>
      <c r="I113" s="5">
        <f t="shared" si="11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7"/>
        <v>41174.208333333336</v>
      </c>
      <c r="O113" s="8">
        <f t="shared" si="8"/>
        <v>41180.208333333336</v>
      </c>
      <c r="P113" t="b">
        <v>0</v>
      </c>
      <c r="Q113" t="b">
        <v>0</v>
      </c>
      <c r="R113" t="s">
        <v>133</v>
      </c>
      <c r="S113" t="str">
        <f t="shared" si="9"/>
        <v>publishing</v>
      </c>
      <c r="T113" t="str">
        <f t="shared" si="10"/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6"/>
        <v>268.82978723404256</v>
      </c>
      <c r="G114" t="s">
        <v>20</v>
      </c>
      <c r="H114">
        <v>361</v>
      </c>
      <c r="I114" s="5">
        <f t="shared" si="11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7"/>
        <v>41875.208333333336</v>
      </c>
      <c r="O114" s="8">
        <f t="shared" si="8"/>
        <v>41890.208333333336</v>
      </c>
      <c r="P114" t="b">
        <v>0</v>
      </c>
      <c r="Q114" t="b">
        <v>0</v>
      </c>
      <c r="R114" t="s">
        <v>28</v>
      </c>
      <c r="S114" t="str">
        <f t="shared" si="9"/>
        <v>technology</v>
      </c>
      <c r="T114" t="str">
        <f t="shared" si="10"/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6"/>
        <v>376.87878787878788</v>
      </c>
      <c r="G115" t="s">
        <v>20</v>
      </c>
      <c r="H115">
        <v>131</v>
      </c>
      <c r="I115" s="5">
        <f t="shared" si="11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7"/>
        <v>42990.208333333328</v>
      </c>
      <c r="O115" s="8">
        <f t="shared" si="8"/>
        <v>42997.208333333328</v>
      </c>
      <c r="P115" t="b">
        <v>0</v>
      </c>
      <c r="Q115" t="b">
        <v>0</v>
      </c>
      <c r="R115" t="s">
        <v>17</v>
      </c>
      <c r="S115" t="str">
        <f t="shared" si="9"/>
        <v>food</v>
      </c>
      <c r="T115" t="str">
        <f t="shared" si="10"/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6"/>
        <v>727.15789473684208</v>
      </c>
      <c r="G116" t="s">
        <v>20</v>
      </c>
      <c r="H116">
        <v>126</v>
      </c>
      <c r="I116" s="5">
        <f t="shared" si="11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7"/>
        <v>43564.208333333328</v>
      </c>
      <c r="O116" s="8">
        <f t="shared" si="8"/>
        <v>43565.208333333328</v>
      </c>
      <c r="P116" t="b">
        <v>0</v>
      </c>
      <c r="Q116" t="b">
        <v>1</v>
      </c>
      <c r="R116" t="s">
        <v>65</v>
      </c>
      <c r="S116" t="str">
        <f t="shared" si="9"/>
        <v>technology</v>
      </c>
      <c r="T116" t="str">
        <f t="shared" si="10"/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6"/>
        <v>87.211757648470297</v>
      </c>
      <c r="G117" t="s">
        <v>14</v>
      </c>
      <c r="H117">
        <v>3304</v>
      </c>
      <c r="I117" s="5">
        <f t="shared" si="11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7"/>
        <v>43056.25</v>
      </c>
      <c r="O117" s="8">
        <f t="shared" si="8"/>
        <v>43091.25</v>
      </c>
      <c r="P117" t="b">
        <v>0</v>
      </c>
      <c r="Q117" t="b">
        <v>0</v>
      </c>
      <c r="R117" t="s">
        <v>119</v>
      </c>
      <c r="S117" t="str">
        <f t="shared" si="9"/>
        <v>publishing</v>
      </c>
      <c r="T117" t="str">
        <f t="shared" si="10"/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6"/>
        <v>88</v>
      </c>
      <c r="G118" t="s">
        <v>14</v>
      </c>
      <c r="H118">
        <v>73</v>
      </c>
      <c r="I118" s="5">
        <f t="shared" si="11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7"/>
        <v>42265.208333333328</v>
      </c>
      <c r="O118" s="8">
        <f t="shared" si="8"/>
        <v>42266.208333333328</v>
      </c>
      <c r="P118" t="b">
        <v>0</v>
      </c>
      <c r="Q118" t="b">
        <v>0</v>
      </c>
      <c r="R118" t="s">
        <v>33</v>
      </c>
      <c r="S118" t="str">
        <f t="shared" si="9"/>
        <v>theater</v>
      </c>
      <c r="T118" t="str">
        <f t="shared" si="10"/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6"/>
        <v>173.9387755102041</v>
      </c>
      <c r="G119" t="s">
        <v>20</v>
      </c>
      <c r="H119">
        <v>275</v>
      </c>
      <c r="I119" s="5">
        <f t="shared" si="11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7"/>
        <v>40808.208333333336</v>
      </c>
      <c r="O119" s="8">
        <f t="shared" si="8"/>
        <v>40814.208333333336</v>
      </c>
      <c r="P119" t="b">
        <v>0</v>
      </c>
      <c r="Q119" t="b">
        <v>0</v>
      </c>
      <c r="R119" t="s">
        <v>269</v>
      </c>
      <c r="S119" t="str">
        <f t="shared" si="9"/>
        <v>film &amp; video</v>
      </c>
      <c r="T119" t="str">
        <f t="shared" si="10"/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6"/>
        <v>117.61111111111111</v>
      </c>
      <c r="G120" t="s">
        <v>20</v>
      </c>
      <c r="H120">
        <v>67</v>
      </c>
      <c r="I120" s="5">
        <f t="shared" si="11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7"/>
        <v>41665.25</v>
      </c>
      <c r="O120" s="8">
        <f t="shared" si="8"/>
        <v>41671.25</v>
      </c>
      <c r="P120" t="b">
        <v>0</v>
      </c>
      <c r="Q120" t="b">
        <v>0</v>
      </c>
      <c r="R120" t="s">
        <v>122</v>
      </c>
      <c r="S120" t="str">
        <f t="shared" si="9"/>
        <v>photography</v>
      </c>
      <c r="T120" t="str">
        <f t="shared" si="10"/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6"/>
        <v>214.96</v>
      </c>
      <c r="G121" t="s">
        <v>20</v>
      </c>
      <c r="H121">
        <v>154</v>
      </c>
      <c r="I121" s="5">
        <f t="shared" si="11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7"/>
        <v>41806.208333333336</v>
      </c>
      <c r="O121" s="8">
        <f t="shared" si="8"/>
        <v>41823.208333333336</v>
      </c>
      <c r="P121" t="b">
        <v>0</v>
      </c>
      <c r="Q121" t="b">
        <v>1</v>
      </c>
      <c r="R121" t="s">
        <v>42</v>
      </c>
      <c r="S121" t="str">
        <f t="shared" si="9"/>
        <v>film &amp; video</v>
      </c>
      <c r="T121" t="str">
        <f t="shared" si="10"/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6"/>
        <v>149.49667110519306</v>
      </c>
      <c r="G122" t="s">
        <v>20</v>
      </c>
      <c r="H122">
        <v>1782</v>
      </c>
      <c r="I122" s="5">
        <f t="shared" si="11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7"/>
        <v>42111.208333333328</v>
      </c>
      <c r="O122" s="8">
        <f t="shared" si="8"/>
        <v>42115.208333333328</v>
      </c>
      <c r="P122" t="b">
        <v>0</v>
      </c>
      <c r="Q122" t="b">
        <v>1</v>
      </c>
      <c r="R122" t="s">
        <v>292</v>
      </c>
      <c r="S122" t="str">
        <f t="shared" si="9"/>
        <v>games</v>
      </c>
      <c r="T122" t="str">
        <f t="shared" si="10"/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6"/>
        <v>219.33995584988963</v>
      </c>
      <c r="G123" t="s">
        <v>20</v>
      </c>
      <c r="H123">
        <v>903</v>
      </c>
      <c r="I123" s="5">
        <f t="shared" si="11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7"/>
        <v>41917.208333333336</v>
      </c>
      <c r="O123" s="8">
        <f t="shared" si="8"/>
        <v>41930.208333333336</v>
      </c>
      <c r="P123" t="b">
        <v>0</v>
      </c>
      <c r="Q123" t="b">
        <v>0</v>
      </c>
      <c r="R123" t="s">
        <v>89</v>
      </c>
      <c r="S123" t="str">
        <f t="shared" si="9"/>
        <v>games</v>
      </c>
      <c r="T123" t="str">
        <f t="shared" si="10"/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6"/>
        <v>64.367690058479525</v>
      </c>
      <c r="G124" t="s">
        <v>14</v>
      </c>
      <c r="H124">
        <v>3387</v>
      </c>
      <c r="I124" s="5">
        <f t="shared" si="11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7"/>
        <v>41970.25</v>
      </c>
      <c r="O124" s="8">
        <f t="shared" si="8"/>
        <v>41997.25</v>
      </c>
      <c r="P124" t="b">
        <v>0</v>
      </c>
      <c r="Q124" t="b">
        <v>0</v>
      </c>
      <c r="R124" t="s">
        <v>119</v>
      </c>
      <c r="S124" t="str">
        <f t="shared" si="9"/>
        <v>publishing</v>
      </c>
      <c r="T124" t="str">
        <f t="shared" si="10"/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6"/>
        <v>18.622397298818232</v>
      </c>
      <c r="G125" t="s">
        <v>14</v>
      </c>
      <c r="H125">
        <v>662</v>
      </c>
      <c r="I125" s="5">
        <f t="shared" si="11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7"/>
        <v>42332.25</v>
      </c>
      <c r="O125" s="8">
        <f t="shared" si="8"/>
        <v>42335.25</v>
      </c>
      <c r="P125" t="b">
        <v>1</v>
      </c>
      <c r="Q125" t="b">
        <v>0</v>
      </c>
      <c r="R125" t="s">
        <v>33</v>
      </c>
      <c r="S125" t="str">
        <f t="shared" si="9"/>
        <v>theater</v>
      </c>
      <c r="T125" t="str">
        <f t="shared" si="10"/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6"/>
        <v>367.76923076923077</v>
      </c>
      <c r="G126" t="s">
        <v>20</v>
      </c>
      <c r="H126">
        <v>94</v>
      </c>
      <c r="I126" s="5">
        <f t="shared" si="11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7"/>
        <v>43598.208333333328</v>
      </c>
      <c r="O126" s="8">
        <f t="shared" si="8"/>
        <v>43651.208333333328</v>
      </c>
      <c r="P126" t="b">
        <v>0</v>
      </c>
      <c r="Q126" t="b">
        <v>0</v>
      </c>
      <c r="R126" t="s">
        <v>122</v>
      </c>
      <c r="S126" t="str">
        <f t="shared" si="9"/>
        <v>photography</v>
      </c>
      <c r="T126" t="str">
        <f t="shared" si="10"/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6"/>
        <v>159.90566037735849</v>
      </c>
      <c r="G127" t="s">
        <v>20</v>
      </c>
      <c r="H127">
        <v>180</v>
      </c>
      <c r="I127" s="5">
        <f t="shared" si="11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7"/>
        <v>43362.208333333328</v>
      </c>
      <c r="O127" s="8">
        <f t="shared" si="8"/>
        <v>43366.208333333328</v>
      </c>
      <c r="P127" t="b">
        <v>0</v>
      </c>
      <c r="Q127" t="b">
        <v>0</v>
      </c>
      <c r="R127" t="s">
        <v>33</v>
      </c>
      <c r="S127" t="str">
        <f t="shared" si="9"/>
        <v>theater</v>
      </c>
      <c r="T127" t="str">
        <f t="shared" si="10"/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6"/>
        <v>38.633185349611544</v>
      </c>
      <c r="G128" t="s">
        <v>14</v>
      </c>
      <c r="H128">
        <v>774</v>
      </c>
      <c r="I128" s="5">
        <f t="shared" si="11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7"/>
        <v>42596.208333333328</v>
      </c>
      <c r="O128" s="8">
        <f t="shared" si="8"/>
        <v>42624.208333333328</v>
      </c>
      <c r="P128" t="b">
        <v>0</v>
      </c>
      <c r="Q128" t="b">
        <v>1</v>
      </c>
      <c r="R128" t="s">
        <v>33</v>
      </c>
      <c r="S128" t="str">
        <f t="shared" si="9"/>
        <v>theater</v>
      </c>
      <c r="T128" t="str">
        <f t="shared" si="10"/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6"/>
        <v>51.42151162790698</v>
      </c>
      <c r="G129" t="s">
        <v>14</v>
      </c>
      <c r="H129">
        <v>672</v>
      </c>
      <c r="I129" s="5">
        <f t="shared" si="11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7"/>
        <v>40310.208333333336</v>
      </c>
      <c r="O129" s="8">
        <f t="shared" si="8"/>
        <v>40313.208333333336</v>
      </c>
      <c r="P129" t="b">
        <v>0</v>
      </c>
      <c r="Q129" t="b">
        <v>0</v>
      </c>
      <c r="R129" t="s">
        <v>33</v>
      </c>
      <c r="S129" t="str">
        <f t="shared" si="9"/>
        <v>theater</v>
      </c>
      <c r="T129" t="str">
        <f t="shared" si="10"/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6"/>
        <v>60.334277620396605</v>
      </c>
      <c r="G130" t="s">
        <v>74</v>
      </c>
      <c r="H130">
        <v>532</v>
      </c>
      <c r="I130" s="5">
        <f t="shared" si="11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7"/>
        <v>40417.208333333336</v>
      </c>
      <c r="O130" s="8">
        <f t="shared" si="8"/>
        <v>40430.208333333336</v>
      </c>
      <c r="P130" t="b">
        <v>0</v>
      </c>
      <c r="Q130" t="b">
        <v>0</v>
      </c>
      <c r="R130" t="s">
        <v>23</v>
      </c>
      <c r="S130" t="str">
        <f t="shared" si="9"/>
        <v>music</v>
      </c>
      <c r="T130" t="str">
        <f t="shared" si="10"/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12">E131/D131*100</f>
        <v>3.202693602693603</v>
      </c>
      <c r="G131" t="s">
        <v>74</v>
      </c>
      <c r="H131">
        <v>55</v>
      </c>
      <c r="I131" s="5">
        <f t="shared" si="11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13">(((L131/60)/60)/24)+DATE(1970,1,1)</f>
        <v>42038.25</v>
      </c>
      <c r="O131" s="8">
        <f t="shared" ref="O131:O194" si="14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5">LEFT(R131,SEARCH("/",R131)-1)</f>
        <v>food</v>
      </c>
      <c r="T131" t="str">
        <f t="shared" ref="T131:T194" si="16">RIGHT(R131,LEN(R131)-SEARCH("/",R131))</f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12"/>
        <v>155.46875</v>
      </c>
      <c r="G132" t="s">
        <v>20</v>
      </c>
      <c r="H132">
        <v>533</v>
      </c>
      <c r="I132" s="5">
        <f t="shared" ref="I132:I195" si="17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13"/>
        <v>40842.208333333336</v>
      </c>
      <c r="O132" s="8">
        <f t="shared" si="14"/>
        <v>40858.25</v>
      </c>
      <c r="P132" t="b">
        <v>0</v>
      </c>
      <c r="Q132" t="b">
        <v>0</v>
      </c>
      <c r="R132" t="s">
        <v>53</v>
      </c>
      <c r="S132" t="str">
        <f t="shared" si="15"/>
        <v>film &amp; video</v>
      </c>
      <c r="T132" t="str">
        <f t="shared" si="16"/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2"/>
        <v>100.85974499089254</v>
      </c>
      <c r="G133" t="s">
        <v>20</v>
      </c>
      <c r="H133">
        <v>2443</v>
      </c>
      <c r="I133" s="5">
        <f t="shared" si="17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13"/>
        <v>41607.25</v>
      </c>
      <c r="O133" s="8">
        <f t="shared" si="14"/>
        <v>41620.25</v>
      </c>
      <c r="P133" t="b">
        <v>0</v>
      </c>
      <c r="Q133" t="b">
        <v>0</v>
      </c>
      <c r="R133" t="s">
        <v>28</v>
      </c>
      <c r="S133" t="str">
        <f t="shared" si="15"/>
        <v>technology</v>
      </c>
      <c r="T133" t="str">
        <f t="shared" si="16"/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2"/>
        <v>116.18181818181819</v>
      </c>
      <c r="G134" t="s">
        <v>20</v>
      </c>
      <c r="H134">
        <v>89</v>
      </c>
      <c r="I134" s="5">
        <f t="shared" si="17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13"/>
        <v>43112.25</v>
      </c>
      <c r="O134" s="8">
        <f t="shared" si="14"/>
        <v>43128.25</v>
      </c>
      <c r="P134" t="b">
        <v>0</v>
      </c>
      <c r="Q134" t="b">
        <v>1</v>
      </c>
      <c r="R134" t="s">
        <v>33</v>
      </c>
      <c r="S134" t="str">
        <f t="shared" si="15"/>
        <v>theater</v>
      </c>
      <c r="T134" t="str">
        <f t="shared" si="16"/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2"/>
        <v>310.77777777777777</v>
      </c>
      <c r="G135" t="s">
        <v>20</v>
      </c>
      <c r="H135">
        <v>159</v>
      </c>
      <c r="I135" s="5">
        <f t="shared" si="17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13"/>
        <v>40767.208333333336</v>
      </c>
      <c r="O135" s="8">
        <f t="shared" si="14"/>
        <v>40789.208333333336</v>
      </c>
      <c r="P135" t="b">
        <v>0</v>
      </c>
      <c r="Q135" t="b">
        <v>0</v>
      </c>
      <c r="R135" t="s">
        <v>319</v>
      </c>
      <c r="S135" t="str">
        <f t="shared" si="15"/>
        <v>music</v>
      </c>
      <c r="T135" t="str">
        <f t="shared" si="16"/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2"/>
        <v>89.73668341708543</v>
      </c>
      <c r="G136" t="s">
        <v>14</v>
      </c>
      <c r="H136">
        <v>940</v>
      </c>
      <c r="I136" s="5">
        <f t="shared" si="17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13"/>
        <v>40713.208333333336</v>
      </c>
      <c r="O136" s="8">
        <f t="shared" si="14"/>
        <v>40762.208333333336</v>
      </c>
      <c r="P136" t="b">
        <v>0</v>
      </c>
      <c r="Q136" t="b">
        <v>1</v>
      </c>
      <c r="R136" t="s">
        <v>42</v>
      </c>
      <c r="S136" t="str">
        <f t="shared" si="15"/>
        <v>film &amp; video</v>
      </c>
      <c r="T136" t="str">
        <f t="shared" si="16"/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2"/>
        <v>71.27272727272728</v>
      </c>
      <c r="G137" t="s">
        <v>14</v>
      </c>
      <c r="H137">
        <v>117</v>
      </c>
      <c r="I137" s="5">
        <f t="shared" si="17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13"/>
        <v>41340.25</v>
      </c>
      <c r="O137" s="8">
        <f t="shared" si="14"/>
        <v>41345.208333333336</v>
      </c>
      <c r="P137" t="b">
        <v>0</v>
      </c>
      <c r="Q137" t="b">
        <v>1</v>
      </c>
      <c r="R137" t="s">
        <v>33</v>
      </c>
      <c r="S137" t="str">
        <f t="shared" si="15"/>
        <v>theater</v>
      </c>
      <c r="T137" t="str">
        <f t="shared" si="16"/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2"/>
        <v>3.2862318840579712</v>
      </c>
      <c r="G138" t="s">
        <v>74</v>
      </c>
      <c r="H138">
        <v>58</v>
      </c>
      <c r="I138" s="5">
        <f t="shared" si="17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13"/>
        <v>41797.208333333336</v>
      </c>
      <c r="O138" s="8">
        <f t="shared" si="14"/>
        <v>41809.208333333336</v>
      </c>
      <c r="P138" t="b">
        <v>0</v>
      </c>
      <c r="Q138" t="b">
        <v>1</v>
      </c>
      <c r="R138" t="s">
        <v>53</v>
      </c>
      <c r="S138" t="str">
        <f t="shared" si="15"/>
        <v>film &amp; video</v>
      </c>
      <c r="T138" t="str">
        <f t="shared" si="16"/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2"/>
        <v>261.77777777777777</v>
      </c>
      <c r="G139" t="s">
        <v>20</v>
      </c>
      <c r="H139">
        <v>50</v>
      </c>
      <c r="I139" s="5">
        <f t="shared" si="17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13"/>
        <v>40457.208333333336</v>
      </c>
      <c r="O139" s="8">
        <f t="shared" si="14"/>
        <v>40463.208333333336</v>
      </c>
      <c r="P139" t="b">
        <v>0</v>
      </c>
      <c r="Q139" t="b">
        <v>0</v>
      </c>
      <c r="R139" t="s">
        <v>68</v>
      </c>
      <c r="S139" t="str">
        <f t="shared" si="15"/>
        <v>publishing</v>
      </c>
      <c r="T139" t="str">
        <f t="shared" si="16"/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2"/>
        <v>96</v>
      </c>
      <c r="G140" t="s">
        <v>14</v>
      </c>
      <c r="H140">
        <v>115</v>
      </c>
      <c r="I140" s="5">
        <f t="shared" si="17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13"/>
        <v>41180.208333333336</v>
      </c>
      <c r="O140" s="8">
        <f t="shared" si="14"/>
        <v>41186.208333333336</v>
      </c>
      <c r="P140" t="b">
        <v>0</v>
      </c>
      <c r="Q140" t="b">
        <v>0</v>
      </c>
      <c r="R140" t="s">
        <v>292</v>
      </c>
      <c r="S140" t="str">
        <f t="shared" si="15"/>
        <v>games</v>
      </c>
      <c r="T140" t="str">
        <f t="shared" si="16"/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2"/>
        <v>20.896851248642779</v>
      </c>
      <c r="G141" t="s">
        <v>14</v>
      </c>
      <c r="H141">
        <v>326</v>
      </c>
      <c r="I141" s="5">
        <f t="shared" si="17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13"/>
        <v>42115.208333333328</v>
      </c>
      <c r="O141" s="8">
        <f t="shared" si="14"/>
        <v>42131.208333333328</v>
      </c>
      <c r="P141" t="b">
        <v>0</v>
      </c>
      <c r="Q141" t="b">
        <v>1</v>
      </c>
      <c r="R141" t="s">
        <v>65</v>
      </c>
      <c r="S141" t="str">
        <f t="shared" si="15"/>
        <v>technology</v>
      </c>
      <c r="T141" t="str">
        <f t="shared" si="16"/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2"/>
        <v>223.16363636363636</v>
      </c>
      <c r="G142" t="s">
        <v>20</v>
      </c>
      <c r="H142">
        <v>186</v>
      </c>
      <c r="I142" s="5">
        <f t="shared" si="17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13"/>
        <v>43156.25</v>
      </c>
      <c r="O142" s="8">
        <f t="shared" si="14"/>
        <v>43161.25</v>
      </c>
      <c r="P142" t="b">
        <v>0</v>
      </c>
      <c r="Q142" t="b">
        <v>0</v>
      </c>
      <c r="R142" t="s">
        <v>42</v>
      </c>
      <c r="S142" t="str">
        <f t="shared" si="15"/>
        <v>film &amp; video</v>
      </c>
      <c r="T142" t="str">
        <f t="shared" si="16"/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2"/>
        <v>101.59097978227061</v>
      </c>
      <c r="G143" t="s">
        <v>20</v>
      </c>
      <c r="H143">
        <v>1071</v>
      </c>
      <c r="I143" s="5">
        <f t="shared" si="17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13"/>
        <v>42167.208333333328</v>
      </c>
      <c r="O143" s="8">
        <f t="shared" si="14"/>
        <v>42173.208333333328</v>
      </c>
      <c r="P143" t="b">
        <v>0</v>
      </c>
      <c r="Q143" t="b">
        <v>0</v>
      </c>
      <c r="R143" t="s">
        <v>28</v>
      </c>
      <c r="S143" t="str">
        <f t="shared" si="15"/>
        <v>technology</v>
      </c>
      <c r="T143" t="str">
        <f t="shared" si="16"/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2"/>
        <v>230.03999999999996</v>
      </c>
      <c r="G144" t="s">
        <v>20</v>
      </c>
      <c r="H144">
        <v>117</v>
      </c>
      <c r="I144" s="5">
        <f t="shared" si="17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13"/>
        <v>41005.208333333336</v>
      </c>
      <c r="O144" s="8">
        <f t="shared" si="14"/>
        <v>41046.208333333336</v>
      </c>
      <c r="P144" t="b">
        <v>0</v>
      </c>
      <c r="Q144" t="b">
        <v>0</v>
      </c>
      <c r="R144" t="s">
        <v>28</v>
      </c>
      <c r="S144" t="str">
        <f t="shared" si="15"/>
        <v>technology</v>
      </c>
      <c r="T144" t="str">
        <f t="shared" si="16"/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2"/>
        <v>135.59259259259261</v>
      </c>
      <c r="G145" t="s">
        <v>20</v>
      </c>
      <c r="H145">
        <v>70</v>
      </c>
      <c r="I145" s="5">
        <f t="shared" si="17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3"/>
        <v>40357.208333333336</v>
      </c>
      <c r="O145" s="8">
        <f t="shared" si="14"/>
        <v>40377.208333333336</v>
      </c>
      <c r="P145" t="b">
        <v>0</v>
      </c>
      <c r="Q145" t="b">
        <v>0</v>
      </c>
      <c r="R145" t="s">
        <v>60</v>
      </c>
      <c r="S145" t="str">
        <f t="shared" si="15"/>
        <v>music</v>
      </c>
      <c r="T145" t="str">
        <f t="shared" si="16"/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2"/>
        <v>129.1</v>
      </c>
      <c r="G146" t="s">
        <v>20</v>
      </c>
      <c r="H146">
        <v>135</v>
      </c>
      <c r="I146" s="5">
        <f t="shared" si="17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3"/>
        <v>43633.208333333328</v>
      </c>
      <c r="O146" s="8">
        <f t="shared" si="14"/>
        <v>43641.208333333328</v>
      </c>
      <c r="P146" t="b">
        <v>0</v>
      </c>
      <c r="Q146" t="b">
        <v>0</v>
      </c>
      <c r="R146" t="s">
        <v>33</v>
      </c>
      <c r="S146" t="str">
        <f t="shared" si="15"/>
        <v>theater</v>
      </c>
      <c r="T146" t="str">
        <f t="shared" si="16"/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2"/>
        <v>236.512</v>
      </c>
      <c r="G147" t="s">
        <v>20</v>
      </c>
      <c r="H147">
        <v>768</v>
      </c>
      <c r="I147" s="5">
        <f t="shared" si="17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3"/>
        <v>41889.208333333336</v>
      </c>
      <c r="O147" s="8">
        <f t="shared" si="14"/>
        <v>41894.208333333336</v>
      </c>
      <c r="P147" t="b">
        <v>0</v>
      </c>
      <c r="Q147" t="b">
        <v>0</v>
      </c>
      <c r="R147" t="s">
        <v>65</v>
      </c>
      <c r="S147" t="str">
        <f t="shared" si="15"/>
        <v>technology</v>
      </c>
      <c r="T147" t="str">
        <f t="shared" si="16"/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2"/>
        <v>17.25</v>
      </c>
      <c r="G148" t="s">
        <v>74</v>
      </c>
      <c r="H148">
        <v>51</v>
      </c>
      <c r="I148" s="5">
        <f t="shared" si="17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3"/>
        <v>40855.25</v>
      </c>
      <c r="O148" s="8">
        <f t="shared" si="14"/>
        <v>40875.25</v>
      </c>
      <c r="P148" t="b">
        <v>0</v>
      </c>
      <c r="Q148" t="b">
        <v>0</v>
      </c>
      <c r="R148" t="s">
        <v>33</v>
      </c>
      <c r="S148" t="str">
        <f t="shared" si="15"/>
        <v>theater</v>
      </c>
      <c r="T148" t="str">
        <f t="shared" si="16"/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2"/>
        <v>112.49397590361446</v>
      </c>
      <c r="G149" t="s">
        <v>20</v>
      </c>
      <c r="H149">
        <v>199</v>
      </c>
      <c r="I149" s="5">
        <f t="shared" si="17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3"/>
        <v>42534.208333333328</v>
      </c>
      <c r="O149" s="8">
        <f t="shared" si="14"/>
        <v>42540.208333333328</v>
      </c>
      <c r="P149" t="b">
        <v>0</v>
      </c>
      <c r="Q149" t="b">
        <v>1</v>
      </c>
      <c r="R149" t="s">
        <v>33</v>
      </c>
      <c r="S149" t="str">
        <f t="shared" si="15"/>
        <v>theater</v>
      </c>
      <c r="T149" t="str">
        <f t="shared" si="16"/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2"/>
        <v>121.02150537634408</v>
      </c>
      <c r="G150" t="s">
        <v>20</v>
      </c>
      <c r="H150">
        <v>107</v>
      </c>
      <c r="I150" s="5">
        <f t="shared" si="17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3"/>
        <v>42941.208333333328</v>
      </c>
      <c r="O150" s="8">
        <f t="shared" si="14"/>
        <v>42950.208333333328</v>
      </c>
      <c r="P150" t="b">
        <v>0</v>
      </c>
      <c r="Q150" t="b">
        <v>0</v>
      </c>
      <c r="R150" t="s">
        <v>65</v>
      </c>
      <c r="S150" t="str">
        <f t="shared" si="15"/>
        <v>technology</v>
      </c>
      <c r="T150" t="str">
        <f t="shared" si="16"/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2"/>
        <v>219.87096774193549</v>
      </c>
      <c r="G151" t="s">
        <v>20</v>
      </c>
      <c r="H151">
        <v>195</v>
      </c>
      <c r="I151" s="5">
        <f t="shared" si="17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3"/>
        <v>41275.25</v>
      </c>
      <c r="O151" s="8">
        <f t="shared" si="14"/>
        <v>41327.25</v>
      </c>
      <c r="P151" t="b">
        <v>0</v>
      </c>
      <c r="Q151" t="b">
        <v>0</v>
      </c>
      <c r="R151" t="s">
        <v>60</v>
      </c>
      <c r="S151" t="str">
        <f t="shared" si="15"/>
        <v>music</v>
      </c>
      <c r="T151" t="str">
        <f t="shared" si="16"/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2"/>
        <v>1</v>
      </c>
      <c r="G152" t="s">
        <v>14</v>
      </c>
      <c r="H152">
        <v>1</v>
      </c>
      <c r="I152" s="5">
        <f t="shared" si="17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3"/>
        <v>43450.25</v>
      </c>
      <c r="O152" s="8">
        <f t="shared" si="14"/>
        <v>43451.25</v>
      </c>
      <c r="P152" t="b">
        <v>0</v>
      </c>
      <c r="Q152" t="b">
        <v>0</v>
      </c>
      <c r="R152" t="s">
        <v>23</v>
      </c>
      <c r="S152" t="str">
        <f t="shared" si="15"/>
        <v>music</v>
      </c>
      <c r="T152" t="str">
        <f t="shared" si="16"/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2"/>
        <v>64.166909620991248</v>
      </c>
      <c r="G153" t="s">
        <v>14</v>
      </c>
      <c r="H153">
        <v>1467</v>
      </c>
      <c r="I153" s="5">
        <f t="shared" si="17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3"/>
        <v>41799.208333333336</v>
      </c>
      <c r="O153" s="8">
        <f t="shared" si="14"/>
        <v>41850.208333333336</v>
      </c>
      <c r="P153" t="b">
        <v>0</v>
      </c>
      <c r="Q153" t="b">
        <v>0</v>
      </c>
      <c r="R153" t="s">
        <v>50</v>
      </c>
      <c r="S153" t="str">
        <f t="shared" si="15"/>
        <v>music</v>
      </c>
      <c r="T153" t="str">
        <f t="shared" si="16"/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2"/>
        <v>423.06746987951806</v>
      </c>
      <c r="G154" t="s">
        <v>20</v>
      </c>
      <c r="H154">
        <v>3376</v>
      </c>
      <c r="I154" s="5">
        <f t="shared" si="17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3"/>
        <v>42783.25</v>
      </c>
      <c r="O154" s="8">
        <f t="shared" si="14"/>
        <v>42790.25</v>
      </c>
      <c r="P154" t="b">
        <v>0</v>
      </c>
      <c r="Q154" t="b">
        <v>0</v>
      </c>
      <c r="R154" t="s">
        <v>60</v>
      </c>
      <c r="S154" t="str">
        <f t="shared" si="15"/>
        <v>music</v>
      </c>
      <c r="T154" t="str">
        <f t="shared" si="16"/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2"/>
        <v>92.984160506863773</v>
      </c>
      <c r="G155" t="s">
        <v>14</v>
      </c>
      <c r="H155">
        <v>5681</v>
      </c>
      <c r="I155" s="5">
        <f t="shared" si="17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3"/>
        <v>41201.208333333336</v>
      </c>
      <c r="O155" s="8">
        <f t="shared" si="14"/>
        <v>41207.208333333336</v>
      </c>
      <c r="P155" t="b">
        <v>0</v>
      </c>
      <c r="Q155" t="b">
        <v>0</v>
      </c>
      <c r="R155" t="s">
        <v>33</v>
      </c>
      <c r="S155" t="str">
        <f t="shared" si="15"/>
        <v>theater</v>
      </c>
      <c r="T155" t="str">
        <f t="shared" si="16"/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2"/>
        <v>58.756567425569173</v>
      </c>
      <c r="G156" t="s">
        <v>14</v>
      </c>
      <c r="H156">
        <v>1059</v>
      </c>
      <c r="I156" s="5">
        <f t="shared" si="17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3"/>
        <v>42502.208333333328</v>
      </c>
      <c r="O156" s="8">
        <f t="shared" si="14"/>
        <v>42525.208333333328</v>
      </c>
      <c r="P156" t="b">
        <v>0</v>
      </c>
      <c r="Q156" t="b">
        <v>1</v>
      </c>
      <c r="R156" t="s">
        <v>60</v>
      </c>
      <c r="S156" t="str">
        <f t="shared" si="15"/>
        <v>music</v>
      </c>
      <c r="T156" t="str">
        <f t="shared" si="16"/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2"/>
        <v>65.022222222222226</v>
      </c>
      <c r="G157" t="s">
        <v>14</v>
      </c>
      <c r="H157">
        <v>1194</v>
      </c>
      <c r="I157" s="5">
        <f t="shared" si="17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3"/>
        <v>40262.208333333336</v>
      </c>
      <c r="O157" s="8">
        <f t="shared" si="14"/>
        <v>40277.208333333336</v>
      </c>
      <c r="P157" t="b">
        <v>0</v>
      </c>
      <c r="Q157" t="b">
        <v>0</v>
      </c>
      <c r="R157" t="s">
        <v>33</v>
      </c>
      <c r="S157" t="str">
        <f t="shared" si="15"/>
        <v>theater</v>
      </c>
      <c r="T157" t="str">
        <f t="shared" si="16"/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2"/>
        <v>73.939560439560438</v>
      </c>
      <c r="G158" t="s">
        <v>74</v>
      </c>
      <c r="H158">
        <v>379</v>
      </c>
      <c r="I158" s="5">
        <f t="shared" si="17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3"/>
        <v>43743.208333333328</v>
      </c>
      <c r="O158" s="8">
        <f t="shared" si="14"/>
        <v>43767.208333333328</v>
      </c>
      <c r="P158" t="b">
        <v>0</v>
      </c>
      <c r="Q158" t="b">
        <v>0</v>
      </c>
      <c r="R158" t="s">
        <v>23</v>
      </c>
      <c r="S158" t="str">
        <f t="shared" si="15"/>
        <v>music</v>
      </c>
      <c r="T158" t="str">
        <f t="shared" si="16"/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2"/>
        <v>52.666666666666664</v>
      </c>
      <c r="G159" t="s">
        <v>14</v>
      </c>
      <c r="H159">
        <v>30</v>
      </c>
      <c r="I159" s="5">
        <f t="shared" si="17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3"/>
        <v>41638.25</v>
      </c>
      <c r="O159" s="8">
        <f t="shared" si="14"/>
        <v>41650.25</v>
      </c>
      <c r="P159" t="b">
        <v>0</v>
      </c>
      <c r="Q159" t="b">
        <v>0</v>
      </c>
      <c r="R159" t="s">
        <v>122</v>
      </c>
      <c r="S159" t="str">
        <f t="shared" si="15"/>
        <v>photography</v>
      </c>
      <c r="T159" t="str">
        <f t="shared" si="16"/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2"/>
        <v>220.95238095238096</v>
      </c>
      <c r="G160" t="s">
        <v>20</v>
      </c>
      <c r="H160">
        <v>41</v>
      </c>
      <c r="I160" s="5">
        <f t="shared" si="17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3"/>
        <v>42346.25</v>
      </c>
      <c r="O160" s="8">
        <f t="shared" si="14"/>
        <v>42347.25</v>
      </c>
      <c r="P160" t="b">
        <v>0</v>
      </c>
      <c r="Q160" t="b">
        <v>0</v>
      </c>
      <c r="R160" t="s">
        <v>23</v>
      </c>
      <c r="S160" t="str">
        <f t="shared" si="15"/>
        <v>music</v>
      </c>
      <c r="T160" t="str">
        <f t="shared" si="16"/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2"/>
        <v>100.01150627615063</v>
      </c>
      <c r="G161" t="s">
        <v>20</v>
      </c>
      <c r="H161">
        <v>1821</v>
      </c>
      <c r="I161" s="5">
        <f t="shared" si="17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3"/>
        <v>43551.208333333328</v>
      </c>
      <c r="O161" s="8">
        <f t="shared" si="14"/>
        <v>43569.208333333328</v>
      </c>
      <c r="P161" t="b">
        <v>0</v>
      </c>
      <c r="Q161" t="b">
        <v>1</v>
      </c>
      <c r="R161" t="s">
        <v>33</v>
      </c>
      <c r="S161" t="str">
        <f t="shared" si="15"/>
        <v>theater</v>
      </c>
      <c r="T161" t="str">
        <f t="shared" si="16"/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2"/>
        <v>162.3125</v>
      </c>
      <c r="G162" t="s">
        <v>20</v>
      </c>
      <c r="H162">
        <v>164</v>
      </c>
      <c r="I162" s="5">
        <f t="shared" si="17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3"/>
        <v>43582.208333333328</v>
      </c>
      <c r="O162" s="8">
        <f t="shared" si="14"/>
        <v>43598.208333333328</v>
      </c>
      <c r="P162" t="b">
        <v>0</v>
      </c>
      <c r="Q162" t="b">
        <v>0</v>
      </c>
      <c r="R162" t="s">
        <v>65</v>
      </c>
      <c r="S162" t="str">
        <f t="shared" si="15"/>
        <v>technology</v>
      </c>
      <c r="T162" t="str">
        <f t="shared" si="16"/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2"/>
        <v>78.181818181818187</v>
      </c>
      <c r="G163" t="s">
        <v>14</v>
      </c>
      <c r="H163">
        <v>75</v>
      </c>
      <c r="I163" s="5">
        <f t="shared" si="17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3"/>
        <v>42270.208333333328</v>
      </c>
      <c r="O163" s="8">
        <f t="shared" si="14"/>
        <v>42276.208333333328</v>
      </c>
      <c r="P163" t="b">
        <v>0</v>
      </c>
      <c r="Q163" t="b">
        <v>1</v>
      </c>
      <c r="R163" t="s">
        <v>28</v>
      </c>
      <c r="S163" t="str">
        <f t="shared" si="15"/>
        <v>technology</v>
      </c>
      <c r="T163" t="str">
        <f t="shared" si="16"/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2"/>
        <v>149.73770491803279</v>
      </c>
      <c r="G164" t="s">
        <v>20</v>
      </c>
      <c r="H164">
        <v>157</v>
      </c>
      <c r="I164" s="5">
        <f t="shared" si="17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3"/>
        <v>43442.25</v>
      </c>
      <c r="O164" s="8">
        <f t="shared" si="14"/>
        <v>43472.25</v>
      </c>
      <c r="P164" t="b">
        <v>0</v>
      </c>
      <c r="Q164" t="b">
        <v>0</v>
      </c>
      <c r="R164" t="s">
        <v>23</v>
      </c>
      <c r="S164" t="str">
        <f t="shared" si="15"/>
        <v>music</v>
      </c>
      <c r="T164" t="str">
        <f t="shared" si="16"/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2"/>
        <v>253.25714285714284</v>
      </c>
      <c r="G165" t="s">
        <v>20</v>
      </c>
      <c r="H165">
        <v>246</v>
      </c>
      <c r="I165" s="5">
        <f t="shared" si="17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3"/>
        <v>43028.208333333328</v>
      </c>
      <c r="O165" s="8">
        <f t="shared" si="14"/>
        <v>43077.25</v>
      </c>
      <c r="P165" t="b">
        <v>0</v>
      </c>
      <c r="Q165" t="b">
        <v>1</v>
      </c>
      <c r="R165" t="s">
        <v>122</v>
      </c>
      <c r="S165" t="str">
        <f t="shared" si="15"/>
        <v>photography</v>
      </c>
      <c r="T165" t="str">
        <f t="shared" si="16"/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2"/>
        <v>100.16943521594683</v>
      </c>
      <c r="G166" t="s">
        <v>20</v>
      </c>
      <c r="H166">
        <v>1396</v>
      </c>
      <c r="I166" s="5">
        <f t="shared" si="17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3"/>
        <v>43016.208333333328</v>
      </c>
      <c r="O166" s="8">
        <f t="shared" si="14"/>
        <v>43017.208333333328</v>
      </c>
      <c r="P166" t="b">
        <v>0</v>
      </c>
      <c r="Q166" t="b">
        <v>0</v>
      </c>
      <c r="R166" t="s">
        <v>33</v>
      </c>
      <c r="S166" t="str">
        <f t="shared" si="15"/>
        <v>theater</v>
      </c>
      <c r="T166" t="str">
        <f t="shared" si="16"/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2"/>
        <v>121.99004424778761</v>
      </c>
      <c r="G167" t="s">
        <v>20</v>
      </c>
      <c r="H167">
        <v>2506</v>
      </c>
      <c r="I167" s="5">
        <f t="shared" si="17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3"/>
        <v>42948.208333333328</v>
      </c>
      <c r="O167" s="8">
        <f t="shared" si="14"/>
        <v>42980.208333333328</v>
      </c>
      <c r="P167" t="b">
        <v>0</v>
      </c>
      <c r="Q167" t="b">
        <v>0</v>
      </c>
      <c r="R167" t="s">
        <v>28</v>
      </c>
      <c r="S167" t="str">
        <f t="shared" si="15"/>
        <v>technology</v>
      </c>
      <c r="T167" t="str">
        <f t="shared" si="16"/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2"/>
        <v>137.13265306122449</v>
      </c>
      <c r="G168" t="s">
        <v>20</v>
      </c>
      <c r="H168">
        <v>244</v>
      </c>
      <c r="I168" s="5">
        <f t="shared" si="17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3"/>
        <v>40534.25</v>
      </c>
      <c r="O168" s="8">
        <f t="shared" si="14"/>
        <v>40538.25</v>
      </c>
      <c r="P168" t="b">
        <v>0</v>
      </c>
      <c r="Q168" t="b">
        <v>0</v>
      </c>
      <c r="R168" t="s">
        <v>122</v>
      </c>
      <c r="S168" t="str">
        <f t="shared" si="15"/>
        <v>photography</v>
      </c>
      <c r="T168" t="str">
        <f t="shared" si="16"/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2"/>
        <v>415.53846153846149</v>
      </c>
      <c r="G169" t="s">
        <v>20</v>
      </c>
      <c r="H169">
        <v>146</v>
      </c>
      <c r="I169" s="5">
        <f t="shared" si="17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3"/>
        <v>41435.208333333336</v>
      </c>
      <c r="O169" s="8">
        <f t="shared" si="14"/>
        <v>41445.208333333336</v>
      </c>
      <c r="P169" t="b">
        <v>0</v>
      </c>
      <c r="Q169" t="b">
        <v>0</v>
      </c>
      <c r="R169" t="s">
        <v>33</v>
      </c>
      <c r="S169" t="str">
        <f t="shared" si="15"/>
        <v>theater</v>
      </c>
      <c r="T169" t="str">
        <f t="shared" si="16"/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2"/>
        <v>31.30913348946136</v>
      </c>
      <c r="G170" t="s">
        <v>14</v>
      </c>
      <c r="H170">
        <v>955</v>
      </c>
      <c r="I170" s="5">
        <f t="shared" si="17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3"/>
        <v>43518.25</v>
      </c>
      <c r="O170" s="8">
        <f t="shared" si="14"/>
        <v>43541.208333333328</v>
      </c>
      <c r="P170" t="b">
        <v>0</v>
      </c>
      <c r="Q170" t="b">
        <v>1</v>
      </c>
      <c r="R170" t="s">
        <v>60</v>
      </c>
      <c r="S170" t="str">
        <f t="shared" si="15"/>
        <v>music</v>
      </c>
      <c r="T170" t="str">
        <f t="shared" si="16"/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2"/>
        <v>424.08154506437768</v>
      </c>
      <c r="G171" t="s">
        <v>20</v>
      </c>
      <c r="H171">
        <v>1267</v>
      </c>
      <c r="I171" s="5">
        <f t="shared" si="17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3"/>
        <v>41077.208333333336</v>
      </c>
      <c r="O171" s="8">
        <f t="shared" si="14"/>
        <v>41105.208333333336</v>
      </c>
      <c r="P171" t="b">
        <v>0</v>
      </c>
      <c r="Q171" t="b">
        <v>1</v>
      </c>
      <c r="R171" t="s">
        <v>100</v>
      </c>
      <c r="S171" t="str">
        <f t="shared" si="15"/>
        <v>film &amp; video</v>
      </c>
      <c r="T171" t="str">
        <f t="shared" si="16"/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2"/>
        <v>2.93886230728336</v>
      </c>
      <c r="G172" t="s">
        <v>14</v>
      </c>
      <c r="H172">
        <v>67</v>
      </c>
      <c r="I172" s="5">
        <f t="shared" si="17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3"/>
        <v>42950.208333333328</v>
      </c>
      <c r="O172" s="8">
        <f t="shared" si="14"/>
        <v>42957.208333333328</v>
      </c>
      <c r="P172" t="b">
        <v>0</v>
      </c>
      <c r="Q172" t="b">
        <v>0</v>
      </c>
      <c r="R172" t="s">
        <v>60</v>
      </c>
      <c r="S172" t="str">
        <f t="shared" si="15"/>
        <v>music</v>
      </c>
      <c r="T172" t="str">
        <f t="shared" si="16"/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2"/>
        <v>10.63265306122449</v>
      </c>
      <c r="G173" t="s">
        <v>14</v>
      </c>
      <c r="H173">
        <v>5</v>
      </c>
      <c r="I173" s="5">
        <f t="shared" si="17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3"/>
        <v>41718.208333333336</v>
      </c>
      <c r="O173" s="8">
        <f t="shared" si="14"/>
        <v>41740.208333333336</v>
      </c>
      <c r="P173" t="b">
        <v>0</v>
      </c>
      <c r="Q173" t="b">
        <v>0</v>
      </c>
      <c r="R173" t="s">
        <v>206</v>
      </c>
      <c r="S173" t="str">
        <f t="shared" si="15"/>
        <v>publishing</v>
      </c>
      <c r="T173" t="str">
        <f t="shared" si="16"/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2"/>
        <v>82.875</v>
      </c>
      <c r="G174" t="s">
        <v>14</v>
      </c>
      <c r="H174">
        <v>26</v>
      </c>
      <c r="I174" s="5">
        <f t="shared" si="17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3"/>
        <v>41839.208333333336</v>
      </c>
      <c r="O174" s="8">
        <f t="shared" si="14"/>
        <v>41854.208333333336</v>
      </c>
      <c r="P174" t="b">
        <v>0</v>
      </c>
      <c r="Q174" t="b">
        <v>1</v>
      </c>
      <c r="R174" t="s">
        <v>42</v>
      </c>
      <c r="S174" t="str">
        <f t="shared" si="15"/>
        <v>film &amp; video</v>
      </c>
      <c r="T174" t="str">
        <f t="shared" si="16"/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2"/>
        <v>163.01447776628748</v>
      </c>
      <c r="G175" t="s">
        <v>20</v>
      </c>
      <c r="H175">
        <v>1561</v>
      </c>
      <c r="I175" s="5">
        <f t="shared" si="17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3"/>
        <v>41412.208333333336</v>
      </c>
      <c r="O175" s="8">
        <f t="shared" si="14"/>
        <v>41418.208333333336</v>
      </c>
      <c r="P175" t="b">
        <v>0</v>
      </c>
      <c r="Q175" t="b">
        <v>0</v>
      </c>
      <c r="R175" t="s">
        <v>33</v>
      </c>
      <c r="S175" t="str">
        <f t="shared" si="15"/>
        <v>theater</v>
      </c>
      <c r="T175" t="str">
        <f t="shared" si="16"/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2"/>
        <v>894.66666666666674</v>
      </c>
      <c r="G176" t="s">
        <v>20</v>
      </c>
      <c r="H176">
        <v>48</v>
      </c>
      <c r="I176" s="5">
        <f t="shared" si="17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3"/>
        <v>42282.208333333328</v>
      </c>
      <c r="O176" s="8">
        <f t="shared" si="14"/>
        <v>42283.208333333328</v>
      </c>
      <c r="P176" t="b">
        <v>0</v>
      </c>
      <c r="Q176" t="b">
        <v>1</v>
      </c>
      <c r="R176" t="s">
        <v>65</v>
      </c>
      <c r="S176" t="str">
        <f t="shared" si="15"/>
        <v>technology</v>
      </c>
      <c r="T176" t="str">
        <f t="shared" si="16"/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2"/>
        <v>26.191501103752756</v>
      </c>
      <c r="G177" t="s">
        <v>14</v>
      </c>
      <c r="H177">
        <v>1130</v>
      </c>
      <c r="I177" s="5">
        <f t="shared" si="17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3"/>
        <v>42613.208333333328</v>
      </c>
      <c r="O177" s="8">
        <f t="shared" si="14"/>
        <v>42632.208333333328</v>
      </c>
      <c r="P177" t="b">
        <v>0</v>
      </c>
      <c r="Q177" t="b">
        <v>0</v>
      </c>
      <c r="R177" t="s">
        <v>33</v>
      </c>
      <c r="S177" t="str">
        <f t="shared" si="15"/>
        <v>theater</v>
      </c>
      <c r="T177" t="str">
        <f t="shared" si="16"/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2"/>
        <v>74.834782608695647</v>
      </c>
      <c r="G178" t="s">
        <v>14</v>
      </c>
      <c r="H178">
        <v>782</v>
      </c>
      <c r="I178" s="5">
        <f t="shared" si="17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3"/>
        <v>42616.208333333328</v>
      </c>
      <c r="O178" s="8">
        <f t="shared" si="14"/>
        <v>42625.208333333328</v>
      </c>
      <c r="P178" t="b">
        <v>0</v>
      </c>
      <c r="Q178" t="b">
        <v>0</v>
      </c>
      <c r="R178" t="s">
        <v>33</v>
      </c>
      <c r="S178" t="str">
        <f t="shared" si="15"/>
        <v>theater</v>
      </c>
      <c r="T178" t="str">
        <f t="shared" si="16"/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2"/>
        <v>416.47680412371136</v>
      </c>
      <c r="G179" t="s">
        <v>20</v>
      </c>
      <c r="H179">
        <v>2739</v>
      </c>
      <c r="I179" s="5">
        <f t="shared" si="17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3"/>
        <v>40497.25</v>
      </c>
      <c r="O179" s="8">
        <f t="shared" si="14"/>
        <v>40522.25</v>
      </c>
      <c r="P179" t="b">
        <v>0</v>
      </c>
      <c r="Q179" t="b">
        <v>0</v>
      </c>
      <c r="R179" t="s">
        <v>33</v>
      </c>
      <c r="S179" t="str">
        <f t="shared" si="15"/>
        <v>theater</v>
      </c>
      <c r="T179" t="str">
        <f t="shared" si="16"/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2"/>
        <v>96.208333333333329</v>
      </c>
      <c r="G180" t="s">
        <v>14</v>
      </c>
      <c r="H180">
        <v>210</v>
      </c>
      <c r="I180" s="5">
        <f t="shared" si="17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3"/>
        <v>42999.208333333328</v>
      </c>
      <c r="O180" s="8">
        <f t="shared" si="14"/>
        <v>43008.208333333328</v>
      </c>
      <c r="P180" t="b">
        <v>0</v>
      </c>
      <c r="Q180" t="b">
        <v>0</v>
      </c>
      <c r="R180" t="s">
        <v>17</v>
      </c>
      <c r="S180" t="str">
        <f t="shared" si="15"/>
        <v>food</v>
      </c>
      <c r="T180" t="str">
        <f t="shared" si="16"/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2"/>
        <v>357.71910112359546</v>
      </c>
      <c r="G181" t="s">
        <v>20</v>
      </c>
      <c r="H181">
        <v>3537</v>
      </c>
      <c r="I181" s="5">
        <f t="shared" si="17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3"/>
        <v>41350.208333333336</v>
      </c>
      <c r="O181" s="8">
        <f t="shared" si="14"/>
        <v>41351.208333333336</v>
      </c>
      <c r="P181" t="b">
        <v>0</v>
      </c>
      <c r="Q181" t="b">
        <v>1</v>
      </c>
      <c r="R181" t="s">
        <v>33</v>
      </c>
      <c r="S181" t="str">
        <f t="shared" si="15"/>
        <v>theater</v>
      </c>
      <c r="T181" t="str">
        <f t="shared" si="16"/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2"/>
        <v>308.45714285714286</v>
      </c>
      <c r="G182" t="s">
        <v>20</v>
      </c>
      <c r="H182">
        <v>2107</v>
      </c>
      <c r="I182" s="5">
        <f t="shared" si="17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3"/>
        <v>40259.208333333336</v>
      </c>
      <c r="O182" s="8">
        <f t="shared" si="14"/>
        <v>40264.208333333336</v>
      </c>
      <c r="P182" t="b">
        <v>0</v>
      </c>
      <c r="Q182" t="b">
        <v>0</v>
      </c>
      <c r="R182" t="s">
        <v>65</v>
      </c>
      <c r="S182" t="str">
        <f t="shared" si="15"/>
        <v>technology</v>
      </c>
      <c r="T182" t="str">
        <f t="shared" si="16"/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2"/>
        <v>61.802325581395344</v>
      </c>
      <c r="G183" t="s">
        <v>14</v>
      </c>
      <c r="H183">
        <v>136</v>
      </c>
      <c r="I183" s="5">
        <f t="shared" si="17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3"/>
        <v>43012.208333333328</v>
      </c>
      <c r="O183" s="8">
        <f t="shared" si="14"/>
        <v>43030.208333333328</v>
      </c>
      <c r="P183" t="b">
        <v>0</v>
      </c>
      <c r="Q183" t="b">
        <v>0</v>
      </c>
      <c r="R183" t="s">
        <v>28</v>
      </c>
      <c r="S183" t="str">
        <f t="shared" si="15"/>
        <v>technology</v>
      </c>
      <c r="T183" t="str">
        <f t="shared" si="16"/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2"/>
        <v>722.32472324723244</v>
      </c>
      <c r="G184" t="s">
        <v>20</v>
      </c>
      <c r="H184">
        <v>3318</v>
      </c>
      <c r="I184" s="5">
        <f t="shared" si="17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3"/>
        <v>43631.208333333328</v>
      </c>
      <c r="O184" s="8">
        <f t="shared" si="14"/>
        <v>43647.208333333328</v>
      </c>
      <c r="P184" t="b">
        <v>0</v>
      </c>
      <c r="Q184" t="b">
        <v>0</v>
      </c>
      <c r="R184" t="s">
        <v>33</v>
      </c>
      <c r="S184" t="str">
        <f t="shared" si="15"/>
        <v>theater</v>
      </c>
      <c r="T184" t="str">
        <f t="shared" si="16"/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2"/>
        <v>69.117647058823522</v>
      </c>
      <c r="G185" t="s">
        <v>14</v>
      </c>
      <c r="H185">
        <v>86</v>
      </c>
      <c r="I185" s="5">
        <f t="shared" si="17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3"/>
        <v>40430.208333333336</v>
      </c>
      <c r="O185" s="8">
        <f t="shared" si="14"/>
        <v>40443.208333333336</v>
      </c>
      <c r="P185" t="b">
        <v>0</v>
      </c>
      <c r="Q185" t="b">
        <v>0</v>
      </c>
      <c r="R185" t="s">
        <v>23</v>
      </c>
      <c r="S185" t="str">
        <f t="shared" si="15"/>
        <v>music</v>
      </c>
      <c r="T185" t="str">
        <f t="shared" si="16"/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2"/>
        <v>293.05555555555554</v>
      </c>
      <c r="G186" t="s">
        <v>20</v>
      </c>
      <c r="H186">
        <v>340</v>
      </c>
      <c r="I186" s="5">
        <f t="shared" si="17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3"/>
        <v>43588.208333333328</v>
      </c>
      <c r="O186" s="8">
        <f t="shared" si="14"/>
        <v>43589.208333333328</v>
      </c>
      <c r="P186" t="b">
        <v>0</v>
      </c>
      <c r="Q186" t="b">
        <v>0</v>
      </c>
      <c r="R186" t="s">
        <v>33</v>
      </c>
      <c r="S186" t="str">
        <f t="shared" si="15"/>
        <v>theater</v>
      </c>
      <c r="T186" t="str">
        <f t="shared" si="16"/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2"/>
        <v>71.8</v>
      </c>
      <c r="G187" t="s">
        <v>14</v>
      </c>
      <c r="H187">
        <v>19</v>
      </c>
      <c r="I187" s="5">
        <f t="shared" si="17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3"/>
        <v>43233.208333333328</v>
      </c>
      <c r="O187" s="8">
        <f t="shared" si="14"/>
        <v>43244.208333333328</v>
      </c>
      <c r="P187" t="b">
        <v>0</v>
      </c>
      <c r="Q187" t="b">
        <v>0</v>
      </c>
      <c r="R187" t="s">
        <v>269</v>
      </c>
      <c r="S187" t="str">
        <f t="shared" si="15"/>
        <v>film &amp; video</v>
      </c>
      <c r="T187" t="str">
        <f t="shared" si="16"/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2"/>
        <v>31.934684684684683</v>
      </c>
      <c r="G188" t="s">
        <v>14</v>
      </c>
      <c r="H188">
        <v>886</v>
      </c>
      <c r="I188" s="5">
        <f t="shared" si="17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3"/>
        <v>41782.208333333336</v>
      </c>
      <c r="O188" s="8">
        <f t="shared" si="14"/>
        <v>41797.208333333336</v>
      </c>
      <c r="P188" t="b">
        <v>0</v>
      </c>
      <c r="Q188" t="b">
        <v>0</v>
      </c>
      <c r="R188" t="s">
        <v>33</v>
      </c>
      <c r="S188" t="str">
        <f t="shared" si="15"/>
        <v>theater</v>
      </c>
      <c r="T188" t="str">
        <f t="shared" si="16"/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2"/>
        <v>229.87375415282392</v>
      </c>
      <c r="G189" t="s">
        <v>20</v>
      </c>
      <c r="H189">
        <v>1442</v>
      </c>
      <c r="I189" s="5">
        <f t="shared" si="17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3"/>
        <v>41328.25</v>
      </c>
      <c r="O189" s="8">
        <f t="shared" si="14"/>
        <v>41356.208333333336</v>
      </c>
      <c r="P189" t="b">
        <v>0</v>
      </c>
      <c r="Q189" t="b">
        <v>1</v>
      </c>
      <c r="R189" t="s">
        <v>100</v>
      </c>
      <c r="S189" t="str">
        <f t="shared" si="15"/>
        <v>film &amp; video</v>
      </c>
      <c r="T189" t="str">
        <f t="shared" si="16"/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2"/>
        <v>32.012195121951223</v>
      </c>
      <c r="G190" t="s">
        <v>14</v>
      </c>
      <c r="H190">
        <v>35</v>
      </c>
      <c r="I190" s="5">
        <f t="shared" si="17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3"/>
        <v>41975.25</v>
      </c>
      <c r="O190" s="8">
        <f t="shared" si="14"/>
        <v>41976.25</v>
      </c>
      <c r="P190" t="b">
        <v>0</v>
      </c>
      <c r="Q190" t="b">
        <v>0</v>
      </c>
      <c r="R190" t="s">
        <v>33</v>
      </c>
      <c r="S190" t="str">
        <f t="shared" si="15"/>
        <v>theater</v>
      </c>
      <c r="T190" t="str">
        <f t="shared" si="16"/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2"/>
        <v>23.525352848928385</v>
      </c>
      <c r="G191" t="s">
        <v>74</v>
      </c>
      <c r="H191">
        <v>441</v>
      </c>
      <c r="I191" s="5">
        <f t="shared" si="17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3"/>
        <v>42433.25</v>
      </c>
      <c r="O191" s="8">
        <f t="shared" si="14"/>
        <v>42433.25</v>
      </c>
      <c r="P191" t="b">
        <v>0</v>
      </c>
      <c r="Q191" t="b">
        <v>0</v>
      </c>
      <c r="R191" t="s">
        <v>33</v>
      </c>
      <c r="S191" t="str">
        <f t="shared" si="15"/>
        <v>theater</v>
      </c>
      <c r="T191" t="str">
        <f t="shared" si="16"/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2"/>
        <v>68.594594594594597</v>
      </c>
      <c r="G192" t="s">
        <v>14</v>
      </c>
      <c r="H192">
        <v>24</v>
      </c>
      <c r="I192" s="5">
        <f t="shared" si="17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3"/>
        <v>41429.208333333336</v>
      </c>
      <c r="O192" s="8">
        <f t="shared" si="14"/>
        <v>41430.208333333336</v>
      </c>
      <c r="P192" t="b">
        <v>0</v>
      </c>
      <c r="Q192" t="b">
        <v>1</v>
      </c>
      <c r="R192" t="s">
        <v>33</v>
      </c>
      <c r="S192" t="str">
        <f t="shared" si="15"/>
        <v>theater</v>
      </c>
      <c r="T192" t="str">
        <f t="shared" si="16"/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2"/>
        <v>37.952380952380956</v>
      </c>
      <c r="G193" t="s">
        <v>14</v>
      </c>
      <c r="H193">
        <v>86</v>
      </c>
      <c r="I193" s="5">
        <f t="shared" si="17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3"/>
        <v>43536.208333333328</v>
      </c>
      <c r="O193" s="8">
        <f t="shared" si="14"/>
        <v>43539.208333333328</v>
      </c>
      <c r="P193" t="b">
        <v>0</v>
      </c>
      <c r="Q193" t="b">
        <v>0</v>
      </c>
      <c r="R193" t="s">
        <v>33</v>
      </c>
      <c r="S193" t="str">
        <f t="shared" si="15"/>
        <v>theater</v>
      </c>
      <c r="T193" t="str">
        <f t="shared" si="16"/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2"/>
        <v>19.992957746478872</v>
      </c>
      <c r="G194" t="s">
        <v>14</v>
      </c>
      <c r="H194">
        <v>243</v>
      </c>
      <c r="I194" s="5">
        <f t="shared" si="17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13"/>
        <v>41817.208333333336</v>
      </c>
      <c r="O194" s="8">
        <f t="shared" si="14"/>
        <v>41821.208333333336</v>
      </c>
      <c r="P194" t="b">
        <v>0</v>
      </c>
      <c r="Q194" t="b">
        <v>0</v>
      </c>
      <c r="R194" t="s">
        <v>23</v>
      </c>
      <c r="S194" t="str">
        <f t="shared" si="15"/>
        <v>music</v>
      </c>
      <c r="T194" t="str">
        <f t="shared" si="16"/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8">E195/D195*100</f>
        <v>45.636363636363633</v>
      </c>
      <c r="G195" t="s">
        <v>14</v>
      </c>
      <c r="H195">
        <v>65</v>
      </c>
      <c r="I195" s="5">
        <f t="shared" si="17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9">(((L195/60)/60)/24)+DATE(1970,1,1)</f>
        <v>43198.208333333328</v>
      </c>
      <c r="O195" s="8">
        <f t="shared" ref="O195:O258" si="20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1">LEFT(R195,SEARCH("/",R195)-1)</f>
        <v>music</v>
      </c>
      <c r="T195" t="str">
        <f t="shared" ref="T195:T258" si="22">RIGHT(R195,LEN(R195)-SEARCH("/",R195))</f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8"/>
        <v>122.7605633802817</v>
      </c>
      <c r="G196" t="s">
        <v>20</v>
      </c>
      <c r="H196">
        <v>126</v>
      </c>
      <c r="I196" s="5">
        <f t="shared" ref="I196:I259" si="23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9"/>
        <v>42261.208333333328</v>
      </c>
      <c r="O196" s="8">
        <f t="shared" si="20"/>
        <v>42277.208333333328</v>
      </c>
      <c r="P196" t="b">
        <v>0</v>
      </c>
      <c r="Q196" t="b">
        <v>0</v>
      </c>
      <c r="R196" t="s">
        <v>148</v>
      </c>
      <c r="S196" t="str">
        <f t="shared" si="21"/>
        <v>music</v>
      </c>
      <c r="T196" t="str">
        <f t="shared" si="22"/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8"/>
        <v>361.75316455696202</v>
      </c>
      <c r="G197" t="s">
        <v>20</v>
      </c>
      <c r="H197">
        <v>524</v>
      </c>
      <c r="I197" s="5">
        <f t="shared" si="2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9"/>
        <v>43310.208333333328</v>
      </c>
      <c r="O197" s="8">
        <f t="shared" si="20"/>
        <v>43317.208333333328</v>
      </c>
      <c r="P197" t="b">
        <v>0</v>
      </c>
      <c r="Q197" t="b">
        <v>0</v>
      </c>
      <c r="R197" t="s">
        <v>50</v>
      </c>
      <c r="S197" t="str">
        <f t="shared" si="21"/>
        <v>music</v>
      </c>
      <c r="T197" t="str">
        <f t="shared" si="22"/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8"/>
        <v>63.146341463414636</v>
      </c>
      <c r="G198" t="s">
        <v>14</v>
      </c>
      <c r="H198">
        <v>100</v>
      </c>
      <c r="I198" s="5">
        <f t="shared" si="23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9"/>
        <v>42616.208333333328</v>
      </c>
      <c r="O198" s="8">
        <f t="shared" si="20"/>
        <v>42635.208333333328</v>
      </c>
      <c r="P198" t="b">
        <v>0</v>
      </c>
      <c r="Q198" t="b">
        <v>0</v>
      </c>
      <c r="R198" t="s">
        <v>65</v>
      </c>
      <c r="S198" t="str">
        <f t="shared" si="21"/>
        <v>technology</v>
      </c>
      <c r="T198" t="str">
        <f t="shared" si="22"/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8"/>
        <v>298.20475319926874</v>
      </c>
      <c r="G199" t="s">
        <v>20</v>
      </c>
      <c r="H199">
        <v>1989</v>
      </c>
      <c r="I199" s="5">
        <f t="shared" si="2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9"/>
        <v>42909.208333333328</v>
      </c>
      <c r="O199" s="8">
        <f t="shared" si="20"/>
        <v>42923.208333333328</v>
      </c>
      <c r="P199" t="b">
        <v>0</v>
      </c>
      <c r="Q199" t="b">
        <v>0</v>
      </c>
      <c r="R199" t="s">
        <v>53</v>
      </c>
      <c r="S199" t="str">
        <f t="shared" si="21"/>
        <v>film &amp; video</v>
      </c>
      <c r="T199" t="str">
        <f t="shared" si="22"/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8"/>
        <v>9.5585443037974684</v>
      </c>
      <c r="G200" t="s">
        <v>14</v>
      </c>
      <c r="H200">
        <v>168</v>
      </c>
      <c r="I200" s="5">
        <f t="shared" si="2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9"/>
        <v>40396.208333333336</v>
      </c>
      <c r="O200" s="8">
        <f t="shared" si="20"/>
        <v>40425.208333333336</v>
      </c>
      <c r="P200" t="b">
        <v>0</v>
      </c>
      <c r="Q200" t="b">
        <v>0</v>
      </c>
      <c r="R200" t="s">
        <v>50</v>
      </c>
      <c r="S200" t="str">
        <f t="shared" si="21"/>
        <v>music</v>
      </c>
      <c r="T200" t="str">
        <f t="shared" si="22"/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8"/>
        <v>53.777777777777779</v>
      </c>
      <c r="G201" t="s">
        <v>14</v>
      </c>
      <c r="H201">
        <v>13</v>
      </c>
      <c r="I201" s="5">
        <f t="shared" si="2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9"/>
        <v>42192.208333333328</v>
      </c>
      <c r="O201" s="8">
        <f t="shared" si="20"/>
        <v>42196.208333333328</v>
      </c>
      <c r="P201" t="b">
        <v>0</v>
      </c>
      <c r="Q201" t="b">
        <v>0</v>
      </c>
      <c r="R201" t="s">
        <v>23</v>
      </c>
      <c r="S201" t="str">
        <f t="shared" si="21"/>
        <v>music</v>
      </c>
      <c r="T201" t="str">
        <f t="shared" si="22"/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8"/>
        <v>2</v>
      </c>
      <c r="G202" t="s">
        <v>14</v>
      </c>
      <c r="H202">
        <v>1</v>
      </c>
      <c r="I202" s="5">
        <f t="shared" si="23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9"/>
        <v>40262.208333333336</v>
      </c>
      <c r="O202" s="8">
        <f t="shared" si="20"/>
        <v>40273.208333333336</v>
      </c>
      <c r="P202" t="b">
        <v>0</v>
      </c>
      <c r="Q202" t="b">
        <v>0</v>
      </c>
      <c r="R202" t="s">
        <v>33</v>
      </c>
      <c r="S202" t="str">
        <f t="shared" si="21"/>
        <v>theater</v>
      </c>
      <c r="T202" t="str">
        <f t="shared" si="22"/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8"/>
        <v>681.19047619047615</v>
      </c>
      <c r="G203" t="s">
        <v>20</v>
      </c>
      <c r="H203">
        <v>157</v>
      </c>
      <c r="I203" s="5">
        <f t="shared" si="2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9"/>
        <v>41845.208333333336</v>
      </c>
      <c r="O203" s="8">
        <f t="shared" si="20"/>
        <v>41863.208333333336</v>
      </c>
      <c r="P203" t="b">
        <v>0</v>
      </c>
      <c r="Q203" t="b">
        <v>0</v>
      </c>
      <c r="R203" t="s">
        <v>28</v>
      </c>
      <c r="S203" t="str">
        <f t="shared" si="21"/>
        <v>technology</v>
      </c>
      <c r="T203" t="str">
        <f t="shared" si="22"/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8"/>
        <v>78.831325301204828</v>
      </c>
      <c r="G204" t="s">
        <v>74</v>
      </c>
      <c r="H204">
        <v>82</v>
      </c>
      <c r="I204" s="5">
        <f t="shared" si="2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9"/>
        <v>40818.208333333336</v>
      </c>
      <c r="O204" s="8">
        <f t="shared" si="20"/>
        <v>40822.208333333336</v>
      </c>
      <c r="P204" t="b">
        <v>0</v>
      </c>
      <c r="Q204" t="b">
        <v>0</v>
      </c>
      <c r="R204" t="s">
        <v>17</v>
      </c>
      <c r="S204" t="str">
        <f t="shared" si="21"/>
        <v>food</v>
      </c>
      <c r="T204" t="str">
        <f t="shared" si="22"/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8"/>
        <v>134.40792216817235</v>
      </c>
      <c r="G205" t="s">
        <v>20</v>
      </c>
      <c r="H205">
        <v>4498</v>
      </c>
      <c r="I205" s="5">
        <f t="shared" si="2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9"/>
        <v>42752.25</v>
      </c>
      <c r="O205" s="8">
        <f t="shared" si="20"/>
        <v>42754.25</v>
      </c>
      <c r="P205" t="b">
        <v>0</v>
      </c>
      <c r="Q205" t="b">
        <v>0</v>
      </c>
      <c r="R205" t="s">
        <v>33</v>
      </c>
      <c r="S205" t="str">
        <f t="shared" si="21"/>
        <v>theater</v>
      </c>
      <c r="T205" t="str">
        <f t="shared" si="22"/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8"/>
        <v>3.3719999999999999</v>
      </c>
      <c r="G206" t="s">
        <v>14</v>
      </c>
      <c r="H206">
        <v>40</v>
      </c>
      <c r="I206" s="5">
        <f t="shared" si="2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9"/>
        <v>40636.208333333336</v>
      </c>
      <c r="O206" s="8">
        <f t="shared" si="20"/>
        <v>40646.208333333336</v>
      </c>
      <c r="P206" t="b">
        <v>0</v>
      </c>
      <c r="Q206" t="b">
        <v>0</v>
      </c>
      <c r="R206" t="s">
        <v>159</v>
      </c>
      <c r="S206" t="str">
        <f t="shared" si="21"/>
        <v>music</v>
      </c>
      <c r="T206" t="str">
        <f t="shared" si="22"/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8"/>
        <v>431.84615384615387</v>
      </c>
      <c r="G207" t="s">
        <v>20</v>
      </c>
      <c r="H207">
        <v>80</v>
      </c>
      <c r="I207" s="5">
        <f t="shared" si="2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9"/>
        <v>43390.208333333328</v>
      </c>
      <c r="O207" s="8">
        <f t="shared" si="20"/>
        <v>43402.208333333328</v>
      </c>
      <c r="P207" t="b">
        <v>1</v>
      </c>
      <c r="Q207" t="b">
        <v>0</v>
      </c>
      <c r="R207" t="s">
        <v>33</v>
      </c>
      <c r="S207" t="str">
        <f t="shared" si="21"/>
        <v>theater</v>
      </c>
      <c r="T207" t="str">
        <f t="shared" si="22"/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8"/>
        <v>38.844444444444441</v>
      </c>
      <c r="G208" t="s">
        <v>74</v>
      </c>
      <c r="H208">
        <v>57</v>
      </c>
      <c r="I208" s="5">
        <f t="shared" si="2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9"/>
        <v>40236.25</v>
      </c>
      <c r="O208" s="8">
        <f t="shared" si="20"/>
        <v>40245.25</v>
      </c>
      <c r="P208" t="b">
        <v>0</v>
      </c>
      <c r="Q208" t="b">
        <v>0</v>
      </c>
      <c r="R208" t="s">
        <v>119</v>
      </c>
      <c r="S208" t="str">
        <f t="shared" si="21"/>
        <v>publishing</v>
      </c>
      <c r="T208" t="str">
        <f t="shared" si="22"/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8"/>
        <v>425.7</v>
      </c>
      <c r="G209" t="s">
        <v>20</v>
      </c>
      <c r="H209">
        <v>43</v>
      </c>
      <c r="I209" s="5">
        <f t="shared" si="23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9"/>
        <v>43340.208333333328</v>
      </c>
      <c r="O209" s="8">
        <f t="shared" si="20"/>
        <v>43360.208333333328</v>
      </c>
      <c r="P209" t="b">
        <v>0</v>
      </c>
      <c r="Q209" t="b">
        <v>1</v>
      </c>
      <c r="R209" t="s">
        <v>23</v>
      </c>
      <c r="S209" t="str">
        <f t="shared" si="21"/>
        <v>music</v>
      </c>
      <c r="T209" t="str">
        <f t="shared" si="22"/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8"/>
        <v>101.12239715591672</v>
      </c>
      <c r="G210" t="s">
        <v>20</v>
      </c>
      <c r="H210">
        <v>2053</v>
      </c>
      <c r="I210" s="5">
        <f t="shared" si="2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9"/>
        <v>43048.25</v>
      </c>
      <c r="O210" s="8">
        <f t="shared" si="20"/>
        <v>43072.25</v>
      </c>
      <c r="P210" t="b">
        <v>0</v>
      </c>
      <c r="Q210" t="b">
        <v>0</v>
      </c>
      <c r="R210" t="s">
        <v>42</v>
      </c>
      <c r="S210" t="str">
        <f t="shared" si="21"/>
        <v>film &amp; video</v>
      </c>
      <c r="T210" t="str">
        <f t="shared" si="22"/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8"/>
        <v>21.188688946015425</v>
      </c>
      <c r="G211" t="s">
        <v>47</v>
      </c>
      <c r="H211">
        <v>808</v>
      </c>
      <c r="I211" s="5">
        <f t="shared" si="2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9"/>
        <v>42496.208333333328</v>
      </c>
      <c r="O211" s="8">
        <f t="shared" si="20"/>
        <v>42503.208333333328</v>
      </c>
      <c r="P211" t="b">
        <v>0</v>
      </c>
      <c r="Q211" t="b">
        <v>0</v>
      </c>
      <c r="R211" t="s">
        <v>42</v>
      </c>
      <c r="S211" t="str">
        <f t="shared" si="21"/>
        <v>film &amp; video</v>
      </c>
      <c r="T211" t="str">
        <f t="shared" si="22"/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8"/>
        <v>67.425531914893625</v>
      </c>
      <c r="G212" t="s">
        <v>14</v>
      </c>
      <c r="H212">
        <v>226</v>
      </c>
      <c r="I212" s="5">
        <f t="shared" si="2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9"/>
        <v>42797.25</v>
      </c>
      <c r="O212" s="8">
        <f t="shared" si="20"/>
        <v>42824.208333333328</v>
      </c>
      <c r="P212" t="b">
        <v>0</v>
      </c>
      <c r="Q212" t="b">
        <v>0</v>
      </c>
      <c r="R212" t="s">
        <v>474</v>
      </c>
      <c r="S212" t="str">
        <f t="shared" si="21"/>
        <v>film &amp; video</v>
      </c>
      <c r="T212" t="str">
        <f t="shared" si="22"/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8"/>
        <v>94.923371647509583</v>
      </c>
      <c r="G213" t="s">
        <v>14</v>
      </c>
      <c r="H213">
        <v>1625</v>
      </c>
      <c r="I213" s="5">
        <f t="shared" si="2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9"/>
        <v>41513.208333333336</v>
      </c>
      <c r="O213" s="8">
        <f t="shared" si="20"/>
        <v>41537.208333333336</v>
      </c>
      <c r="P213" t="b">
        <v>0</v>
      </c>
      <c r="Q213" t="b">
        <v>0</v>
      </c>
      <c r="R213" t="s">
        <v>33</v>
      </c>
      <c r="S213" t="str">
        <f t="shared" si="21"/>
        <v>theater</v>
      </c>
      <c r="T213" t="str">
        <f t="shared" si="22"/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8"/>
        <v>151.85185185185185</v>
      </c>
      <c r="G214" t="s">
        <v>20</v>
      </c>
      <c r="H214">
        <v>168</v>
      </c>
      <c r="I214" s="5">
        <f t="shared" si="2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9"/>
        <v>43814.25</v>
      </c>
      <c r="O214" s="8">
        <f t="shared" si="20"/>
        <v>43860.25</v>
      </c>
      <c r="P214" t="b">
        <v>0</v>
      </c>
      <c r="Q214" t="b">
        <v>0</v>
      </c>
      <c r="R214" t="s">
        <v>33</v>
      </c>
      <c r="S214" t="str">
        <f t="shared" si="21"/>
        <v>theater</v>
      </c>
      <c r="T214" t="str">
        <f t="shared" si="22"/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8"/>
        <v>195.16382252559728</v>
      </c>
      <c r="G215" t="s">
        <v>20</v>
      </c>
      <c r="H215">
        <v>4289</v>
      </c>
      <c r="I215" s="5">
        <f t="shared" si="2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9"/>
        <v>40488.208333333336</v>
      </c>
      <c r="O215" s="8">
        <f t="shared" si="20"/>
        <v>40496.25</v>
      </c>
      <c r="P215" t="b">
        <v>0</v>
      </c>
      <c r="Q215" t="b">
        <v>1</v>
      </c>
      <c r="R215" t="s">
        <v>60</v>
      </c>
      <c r="S215" t="str">
        <f t="shared" si="21"/>
        <v>music</v>
      </c>
      <c r="T215" t="str">
        <f t="shared" si="22"/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8"/>
        <v>1023.1428571428571</v>
      </c>
      <c r="G216" t="s">
        <v>20</v>
      </c>
      <c r="H216">
        <v>165</v>
      </c>
      <c r="I216" s="5">
        <f t="shared" si="2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9"/>
        <v>40409.208333333336</v>
      </c>
      <c r="O216" s="8">
        <f t="shared" si="20"/>
        <v>40415.208333333336</v>
      </c>
      <c r="P216" t="b">
        <v>0</v>
      </c>
      <c r="Q216" t="b">
        <v>0</v>
      </c>
      <c r="R216" t="s">
        <v>23</v>
      </c>
      <c r="S216" t="str">
        <f t="shared" si="21"/>
        <v>music</v>
      </c>
      <c r="T216" t="str">
        <f t="shared" si="22"/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8"/>
        <v>3.841836734693878</v>
      </c>
      <c r="G217" t="s">
        <v>14</v>
      </c>
      <c r="H217">
        <v>143</v>
      </c>
      <c r="I217" s="5">
        <f t="shared" si="2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9"/>
        <v>43509.25</v>
      </c>
      <c r="O217" s="8">
        <f t="shared" si="20"/>
        <v>43511.25</v>
      </c>
      <c r="P217" t="b">
        <v>0</v>
      </c>
      <c r="Q217" t="b">
        <v>0</v>
      </c>
      <c r="R217" t="s">
        <v>33</v>
      </c>
      <c r="S217" t="str">
        <f t="shared" si="21"/>
        <v>theater</v>
      </c>
      <c r="T217" t="str">
        <f t="shared" si="22"/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8"/>
        <v>155.07066557107643</v>
      </c>
      <c r="G218" t="s">
        <v>20</v>
      </c>
      <c r="H218">
        <v>1815</v>
      </c>
      <c r="I218" s="5">
        <f t="shared" si="2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9"/>
        <v>40869.25</v>
      </c>
      <c r="O218" s="8">
        <f t="shared" si="20"/>
        <v>40871.25</v>
      </c>
      <c r="P218" t="b">
        <v>0</v>
      </c>
      <c r="Q218" t="b">
        <v>0</v>
      </c>
      <c r="R218" t="s">
        <v>33</v>
      </c>
      <c r="S218" t="str">
        <f t="shared" si="21"/>
        <v>theater</v>
      </c>
      <c r="T218" t="str">
        <f t="shared" si="22"/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8"/>
        <v>44.753477588871718</v>
      </c>
      <c r="G219" t="s">
        <v>14</v>
      </c>
      <c r="H219">
        <v>934</v>
      </c>
      <c r="I219" s="5">
        <f t="shared" si="2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9"/>
        <v>43583.208333333328</v>
      </c>
      <c r="O219" s="8">
        <f t="shared" si="20"/>
        <v>43592.208333333328</v>
      </c>
      <c r="P219" t="b">
        <v>0</v>
      </c>
      <c r="Q219" t="b">
        <v>0</v>
      </c>
      <c r="R219" t="s">
        <v>474</v>
      </c>
      <c r="S219" t="str">
        <f t="shared" si="21"/>
        <v>film &amp; video</v>
      </c>
      <c r="T219" t="str">
        <f t="shared" si="22"/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8"/>
        <v>215.94736842105263</v>
      </c>
      <c r="G220" t="s">
        <v>20</v>
      </c>
      <c r="H220">
        <v>397</v>
      </c>
      <c r="I220" s="5">
        <f t="shared" si="2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9"/>
        <v>40858.25</v>
      </c>
      <c r="O220" s="8">
        <f t="shared" si="20"/>
        <v>40892.25</v>
      </c>
      <c r="P220" t="b">
        <v>0</v>
      </c>
      <c r="Q220" t="b">
        <v>1</v>
      </c>
      <c r="R220" t="s">
        <v>100</v>
      </c>
      <c r="S220" t="str">
        <f t="shared" si="21"/>
        <v>film &amp; video</v>
      </c>
      <c r="T220" t="str">
        <f t="shared" si="22"/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8"/>
        <v>332.12709832134288</v>
      </c>
      <c r="G221" t="s">
        <v>20</v>
      </c>
      <c r="H221">
        <v>1539</v>
      </c>
      <c r="I221" s="5">
        <f t="shared" si="2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9"/>
        <v>41137.208333333336</v>
      </c>
      <c r="O221" s="8">
        <f t="shared" si="20"/>
        <v>41149.208333333336</v>
      </c>
      <c r="P221" t="b">
        <v>0</v>
      </c>
      <c r="Q221" t="b">
        <v>0</v>
      </c>
      <c r="R221" t="s">
        <v>71</v>
      </c>
      <c r="S221" t="str">
        <f t="shared" si="21"/>
        <v>film &amp; video</v>
      </c>
      <c r="T221" t="str">
        <f t="shared" si="22"/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8"/>
        <v>8.4430379746835449</v>
      </c>
      <c r="G222" t="s">
        <v>14</v>
      </c>
      <c r="H222">
        <v>17</v>
      </c>
      <c r="I222" s="5">
        <f t="shared" si="2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9"/>
        <v>40725.208333333336</v>
      </c>
      <c r="O222" s="8">
        <f t="shared" si="20"/>
        <v>40743.208333333336</v>
      </c>
      <c r="P222" t="b">
        <v>1</v>
      </c>
      <c r="Q222" t="b">
        <v>0</v>
      </c>
      <c r="R222" t="s">
        <v>33</v>
      </c>
      <c r="S222" t="str">
        <f t="shared" si="21"/>
        <v>theater</v>
      </c>
      <c r="T222" t="str">
        <f t="shared" si="22"/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8"/>
        <v>98.625514403292186</v>
      </c>
      <c r="G223" t="s">
        <v>14</v>
      </c>
      <c r="H223">
        <v>2179</v>
      </c>
      <c r="I223" s="5">
        <f t="shared" si="2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9"/>
        <v>41081.208333333336</v>
      </c>
      <c r="O223" s="8">
        <f t="shared" si="20"/>
        <v>41083.208333333336</v>
      </c>
      <c r="P223" t="b">
        <v>1</v>
      </c>
      <c r="Q223" t="b">
        <v>0</v>
      </c>
      <c r="R223" t="s">
        <v>17</v>
      </c>
      <c r="S223" t="str">
        <f t="shared" si="21"/>
        <v>food</v>
      </c>
      <c r="T223" t="str">
        <f t="shared" si="22"/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8"/>
        <v>137.97916666666669</v>
      </c>
      <c r="G224" t="s">
        <v>20</v>
      </c>
      <c r="H224">
        <v>138</v>
      </c>
      <c r="I224" s="5">
        <f t="shared" si="2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9"/>
        <v>41914.208333333336</v>
      </c>
      <c r="O224" s="8">
        <f t="shared" si="20"/>
        <v>41915.208333333336</v>
      </c>
      <c r="P224" t="b">
        <v>0</v>
      </c>
      <c r="Q224" t="b">
        <v>0</v>
      </c>
      <c r="R224" t="s">
        <v>122</v>
      </c>
      <c r="S224" t="str">
        <f t="shared" si="21"/>
        <v>photography</v>
      </c>
      <c r="T224" t="str">
        <f t="shared" si="22"/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8"/>
        <v>93.81099656357388</v>
      </c>
      <c r="G225" t="s">
        <v>14</v>
      </c>
      <c r="H225">
        <v>931</v>
      </c>
      <c r="I225" s="5">
        <f t="shared" si="2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9"/>
        <v>42445.208333333328</v>
      </c>
      <c r="O225" s="8">
        <f t="shared" si="20"/>
        <v>42459.208333333328</v>
      </c>
      <c r="P225" t="b">
        <v>0</v>
      </c>
      <c r="Q225" t="b">
        <v>0</v>
      </c>
      <c r="R225" t="s">
        <v>33</v>
      </c>
      <c r="S225" t="str">
        <f t="shared" si="21"/>
        <v>theater</v>
      </c>
      <c r="T225" t="str">
        <f t="shared" si="22"/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8"/>
        <v>403.63930885529157</v>
      </c>
      <c r="G226" t="s">
        <v>20</v>
      </c>
      <c r="H226">
        <v>3594</v>
      </c>
      <c r="I226" s="5">
        <f t="shared" si="2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9"/>
        <v>41906.208333333336</v>
      </c>
      <c r="O226" s="8">
        <f t="shared" si="20"/>
        <v>41951.25</v>
      </c>
      <c r="P226" t="b">
        <v>0</v>
      </c>
      <c r="Q226" t="b">
        <v>0</v>
      </c>
      <c r="R226" t="s">
        <v>474</v>
      </c>
      <c r="S226" t="str">
        <f t="shared" si="21"/>
        <v>film &amp; video</v>
      </c>
      <c r="T226" t="str">
        <f t="shared" si="22"/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8"/>
        <v>260.1740412979351</v>
      </c>
      <c r="G227" t="s">
        <v>20</v>
      </c>
      <c r="H227">
        <v>5880</v>
      </c>
      <c r="I227" s="5">
        <f t="shared" si="2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9"/>
        <v>41762.208333333336</v>
      </c>
      <c r="O227" s="8">
        <f t="shared" si="20"/>
        <v>41762.208333333336</v>
      </c>
      <c r="P227" t="b">
        <v>1</v>
      </c>
      <c r="Q227" t="b">
        <v>0</v>
      </c>
      <c r="R227" t="s">
        <v>23</v>
      </c>
      <c r="S227" t="str">
        <f t="shared" si="21"/>
        <v>music</v>
      </c>
      <c r="T227" t="str">
        <f t="shared" si="22"/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8"/>
        <v>366.63333333333333</v>
      </c>
      <c r="G228" t="s">
        <v>20</v>
      </c>
      <c r="H228">
        <v>112</v>
      </c>
      <c r="I228" s="5">
        <f t="shared" si="2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9"/>
        <v>40276.208333333336</v>
      </c>
      <c r="O228" s="8">
        <f t="shared" si="20"/>
        <v>40313.208333333336</v>
      </c>
      <c r="P228" t="b">
        <v>0</v>
      </c>
      <c r="Q228" t="b">
        <v>0</v>
      </c>
      <c r="R228" t="s">
        <v>122</v>
      </c>
      <c r="S228" t="str">
        <f t="shared" si="21"/>
        <v>photography</v>
      </c>
      <c r="T228" t="str">
        <f t="shared" si="22"/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8"/>
        <v>168.72085385878489</v>
      </c>
      <c r="G229" t="s">
        <v>20</v>
      </c>
      <c r="H229">
        <v>943</v>
      </c>
      <c r="I229" s="5">
        <f t="shared" si="2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9"/>
        <v>42139.208333333328</v>
      </c>
      <c r="O229" s="8">
        <f t="shared" si="20"/>
        <v>42145.208333333328</v>
      </c>
      <c r="P229" t="b">
        <v>0</v>
      </c>
      <c r="Q229" t="b">
        <v>0</v>
      </c>
      <c r="R229" t="s">
        <v>292</v>
      </c>
      <c r="S229" t="str">
        <f t="shared" si="21"/>
        <v>games</v>
      </c>
      <c r="T229" t="str">
        <f t="shared" si="22"/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8"/>
        <v>119.90717911530093</v>
      </c>
      <c r="G230" t="s">
        <v>20</v>
      </c>
      <c r="H230">
        <v>2468</v>
      </c>
      <c r="I230" s="5">
        <f t="shared" si="2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9"/>
        <v>42613.208333333328</v>
      </c>
      <c r="O230" s="8">
        <f t="shared" si="20"/>
        <v>42638.208333333328</v>
      </c>
      <c r="P230" t="b">
        <v>0</v>
      </c>
      <c r="Q230" t="b">
        <v>0</v>
      </c>
      <c r="R230" t="s">
        <v>71</v>
      </c>
      <c r="S230" t="str">
        <f t="shared" si="21"/>
        <v>film &amp; video</v>
      </c>
      <c r="T230" t="str">
        <f t="shared" si="22"/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8"/>
        <v>193.68925233644859</v>
      </c>
      <c r="G231" t="s">
        <v>20</v>
      </c>
      <c r="H231">
        <v>2551</v>
      </c>
      <c r="I231" s="5">
        <f t="shared" si="2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9"/>
        <v>42887.208333333328</v>
      </c>
      <c r="O231" s="8">
        <f t="shared" si="20"/>
        <v>42935.208333333328</v>
      </c>
      <c r="P231" t="b">
        <v>0</v>
      </c>
      <c r="Q231" t="b">
        <v>1</v>
      </c>
      <c r="R231" t="s">
        <v>292</v>
      </c>
      <c r="S231" t="str">
        <f t="shared" si="21"/>
        <v>games</v>
      </c>
      <c r="T231" t="str">
        <f t="shared" si="22"/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8"/>
        <v>420.16666666666669</v>
      </c>
      <c r="G232" t="s">
        <v>20</v>
      </c>
      <c r="H232">
        <v>101</v>
      </c>
      <c r="I232" s="5">
        <f t="shared" si="2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9"/>
        <v>43805.25</v>
      </c>
      <c r="O232" s="8">
        <f t="shared" si="20"/>
        <v>43805.25</v>
      </c>
      <c r="P232" t="b">
        <v>0</v>
      </c>
      <c r="Q232" t="b">
        <v>0</v>
      </c>
      <c r="R232" t="s">
        <v>89</v>
      </c>
      <c r="S232" t="str">
        <f t="shared" si="21"/>
        <v>games</v>
      </c>
      <c r="T232" t="str">
        <f t="shared" si="22"/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8"/>
        <v>76.708333333333329</v>
      </c>
      <c r="G233" t="s">
        <v>74</v>
      </c>
      <c r="H233">
        <v>67</v>
      </c>
      <c r="I233" s="5">
        <f t="shared" si="2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9"/>
        <v>41415.208333333336</v>
      </c>
      <c r="O233" s="8">
        <f t="shared" si="20"/>
        <v>41473.208333333336</v>
      </c>
      <c r="P233" t="b">
        <v>0</v>
      </c>
      <c r="Q233" t="b">
        <v>0</v>
      </c>
      <c r="R233" t="s">
        <v>33</v>
      </c>
      <c r="S233" t="str">
        <f t="shared" si="21"/>
        <v>theater</v>
      </c>
      <c r="T233" t="str">
        <f t="shared" si="22"/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8"/>
        <v>171.26470588235293</v>
      </c>
      <c r="G234" t="s">
        <v>20</v>
      </c>
      <c r="H234">
        <v>92</v>
      </c>
      <c r="I234" s="5">
        <f t="shared" si="2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9"/>
        <v>42576.208333333328</v>
      </c>
      <c r="O234" s="8">
        <f t="shared" si="20"/>
        <v>42577.208333333328</v>
      </c>
      <c r="P234" t="b">
        <v>0</v>
      </c>
      <c r="Q234" t="b">
        <v>0</v>
      </c>
      <c r="R234" t="s">
        <v>33</v>
      </c>
      <c r="S234" t="str">
        <f t="shared" si="21"/>
        <v>theater</v>
      </c>
      <c r="T234" t="str">
        <f t="shared" si="22"/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8"/>
        <v>157.89473684210526</v>
      </c>
      <c r="G235" t="s">
        <v>20</v>
      </c>
      <c r="H235">
        <v>62</v>
      </c>
      <c r="I235" s="5">
        <f t="shared" si="2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9"/>
        <v>40706.208333333336</v>
      </c>
      <c r="O235" s="8">
        <f t="shared" si="20"/>
        <v>40722.208333333336</v>
      </c>
      <c r="P235" t="b">
        <v>0</v>
      </c>
      <c r="Q235" t="b">
        <v>0</v>
      </c>
      <c r="R235" t="s">
        <v>71</v>
      </c>
      <c r="S235" t="str">
        <f t="shared" si="21"/>
        <v>film &amp; video</v>
      </c>
      <c r="T235" t="str">
        <f t="shared" si="22"/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8"/>
        <v>109.08</v>
      </c>
      <c r="G236" t="s">
        <v>20</v>
      </c>
      <c r="H236">
        <v>149</v>
      </c>
      <c r="I236" s="5">
        <f t="shared" si="2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9"/>
        <v>42969.208333333328</v>
      </c>
      <c r="O236" s="8">
        <f t="shared" si="20"/>
        <v>42976.208333333328</v>
      </c>
      <c r="P236" t="b">
        <v>0</v>
      </c>
      <c r="Q236" t="b">
        <v>1</v>
      </c>
      <c r="R236" t="s">
        <v>89</v>
      </c>
      <c r="S236" t="str">
        <f t="shared" si="21"/>
        <v>games</v>
      </c>
      <c r="T236" t="str">
        <f t="shared" si="22"/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8"/>
        <v>41.732558139534881</v>
      </c>
      <c r="G237" t="s">
        <v>14</v>
      </c>
      <c r="H237">
        <v>92</v>
      </c>
      <c r="I237" s="5">
        <f t="shared" si="2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9"/>
        <v>42779.25</v>
      </c>
      <c r="O237" s="8">
        <f t="shared" si="20"/>
        <v>42784.25</v>
      </c>
      <c r="P237" t="b">
        <v>0</v>
      </c>
      <c r="Q237" t="b">
        <v>0</v>
      </c>
      <c r="R237" t="s">
        <v>71</v>
      </c>
      <c r="S237" t="str">
        <f t="shared" si="21"/>
        <v>film &amp; video</v>
      </c>
      <c r="T237" t="str">
        <f t="shared" si="22"/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8"/>
        <v>10.944303797468354</v>
      </c>
      <c r="G238" t="s">
        <v>14</v>
      </c>
      <c r="H238">
        <v>57</v>
      </c>
      <c r="I238" s="5">
        <f t="shared" si="2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9"/>
        <v>43641.208333333328</v>
      </c>
      <c r="O238" s="8">
        <f t="shared" si="20"/>
        <v>43648.208333333328</v>
      </c>
      <c r="P238" t="b">
        <v>0</v>
      </c>
      <c r="Q238" t="b">
        <v>1</v>
      </c>
      <c r="R238" t="s">
        <v>23</v>
      </c>
      <c r="S238" t="str">
        <f t="shared" si="21"/>
        <v>music</v>
      </c>
      <c r="T238" t="str">
        <f t="shared" si="22"/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8"/>
        <v>159.3763440860215</v>
      </c>
      <c r="G239" t="s">
        <v>20</v>
      </c>
      <c r="H239">
        <v>329</v>
      </c>
      <c r="I239" s="5">
        <f t="shared" si="2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9"/>
        <v>41754.208333333336</v>
      </c>
      <c r="O239" s="8">
        <f t="shared" si="20"/>
        <v>41756.208333333336</v>
      </c>
      <c r="P239" t="b">
        <v>0</v>
      </c>
      <c r="Q239" t="b">
        <v>0</v>
      </c>
      <c r="R239" t="s">
        <v>71</v>
      </c>
      <c r="S239" t="str">
        <f t="shared" si="21"/>
        <v>film &amp; video</v>
      </c>
      <c r="T239" t="str">
        <f t="shared" si="22"/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8"/>
        <v>422.41666666666669</v>
      </c>
      <c r="G240" t="s">
        <v>20</v>
      </c>
      <c r="H240">
        <v>97</v>
      </c>
      <c r="I240" s="5">
        <f t="shared" si="2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9"/>
        <v>43083.25</v>
      </c>
      <c r="O240" s="8">
        <f t="shared" si="20"/>
        <v>43108.25</v>
      </c>
      <c r="P240" t="b">
        <v>0</v>
      </c>
      <c r="Q240" t="b">
        <v>1</v>
      </c>
      <c r="R240" t="s">
        <v>33</v>
      </c>
      <c r="S240" t="str">
        <f t="shared" si="21"/>
        <v>theater</v>
      </c>
      <c r="T240" t="str">
        <f t="shared" si="22"/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8"/>
        <v>97.71875</v>
      </c>
      <c r="G241" t="s">
        <v>14</v>
      </c>
      <c r="H241">
        <v>41</v>
      </c>
      <c r="I241" s="5">
        <f t="shared" si="2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9"/>
        <v>42245.208333333328</v>
      </c>
      <c r="O241" s="8">
        <f t="shared" si="20"/>
        <v>42249.208333333328</v>
      </c>
      <c r="P241" t="b">
        <v>0</v>
      </c>
      <c r="Q241" t="b">
        <v>0</v>
      </c>
      <c r="R241" t="s">
        <v>65</v>
      </c>
      <c r="S241" t="str">
        <f t="shared" si="21"/>
        <v>technology</v>
      </c>
      <c r="T241" t="str">
        <f t="shared" si="22"/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8"/>
        <v>418.78911564625849</v>
      </c>
      <c r="G242" t="s">
        <v>20</v>
      </c>
      <c r="H242">
        <v>1784</v>
      </c>
      <c r="I242" s="5">
        <f t="shared" si="2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9"/>
        <v>40396.208333333336</v>
      </c>
      <c r="O242" s="8">
        <f t="shared" si="20"/>
        <v>40397.208333333336</v>
      </c>
      <c r="P242" t="b">
        <v>0</v>
      </c>
      <c r="Q242" t="b">
        <v>0</v>
      </c>
      <c r="R242" t="s">
        <v>33</v>
      </c>
      <c r="S242" t="str">
        <f t="shared" si="21"/>
        <v>theater</v>
      </c>
      <c r="T242" t="str">
        <f t="shared" si="22"/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8"/>
        <v>101.91632047477745</v>
      </c>
      <c r="G243" t="s">
        <v>20</v>
      </c>
      <c r="H243">
        <v>1684</v>
      </c>
      <c r="I243" s="5">
        <f t="shared" si="2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9"/>
        <v>41742.208333333336</v>
      </c>
      <c r="O243" s="8">
        <f t="shared" si="20"/>
        <v>41752.208333333336</v>
      </c>
      <c r="P243" t="b">
        <v>0</v>
      </c>
      <c r="Q243" t="b">
        <v>1</v>
      </c>
      <c r="R243" t="s">
        <v>68</v>
      </c>
      <c r="S243" t="str">
        <f t="shared" si="21"/>
        <v>publishing</v>
      </c>
      <c r="T243" t="str">
        <f t="shared" si="22"/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8"/>
        <v>127.72619047619047</v>
      </c>
      <c r="G244" t="s">
        <v>20</v>
      </c>
      <c r="H244">
        <v>250</v>
      </c>
      <c r="I244" s="5">
        <f t="shared" si="2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9"/>
        <v>42865.208333333328</v>
      </c>
      <c r="O244" s="8">
        <f t="shared" si="20"/>
        <v>42875.208333333328</v>
      </c>
      <c r="P244" t="b">
        <v>0</v>
      </c>
      <c r="Q244" t="b">
        <v>1</v>
      </c>
      <c r="R244" t="s">
        <v>23</v>
      </c>
      <c r="S244" t="str">
        <f t="shared" si="21"/>
        <v>music</v>
      </c>
      <c r="T244" t="str">
        <f t="shared" si="22"/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8"/>
        <v>445.21739130434781</v>
      </c>
      <c r="G245" t="s">
        <v>20</v>
      </c>
      <c r="H245">
        <v>238</v>
      </c>
      <c r="I245" s="5">
        <f t="shared" si="2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9"/>
        <v>43163.25</v>
      </c>
      <c r="O245" s="8">
        <f t="shared" si="20"/>
        <v>43166.25</v>
      </c>
      <c r="P245" t="b">
        <v>0</v>
      </c>
      <c r="Q245" t="b">
        <v>0</v>
      </c>
      <c r="R245" t="s">
        <v>33</v>
      </c>
      <c r="S245" t="str">
        <f t="shared" si="21"/>
        <v>theater</v>
      </c>
      <c r="T245" t="str">
        <f t="shared" si="22"/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8"/>
        <v>569.71428571428578</v>
      </c>
      <c r="G246" t="s">
        <v>20</v>
      </c>
      <c r="H246">
        <v>53</v>
      </c>
      <c r="I246" s="5">
        <f t="shared" si="2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9"/>
        <v>41834.208333333336</v>
      </c>
      <c r="O246" s="8">
        <f t="shared" si="20"/>
        <v>41886.208333333336</v>
      </c>
      <c r="P246" t="b">
        <v>0</v>
      </c>
      <c r="Q246" t="b">
        <v>0</v>
      </c>
      <c r="R246" t="s">
        <v>33</v>
      </c>
      <c r="S246" t="str">
        <f t="shared" si="21"/>
        <v>theater</v>
      </c>
      <c r="T246" t="str">
        <f t="shared" si="22"/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8"/>
        <v>509.34482758620686</v>
      </c>
      <c r="G247" t="s">
        <v>20</v>
      </c>
      <c r="H247">
        <v>214</v>
      </c>
      <c r="I247" s="5">
        <f t="shared" si="2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9"/>
        <v>41736.208333333336</v>
      </c>
      <c r="O247" s="8">
        <f t="shared" si="20"/>
        <v>41737.208333333336</v>
      </c>
      <c r="P247" t="b">
        <v>0</v>
      </c>
      <c r="Q247" t="b">
        <v>0</v>
      </c>
      <c r="R247" t="s">
        <v>33</v>
      </c>
      <c r="S247" t="str">
        <f t="shared" si="21"/>
        <v>theater</v>
      </c>
      <c r="T247" t="str">
        <f t="shared" si="22"/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8"/>
        <v>325.5333333333333</v>
      </c>
      <c r="G248" t="s">
        <v>20</v>
      </c>
      <c r="H248">
        <v>222</v>
      </c>
      <c r="I248" s="5">
        <f t="shared" si="2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9"/>
        <v>41491.208333333336</v>
      </c>
      <c r="O248" s="8">
        <f t="shared" si="20"/>
        <v>41495.208333333336</v>
      </c>
      <c r="P248" t="b">
        <v>0</v>
      </c>
      <c r="Q248" t="b">
        <v>0</v>
      </c>
      <c r="R248" t="s">
        <v>28</v>
      </c>
      <c r="S248" t="str">
        <f t="shared" si="21"/>
        <v>technology</v>
      </c>
      <c r="T248" t="str">
        <f t="shared" si="22"/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8"/>
        <v>932.61616161616166</v>
      </c>
      <c r="G249" t="s">
        <v>20</v>
      </c>
      <c r="H249">
        <v>1884</v>
      </c>
      <c r="I249" s="5">
        <f t="shared" si="2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9"/>
        <v>42726.25</v>
      </c>
      <c r="O249" s="8">
        <f t="shared" si="20"/>
        <v>42741.25</v>
      </c>
      <c r="P249" t="b">
        <v>0</v>
      </c>
      <c r="Q249" t="b">
        <v>1</v>
      </c>
      <c r="R249" t="s">
        <v>119</v>
      </c>
      <c r="S249" t="str">
        <f t="shared" si="21"/>
        <v>publishing</v>
      </c>
      <c r="T249" t="str">
        <f t="shared" si="22"/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8"/>
        <v>211.33870967741933</v>
      </c>
      <c r="G250" t="s">
        <v>20</v>
      </c>
      <c r="H250">
        <v>218</v>
      </c>
      <c r="I250" s="5">
        <f t="shared" si="2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9"/>
        <v>42004.25</v>
      </c>
      <c r="O250" s="8">
        <f t="shared" si="20"/>
        <v>42009.25</v>
      </c>
      <c r="P250" t="b">
        <v>0</v>
      </c>
      <c r="Q250" t="b">
        <v>0</v>
      </c>
      <c r="R250" t="s">
        <v>292</v>
      </c>
      <c r="S250" t="str">
        <f t="shared" si="21"/>
        <v>games</v>
      </c>
      <c r="T250" t="str">
        <f t="shared" si="22"/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8"/>
        <v>273.32520325203251</v>
      </c>
      <c r="G251" t="s">
        <v>20</v>
      </c>
      <c r="H251">
        <v>6465</v>
      </c>
      <c r="I251" s="5">
        <f t="shared" si="2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9"/>
        <v>42006.25</v>
      </c>
      <c r="O251" s="8">
        <f t="shared" si="20"/>
        <v>42013.25</v>
      </c>
      <c r="P251" t="b">
        <v>0</v>
      </c>
      <c r="Q251" t="b">
        <v>0</v>
      </c>
      <c r="R251" t="s">
        <v>206</v>
      </c>
      <c r="S251" t="str">
        <f t="shared" si="21"/>
        <v>publishing</v>
      </c>
      <c r="T251" t="str">
        <f t="shared" si="22"/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8"/>
        <v>3</v>
      </c>
      <c r="G252" t="s">
        <v>14</v>
      </c>
      <c r="H252">
        <v>1</v>
      </c>
      <c r="I252" s="5">
        <f t="shared" si="23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9"/>
        <v>40203.25</v>
      </c>
      <c r="O252" s="8">
        <f t="shared" si="20"/>
        <v>40238.25</v>
      </c>
      <c r="P252" t="b">
        <v>0</v>
      </c>
      <c r="Q252" t="b">
        <v>0</v>
      </c>
      <c r="R252" t="s">
        <v>23</v>
      </c>
      <c r="S252" t="str">
        <f t="shared" si="21"/>
        <v>music</v>
      </c>
      <c r="T252" t="str">
        <f t="shared" si="22"/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8"/>
        <v>54.084507042253513</v>
      </c>
      <c r="G253" t="s">
        <v>14</v>
      </c>
      <c r="H253">
        <v>101</v>
      </c>
      <c r="I253" s="5">
        <f t="shared" si="2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9"/>
        <v>41252.25</v>
      </c>
      <c r="O253" s="8">
        <f t="shared" si="20"/>
        <v>41254.25</v>
      </c>
      <c r="P253" t="b">
        <v>0</v>
      </c>
      <c r="Q253" t="b">
        <v>0</v>
      </c>
      <c r="R253" t="s">
        <v>33</v>
      </c>
      <c r="S253" t="str">
        <f t="shared" si="21"/>
        <v>theater</v>
      </c>
      <c r="T253" t="str">
        <f t="shared" si="22"/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8"/>
        <v>626.29999999999995</v>
      </c>
      <c r="G254" t="s">
        <v>20</v>
      </c>
      <c r="H254">
        <v>59</v>
      </c>
      <c r="I254" s="5">
        <f t="shared" si="2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9"/>
        <v>41572.208333333336</v>
      </c>
      <c r="O254" s="8">
        <f t="shared" si="20"/>
        <v>41577.208333333336</v>
      </c>
      <c r="P254" t="b">
        <v>0</v>
      </c>
      <c r="Q254" t="b">
        <v>0</v>
      </c>
      <c r="R254" t="s">
        <v>33</v>
      </c>
      <c r="S254" t="str">
        <f t="shared" si="21"/>
        <v>theater</v>
      </c>
      <c r="T254" t="str">
        <f t="shared" si="22"/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8"/>
        <v>89.021399176954731</v>
      </c>
      <c r="G255" t="s">
        <v>14</v>
      </c>
      <c r="H255">
        <v>1335</v>
      </c>
      <c r="I255" s="5">
        <f t="shared" si="2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9"/>
        <v>40641.208333333336</v>
      </c>
      <c r="O255" s="8">
        <f t="shared" si="20"/>
        <v>40653.208333333336</v>
      </c>
      <c r="P255" t="b">
        <v>0</v>
      </c>
      <c r="Q255" t="b">
        <v>0</v>
      </c>
      <c r="R255" t="s">
        <v>53</v>
      </c>
      <c r="S255" t="str">
        <f t="shared" si="21"/>
        <v>film &amp; video</v>
      </c>
      <c r="T255" t="str">
        <f t="shared" si="22"/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8"/>
        <v>184.89130434782609</v>
      </c>
      <c r="G256" t="s">
        <v>20</v>
      </c>
      <c r="H256">
        <v>88</v>
      </c>
      <c r="I256" s="5">
        <f t="shared" si="2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9"/>
        <v>42787.25</v>
      </c>
      <c r="O256" s="8">
        <f t="shared" si="20"/>
        <v>42789.25</v>
      </c>
      <c r="P256" t="b">
        <v>0</v>
      </c>
      <c r="Q256" t="b">
        <v>0</v>
      </c>
      <c r="R256" t="s">
        <v>68</v>
      </c>
      <c r="S256" t="str">
        <f t="shared" si="21"/>
        <v>publishing</v>
      </c>
      <c r="T256" t="str">
        <f t="shared" si="22"/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8"/>
        <v>120.16770186335404</v>
      </c>
      <c r="G257" t="s">
        <v>20</v>
      </c>
      <c r="H257">
        <v>1697</v>
      </c>
      <c r="I257" s="5">
        <f t="shared" si="2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9"/>
        <v>40590.25</v>
      </c>
      <c r="O257" s="8">
        <f t="shared" si="20"/>
        <v>40595.25</v>
      </c>
      <c r="P257" t="b">
        <v>0</v>
      </c>
      <c r="Q257" t="b">
        <v>1</v>
      </c>
      <c r="R257" t="s">
        <v>23</v>
      </c>
      <c r="S257" t="str">
        <f t="shared" si="21"/>
        <v>music</v>
      </c>
      <c r="T257" t="str">
        <f t="shared" si="22"/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8"/>
        <v>23.390243902439025</v>
      </c>
      <c r="G258" t="s">
        <v>14</v>
      </c>
      <c r="H258">
        <v>15</v>
      </c>
      <c r="I258" s="5">
        <f t="shared" si="2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9"/>
        <v>42393.25</v>
      </c>
      <c r="O258" s="8">
        <f t="shared" si="20"/>
        <v>42430.25</v>
      </c>
      <c r="P258" t="b">
        <v>0</v>
      </c>
      <c r="Q258" t="b">
        <v>0</v>
      </c>
      <c r="R258" t="s">
        <v>23</v>
      </c>
      <c r="S258" t="str">
        <f t="shared" si="21"/>
        <v>music</v>
      </c>
      <c r="T258" t="str">
        <f t="shared" si="22"/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24">E259/D259*100</f>
        <v>146</v>
      </c>
      <c r="G259" t="s">
        <v>20</v>
      </c>
      <c r="H259">
        <v>92</v>
      </c>
      <c r="I259" s="5">
        <f t="shared" si="23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25">(((L259/60)/60)/24)+DATE(1970,1,1)</f>
        <v>41338.25</v>
      </c>
      <c r="O259" s="8">
        <f t="shared" ref="O259:O322" si="26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7">LEFT(R259,SEARCH("/",R259)-1)</f>
        <v>theater</v>
      </c>
      <c r="T259" t="str">
        <f t="shared" ref="T259:T322" si="28">RIGHT(R259,LEN(R259)-SEARCH("/",R259))</f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24"/>
        <v>268.48</v>
      </c>
      <c r="G260" t="s">
        <v>20</v>
      </c>
      <c r="H260">
        <v>186</v>
      </c>
      <c r="I260" s="5">
        <f t="shared" ref="I260:I323" si="2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25"/>
        <v>42712.25</v>
      </c>
      <c r="O260" s="8">
        <f t="shared" si="26"/>
        <v>42732.25</v>
      </c>
      <c r="P260" t="b">
        <v>0</v>
      </c>
      <c r="Q260" t="b">
        <v>1</v>
      </c>
      <c r="R260" t="s">
        <v>33</v>
      </c>
      <c r="S260" t="str">
        <f t="shared" si="27"/>
        <v>theater</v>
      </c>
      <c r="T260" t="str">
        <f t="shared" si="28"/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24"/>
        <v>597.5</v>
      </c>
      <c r="G261" t="s">
        <v>20</v>
      </c>
      <c r="H261">
        <v>138</v>
      </c>
      <c r="I261" s="5">
        <f t="shared" si="2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25"/>
        <v>41251.25</v>
      </c>
      <c r="O261" s="8">
        <f t="shared" si="26"/>
        <v>41270.25</v>
      </c>
      <c r="P261" t="b">
        <v>1</v>
      </c>
      <c r="Q261" t="b">
        <v>0</v>
      </c>
      <c r="R261" t="s">
        <v>122</v>
      </c>
      <c r="S261" t="str">
        <f t="shared" si="27"/>
        <v>photography</v>
      </c>
      <c r="T261" t="str">
        <f t="shared" si="28"/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24"/>
        <v>157.69841269841268</v>
      </c>
      <c r="G262" t="s">
        <v>20</v>
      </c>
      <c r="H262">
        <v>261</v>
      </c>
      <c r="I262" s="5">
        <f t="shared" si="2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25"/>
        <v>41180.208333333336</v>
      </c>
      <c r="O262" s="8">
        <f t="shared" si="26"/>
        <v>41192.208333333336</v>
      </c>
      <c r="P262" t="b">
        <v>0</v>
      </c>
      <c r="Q262" t="b">
        <v>0</v>
      </c>
      <c r="R262" t="s">
        <v>23</v>
      </c>
      <c r="S262" t="str">
        <f t="shared" si="27"/>
        <v>music</v>
      </c>
      <c r="T262" t="str">
        <f t="shared" si="28"/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24"/>
        <v>31.201660735468568</v>
      </c>
      <c r="G263" t="s">
        <v>14</v>
      </c>
      <c r="H263">
        <v>454</v>
      </c>
      <c r="I263" s="5">
        <f t="shared" si="2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25"/>
        <v>40415.208333333336</v>
      </c>
      <c r="O263" s="8">
        <f t="shared" si="26"/>
        <v>40419.208333333336</v>
      </c>
      <c r="P263" t="b">
        <v>0</v>
      </c>
      <c r="Q263" t="b">
        <v>1</v>
      </c>
      <c r="R263" t="s">
        <v>23</v>
      </c>
      <c r="S263" t="str">
        <f t="shared" si="27"/>
        <v>music</v>
      </c>
      <c r="T263" t="str">
        <f t="shared" si="28"/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24"/>
        <v>313.41176470588238</v>
      </c>
      <c r="G264" t="s">
        <v>20</v>
      </c>
      <c r="H264">
        <v>107</v>
      </c>
      <c r="I264" s="5">
        <f t="shared" si="2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25"/>
        <v>40638.208333333336</v>
      </c>
      <c r="O264" s="8">
        <f t="shared" si="26"/>
        <v>40664.208333333336</v>
      </c>
      <c r="P264" t="b">
        <v>0</v>
      </c>
      <c r="Q264" t="b">
        <v>1</v>
      </c>
      <c r="R264" t="s">
        <v>60</v>
      </c>
      <c r="S264" t="str">
        <f t="shared" si="27"/>
        <v>music</v>
      </c>
      <c r="T264" t="str">
        <f t="shared" si="28"/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24"/>
        <v>370.89655172413791</v>
      </c>
      <c r="G265" t="s">
        <v>20</v>
      </c>
      <c r="H265">
        <v>199</v>
      </c>
      <c r="I265" s="5">
        <f t="shared" si="2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25"/>
        <v>40187.25</v>
      </c>
      <c r="O265" s="8">
        <f t="shared" si="26"/>
        <v>40187.25</v>
      </c>
      <c r="P265" t="b">
        <v>0</v>
      </c>
      <c r="Q265" t="b">
        <v>0</v>
      </c>
      <c r="R265" t="s">
        <v>122</v>
      </c>
      <c r="S265" t="str">
        <f t="shared" si="27"/>
        <v>photography</v>
      </c>
      <c r="T265" t="str">
        <f t="shared" si="28"/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24"/>
        <v>362.66447368421052</v>
      </c>
      <c r="G266" t="s">
        <v>20</v>
      </c>
      <c r="H266">
        <v>5512</v>
      </c>
      <c r="I266" s="5">
        <f t="shared" si="2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25"/>
        <v>41317.25</v>
      </c>
      <c r="O266" s="8">
        <f t="shared" si="26"/>
        <v>41333.25</v>
      </c>
      <c r="P266" t="b">
        <v>0</v>
      </c>
      <c r="Q266" t="b">
        <v>0</v>
      </c>
      <c r="R266" t="s">
        <v>33</v>
      </c>
      <c r="S266" t="str">
        <f t="shared" si="27"/>
        <v>theater</v>
      </c>
      <c r="T266" t="str">
        <f t="shared" si="28"/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24"/>
        <v>123.08163265306122</v>
      </c>
      <c r="G267" t="s">
        <v>20</v>
      </c>
      <c r="H267">
        <v>86</v>
      </c>
      <c r="I267" s="5">
        <f t="shared" si="2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25"/>
        <v>42372.25</v>
      </c>
      <c r="O267" s="8">
        <f t="shared" si="26"/>
        <v>42416.25</v>
      </c>
      <c r="P267" t="b">
        <v>0</v>
      </c>
      <c r="Q267" t="b">
        <v>0</v>
      </c>
      <c r="R267" t="s">
        <v>33</v>
      </c>
      <c r="S267" t="str">
        <f t="shared" si="27"/>
        <v>theater</v>
      </c>
      <c r="T267" t="str">
        <f t="shared" si="28"/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24"/>
        <v>76.766756032171585</v>
      </c>
      <c r="G268" t="s">
        <v>14</v>
      </c>
      <c r="H268">
        <v>3182</v>
      </c>
      <c r="I268" s="5">
        <f t="shared" si="2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25"/>
        <v>41950.25</v>
      </c>
      <c r="O268" s="8">
        <f t="shared" si="26"/>
        <v>41983.25</v>
      </c>
      <c r="P268" t="b">
        <v>0</v>
      </c>
      <c r="Q268" t="b">
        <v>1</v>
      </c>
      <c r="R268" t="s">
        <v>159</v>
      </c>
      <c r="S268" t="str">
        <f t="shared" si="27"/>
        <v>music</v>
      </c>
      <c r="T268" t="str">
        <f t="shared" si="28"/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24"/>
        <v>233.62012987012989</v>
      </c>
      <c r="G269" t="s">
        <v>20</v>
      </c>
      <c r="H269">
        <v>2768</v>
      </c>
      <c r="I269" s="5">
        <f t="shared" si="2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25"/>
        <v>41206.208333333336</v>
      </c>
      <c r="O269" s="8">
        <f t="shared" si="26"/>
        <v>41222.25</v>
      </c>
      <c r="P269" t="b">
        <v>0</v>
      </c>
      <c r="Q269" t="b">
        <v>0</v>
      </c>
      <c r="R269" t="s">
        <v>33</v>
      </c>
      <c r="S269" t="str">
        <f t="shared" si="27"/>
        <v>theater</v>
      </c>
      <c r="T269" t="str">
        <f t="shared" si="28"/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24"/>
        <v>180.53333333333333</v>
      </c>
      <c r="G270" t="s">
        <v>20</v>
      </c>
      <c r="H270">
        <v>48</v>
      </c>
      <c r="I270" s="5">
        <f t="shared" si="2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25"/>
        <v>41186.208333333336</v>
      </c>
      <c r="O270" s="8">
        <f t="shared" si="26"/>
        <v>41232.25</v>
      </c>
      <c r="P270" t="b">
        <v>0</v>
      </c>
      <c r="Q270" t="b">
        <v>0</v>
      </c>
      <c r="R270" t="s">
        <v>42</v>
      </c>
      <c r="S270" t="str">
        <f t="shared" si="27"/>
        <v>film &amp; video</v>
      </c>
      <c r="T270" t="str">
        <f t="shared" si="28"/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24"/>
        <v>252.62857142857143</v>
      </c>
      <c r="G271" t="s">
        <v>20</v>
      </c>
      <c r="H271">
        <v>87</v>
      </c>
      <c r="I271" s="5">
        <f t="shared" si="2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25"/>
        <v>43496.25</v>
      </c>
      <c r="O271" s="8">
        <f t="shared" si="26"/>
        <v>43517.25</v>
      </c>
      <c r="P271" t="b">
        <v>0</v>
      </c>
      <c r="Q271" t="b">
        <v>0</v>
      </c>
      <c r="R271" t="s">
        <v>269</v>
      </c>
      <c r="S271" t="str">
        <f t="shared" si="27"/>
        <v>film &amp; video</v>
      </c>
      <c r="T271" t="str">
        <f t="shared" si="28"/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24"/>
        <v>27.176538240368025</v>
      </c>
      <c r="G272" t="s">
        <v>74</v>
      </c>
      <c r="H272">
        <v>1890</v>
      </c>
      <c r="I272" s="5">
        <f t="shared" si="2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25"/>
        <v>40514.25</v>
      </c>
      <c r="O272" s="8">
        <f t="shared" si="26"/>
        <v>40516.25</v>
      </c>
      <c r="P272" t="b">
        <v>0</v>
      </c>
      <c r="Q272" t="b">
        <v>0</v>
      </c>
      <c r="R272" t="s">
        <v>89</v>
      </c>
      <c r="S272" t="str">
        <f t="shared" si="27"/>
        <v>games</v>
      </c>
      <c r="T272" t="str">
        <f t="shared" si="28"/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24"/>
        <v>1.2706571242680547</v>
      </c>
      <c r="G273" t="s">
        <v>47</v>
      </c>
      <c r="H273">
        <v>61</v>
      </c>
      <c r="I273" s="5">
        <f t="shared" si="2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25"/>
        <v>42345.25</v>
      </c>
      <c r="O273" s="8">
        <f t="shared" si="26"/>
        <v>42376.25</v>
      </c>
      <c r="P273" t="b">
        <v>0</v>
      </c>
      <c r="Q273" t="b">
        <v>0</v>
      </c>
      <c r="R273" t="s">
        <v>122</v>
      </c>
      <c r="S273" t="str">
        <f t="shared" si="27"/>
        <v>photography</v>
      </c>
      <c r="T273" t="str">
        <f t="shared" si="28"/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24"/>
        <v>304.0097847358121</v>
      </c>
      <c r="G274" t="s">
        <v>20</v>
      </c>
      <c r="H274">
        <v>1894</v>
      </c>
      <c r="I274" s="5">
        <f t="shared" si="2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25"/>
        <v>43656.208333333328</v>
      </c>
      <c r="O274" s="8">
        <f t="shared" si="26"/>
        <v>43681.208333333328</v>
      </c>
      <c r="P274" t="b">
        <v>0</v>
      </c>
      <c r="Q274" t="b">
        <v>1</v>
      </c>
      <c r="R274" t="s">
        <v>33</v>
      </c>
      <c r="S274" t="str">
        <f t="shared" si="27"/>
        <v>theater</v>
      </c>
      <c r="T274" t="str">
        <f t="shared" si="28"/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24"/>
        <v>137.23076923076923</v>
      </c>
      <c r="G275" t="s">
        <v>20</v>
      </c>
      <c r="H275">
        <v>282</v>
      </c>
      <c r="I275" s="5">
        <f t="shared" si="2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25"/>
        <v>42995.208333333328</v>
      </c>
      <c r="O275" s="8">
        <f t="shared" si="26"/>
        <v>42998.208333333328</v>
      </c>
      <c r="P275" t="b">
        <v>0</v>
      </c>
      <c r="Q275" t="b">
        <v>0</v>
      </c>
      <c r="R275" t="s">
        <v>33</v>
      </c>
      <c r="S275" t="str">
        <f t="shared" si="27"/>
        <v>theater</v>
      </c>
      <c r="T275" t="str">
        <f t="shared" si="28"/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24"/>
        <v>32.208333333333336</v>
      </c>
      <c r="G276" t="s">
        <v>14</v>
      </c>
      <c r="H276">
        <v>15</v>
      </c>
      <c r="I276" s="5">
        <f t="shared" si="2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25"/>
        <v>43045.25</v>
      </c>
      <c r="O276" s="8">
        <f t="shared" si="26"/>
        <v>43050.25</v>
      </c>
      <c r="P276" t="b">
        <v>0</v>
      </c>
      <c r="Q276" t="b">
        <v>0</v>
      </c>
      <c r="R276" t="s">
        <v>33</v>
      </c>
      <c r="S276" t="str">
        <f t="shared" si="27"/>
        <v>theater</v>
      </c>
      <c r="T276" t="str">
        <f t="shared" si="28"/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24"/>
        <v>241.51282051282053</v>
      </c>
      <c r="G277" t="s">
        <v>20</v>
      </c>
      <c r="H277">
        <v>116</v>
      </c>
      <c r="I277" s="5">
        <f t="shared" si="2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25"/>
        <v>43561.208333333328</v>
      </c>
      <c r="O277" s="8">
        <f t="shared" si="26"/>
        <v>43569.208333333328</v>
      </c>
      <c r="P277" t="b">
        <v>0</v>
      </c>
      <c r="Q277" t="b">
        <v>0</v>
      </c>
      <c r="R277" t="s">
        <v>206</v>
      </c>
      <c r="S277" t="str">
        <f t="shared" si="27"/>
        <v>publishing</v>
      </c>
      <c r="T277" t="str">
        <f t="shared" si="28"/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24"/>
        <v>96.8</v>
      </c>
      <c r="G278" t="s">
        <v>14</v>
      </c>
      <c r="H278">
        <v>133</v>
      </c>
      <c r="I278" s="5">
        <f t="shared" si="2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25"/>
        <v>41018.208333333336</v>
      </c>
      <c r="O278" s="8">
        <f t="shared" si="26"/>
        <v>41023.208333333336</v>
      </c>
      <c r="P278" t="b">
        <v>0</v>
      </c>
      <c r="Q278" t="b">
        <v>1</v>
      </c>
      <c r="R278" t="s">
        <v>89</v>
      </c>
      <c r="S278" t="str">
        <f t="shared" si="27"/>
        <v>games</v>
      </c>
      <c r="T278" t="str">
        <f t="shared" si="28"/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24"/>
        <v>1066.4285714285716</v>
      </c>
      <c r="G279" t="s">
        <v>20</v>
      </c>
      <c r="H279">
        <v>83</v>
      </c>
      <c r="I279" s="5">
        <f t="shared" si="2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25"/>
        <v>40378.208333333336</v>
      </c>
      <c r="O279" s="8">
        <f t="shared" si="26"/>
        <v>40380.208333333336</v>
      </c>
      <c r="P279" t="b">
        <v>0</v>
      </c>
      <c r="Q279" t="b">
        <v>0</v>
      </c>
      <c r="R279" t="s">
        <v>33</v>
      </c>
      <c r="S279" t="str">
        <f t="shared" si="27"/>
        <v>theater</v>
      </c>
      <c r="T279" t="str">
        <f t="shared" si="28"/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24"/>
        <v>325.88888888888891</v>
      </c>
      <c r="G280" t="s">
        <v>20</v>
      </c>
      <c r="H280">
        <v>91</v>
      </c>
      <c r="I280" s="5">
        <f t="shared" si="2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25"/>
        <v>41239.25</v>
      </c>
      <c r="O280" s="8">
        <f t="shared" si="26"/>
        <v>41264.25</v>
      </c>
      <c r="P280" t="b">
        <v>0</v>
      </c>
      <c r="Q280" t="b">
        <v>0</v>
      </c>
      <c r="R280" t="s">
        <v>28</v>
      </c>
      <c r="S280" t="str">
        <f t="shared" si="27"/>
        <v>technology</v>
      </c>
      <c r="T280" t="str">
        <f t="shared" si="28"/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24"/>
        <v>170.70000000000002</v>
      </c>
      <c r="G281" t="s">
        <v>20</v>
      </c>
      <c r="H281">
        <v>546</v>
      </c>
      <c r="I281" s="5">
        <f t="shared" si="2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25"/>
        <v>43346.208333333328</v>
      </c>
      <c r="O281" s="8">
        <f t="shared" si="26"/>
        <v>43349.208333333328</v>
      </c>
      <c r="P281" t="b">
        <v>0</v>
      </c>
      <c r="Q281" t="b">
        <v>0</v>
      </c>
      <c r="R281" t="s">
        <v>33</v>
      </c>
      <c r="S281" t="str">
        <f t="shared" si="27"/>
        <v>theater</v>
      </c>
      <c r="T281" t="str">
        <f t="shared" si="28"/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24"/>
        <v>581.44000000000005</v>
      </c>
      <c r="G282" t="s">
        <v>20</v>
      </c>
      <c r="H282">
        <v>393</v>
      </c>
      <c r="I282" s="5">
        <f t="shared" si="2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25"/>
        <v>43060.25</v>
      </c>
      <c r="O282" s="8">
        <f t="shared" si="26"/>
        <v>43066.25</v>
      </c>
      <c r="P282" t="b">
        <v>0</v>
      </c>
      <c r="Q282" t="b">
        <v>0</v>
      </c>
      <c r="R282" t="s">
        <v>71</v>
      </c>
      <c r="S282" t="str">
        <f t="shared" si="27"/>
        <v>film &amp; video</v>
      </c>
      <c r="T282" t="str">
        <f t="shared" si="28"/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24"/>
        <v>91.520972644376897</v>
      </c>
      <c r="G283" t="s">
        <v>14</v>
      </c>
      <c r="H283">
        <v>2062</v>
      </c>
      <c r="I283" s="5">
        <f t="shared" si="2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25"/>
        <v>40979.25</v>
      </c>
      <c r="O283" s="8">
        <f t="shared" si="26"/>
        <v>41000.208333333336</v>
      </c>
      <c r="P283" t="b">
        <v>0</v>
      </c>
      <c r="Q283" t="b">
        <v>1</v>
      </c>
      <c r="R283" t="s">
        <v>33</v>
      </c>
      <c r="S283" t="str">
        <f t="shared" si="27"/>
        <v>theater</v>
      </c>
      <c r="T283" t="str">
        <f t="shared" si="28"/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24"/>
        <v>108.04761904761904</v>
      </c>
      <c r="G284" t="s">
        <v>20</v>
      </c>
      <c r="H284">
        <v>133</v>
      </c>
      <c r="I284" s="5">
        <f t="shared" si="2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25"/>
        <v>42701.25</v>
      </c>
      <c r="O284" s="8">
        <f t="shared" si="26"/>
        <v>42707.25</v>
      </c>
      <c r="P284" t="b">
        <v>0</v>
      </c>
      <c r="Q284" t="b">
        <v>1</v>
      </c>
      <c r="R284" t="s">
        <v>269</v>
      </c>
      <c r="S284" t="str">
        <f t="shared" si="27"/>
        <v>film &amp; video</v>
      </c>
      <c r="T284" t="str">
        <f t="shared" si="28"/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24"/>
        <v>18.728395061728396</v>
      </c>
      <c r="G285" t="s">
        <v>14</v>
      </c>
      <c r="H285">
        <v>29</v>
      </c>
      <c r="I285" s="5">
        <f t="shared" si="2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25"/>
        <v>42520.208333333328</v>
      </c>
      <c r="O285" s="8">
        <f t="shared" si="26"/>
        <v>42525.208333333328</v>
      </c>
      <c r="P285" t="b">
        <v>0</v>
      </c>
      <c r="Q285" t="b">
        <v>0</v>
      </c>
      <c r="R285" t="s">
        <v>23</v>
      </c>
      <c r="S285" t="str">
        <f t="shared" si="27"/>
        <v>music</v>
      </c>
      <c r="T285" t="str">
        <f t="shared" si="28"/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24"/>
        <v>83.193877551020407</v>
      </c>
      <c r="G286" t="s">
        <v>14</v>
      </c>
      <c r="H286">
        <v>132</v>
      </c>
      <c r="I286" s="5">
        <f t="shared" si="2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25"/>
        <v>41030.208333333336</v>
      </c>
      <c r="O286" s="8">
        <f t="shared" si="26"/>
        <v>41035.208333333336</v>
      </c>
      <c r="P286" t="b">
        <v>0</v>
      </c>
      <c r="Q286" t="b">
        <v>0</v>
      </c>
      <c r="R286" t="s">
        <v>28</v>
      </c>
      <c r="S286" t="str">
        <f t="shared" si="27"/>
        <v>technology</v>
      </c>
      <c r="T286" t="str">
        <f t="shared" si="28"/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24"/>
        <v>706.33333333333337</v>
      </c>
      <c r="G287" t="s">
        <v>20</v>
      </c>
      <c r="H287">
        <v>254</v>
      </c>
      <c r="I287" s="5">
        <f t="shared" si="2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25"/>
        <v>42623.208333333328</v>
      </c>
      <c r="O287" s="8">
        <f t="shared" si="26"/>
        <v>42661.208333333328</v>
      </c>
      <c r="P287" t="b">
        <v>0</v>
      </c>
      <c r="Q287" t="b">
        <v>0</v>
      </c>
      <c r="R287" t="s">
        <v>33</v>
      </c>
      <c r="S287" t="str">
        <f t="shared" si="27"/>
        <v>theater</v>
      </c>
      <c r="T287" t="str">
        <f t="shared" si="28"/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24"/>
        <v>17.446030330062445</v>
      </c>
      <c r="G288" t="s">
        <v>74</v>
      </c>
      <c r="H288">
        <v>184</v>
      </c>
      <c r="I288" s="5">
        <f t="shared" si="2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25"/>
        <v>42697.25</v>
      </c>
      <c r="O288" s="8">
        <f t="shared" si="26"/>
        <v>42704.25</v>
      </c>
      <c r="P288" t="b">
        <v>0</v>
      </c>
      <c r="Q288" t="b">
        <v>0</v>
      </c>
      <c r="R288" t="s">
        <v>33</v>
      </c>
      <c r="S288" t="str">
        <f t="shared" si="27"/>
        <v>theater</v>
      </c>
      <c r="T288" t="str">
        <f t="shared" si="28"/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24"/>
        <v>209.73015873015873</v>
      </c>
      <c r="G289" t="s">
        <v>20</v>
      </c>
      <c r="H289">
        <v>176</v>
      </c>
      <c r="I289" s="5">
        <f t="shared" si="2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25"/>
        <v>42122.208333333328</v>
      </c>
      <c r="O289" s="8">
        <f t="shared" si="26"/>
        <v>42122.208333333328</v>
      </c>
      <c r="P289" t="b">
        <v>0</v>
      </c>
      <c r="Q289" t="b">
        <v>0</v>
      </c>
      <c r="R289" t="s">
        <v>50</v>
      </c>
      <c r="S289" t="str">
        <f t="shared" si="27"/>
        <v>music</v>
      </c>
      <c r="T289" t="str">
        <f t="shared" si="28"/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24"/>
        <v>97.785714285714292</v>
      </c>
      <c r="G290" t="s">
        <v>14</v>
      </c>
      <c r="H290">
        <v>137</v>
      </c>
      <c r="I290" s="5">
        <f t="shared" si="2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25"/>
        <v>40982.208333333336</v>
      </c>
      <c r="O290" s="8">
        <f t="shared" si="26"/>
        <v>40983.208333333336</v>
      </c>
      <c r="P290" t="b">
        <v>0</v>
      </c>
      <c r="Q290" t="b">
        <v>1</v>
      </c>
      <c r="R290" t="s">
        <v>148</v>
      </c>
      <c r="S290" t="str">
        <f t="shared" si="27"/>
        <v>music</v>
      </c>
      <c r="T290" t="str">
        <f t="shared" si="28"/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24"/>
        <v>1684.25</v>
      </c>
      <c r="G291" t="s">
        <v>20</v>
      </c>
      <c r="H291">
        <v>337</v>
      </c>
      <c r="I291" s="5">
        <f t="shared" si="2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25"/>
        <v>42219.208333333328</v>
      </c>
      <c r="O291" s="8">
        <f t="shared" si="26"/>
        <v>42222.208333333328</v>
      </c>
      <c r="P291" t="b">
        <v>0</v>
      </c>
      <c r="Q291" t="b">
        <v>0</v>
      </c>
      <c r="R291" t="s">
        <v>33</v>
      </c>
      <c r="S291" t="str">
        <f t="shared" si="27"/>
        <v>theater</v>
      </c>
      <c r="T291" t="str">
        <f t="shared" si="28"/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24"/>
        <v>54.402135231316727</v>
      </c>
      <c r="G292" t="s">
        <v>14</v>
      </c>
      <c r="H292">
        <v>908</v>
      </c>
      <c r="I292" s="5">
        <f t="shared" si="2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25"/>
        <v>41404.208333333336</v>
      </c>
      <c r="O292" s="8">
        <f t="shared" si="26"/>
        <v>41436.208333333336</v>
      </c>
      <c r="P292" t="b">
        <v>0</v>
      </c>
      <c r="Q292" t="b">
        <v>1</v>
      </c>
      <c r="R292" t="s">
        <v>42</v>
      </c>
      <c r="S292" t="str">
        <f t="shared" si="27"/>
        <v>film &amp; video</v>
      </c>
      <c r="T292" t="str">
        <f t="shared" si="28"/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24"/>
        <v>456.61111111111109</v>
      </c>
      <c r="G293" t="s">
        <v>20</v>
      </c>
      <c r="H293">
        <v>107</v>
      </c>
      <c r="I293" s="5">
        <f t="shared" si="2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25"/>
        <v>40831.208333333336</v>
      </c>
      <c r="O293" s="8">
        <f t="shared" si="26"/>
        <v>40835.208333333336</v>
      </c>
      <c r="P293" t="b">
        <v>1</v>
      </c>
      <c r="Q293" t="b">
        <v>0</v>
      </c>
      <c r="R293" t="s">
        <v>28</v>
      </c>
      <c r="S293" t="str">
        <f t="shared" si="27"/>
        <v>technology</v>
      </c>
      <c r="T293" t="str">
        <f t="shared" si="28"/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24"/>
        <v>9.8219178082191778</v>
      </c>
      <c r="G294" t="s">
        <v>14</v>
      </c>
      <c r="H294">
        <v>10</v>
      </c>
      <c r="I294" s="5">
        <f t="shared" si="29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25"/>
        <v>40984.208333333336</v>
      </c>
      <c r="O294" s="8">
        <f t="shared" si="26"/>
        <v>41002.208333333336</v>
      </c>
      <c r="P294" t="b">
        <v>0</v>
      </c>
      <c r="Q294" t="b">
        <v>0</v>
      </c>
      <c r="R294" t="s">
        <v>17</v>
      </c>
      <c r="S294" t="str">
        <f t="shared" si="27"/>
        <v>food</v>
      </c>
      <c r="T294" t="str">
        <f t="shared" si="28"/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24"/>
        <v>16.384615384615383</v>
      </c>
      <c r="G295" t="s">
        <v>74</v>
      </c>
      <c r="H295">
        <v>32</v>
      </c>
      <c r="I295" s="5">
        <f t="shared" si="2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25"/>
        <v>40456.208333333336</v>
      </c>
      <c r="O295" s="8">
        <f t="shared" si="26"/>
        <v>40465.208333333336</v>
      </c>
      <c r="P295" t="b">
        <v>0</v>
      </c>
      <c r="Q295" t="b">
        <v>0</v>
      </c>
      <c r="R295" t="s">
        <v>33</v>
      </c>
      <c r="S295" t="str">
        <f t="shared" si="27"/>
        <v>theater</v>
      </c>
      <c r="T295" t="str">
        <f t="shared" si="28"/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24"/>
        <v>1339.6666666666667</v>
      </c>
      <c r="G296" t="s">
        <v>20</v>
      </c>
      <c r="H296">
        <v>183</v>
      </c>
      <c r="I296" s="5">
        <f t="shared" si="2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25"/>
        <v>43399.208333333328</v>
      </c>
      <c r="O296" s="8">
        <f t="shared" si="26"/>
        <v>43411.25</v>
      </c>
      <c r="P296" t="b">
        <v>0</v>
      </c>
      <c r="Q296" t="b">
        <v>0</v>
      </c>
      <c r="R296" t="s">
        <v>33</v>
      </c>
      <c r="S296" t="str">
        <f t="shared" si="27"/>
        <v>theater</v>
      </c>
      <c r="T296" t="str">
        <f t="shared" si="28"/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24"/>
        <v>35.650077760497666</v>
      </c>
      <c r="G297" t="s">
        <v>14</v>
      </c>
      <c r="H297">
        <v>1910</v>
      </c>
      <c r="I297" s="5">
        <f t="shared" si="2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25"/>
        <v>41562.208333333336</v>
      </c>
      <c r="O297" s="8">
        <f t="shared" si="26"/>
        <v>41587.25</v>
      </c>
      <c r="P297" t="b">
        <v>0</v>
      </c>
      <c r="Q297" t="b">
        <v>0</v>
      </c>
      <c r="R297" t="s">
        <v>33</v>
      </c>
      <c r="S297" t="str">
        <f t="shared" si="27"/>
        <v>theater</v>
      </c>
      <c r="T297" t="str">
        <f t="shared" si="28"/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24"/>
        <v>54.950819672131146</v>
      </c>
      <c r="G298" t="s">
        <v>14</v>
      </c>
      <c r="H298">
        <v>38</v>
      </c>
      <c r="I298" s="5">
        <f t="shared" si="2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25"/>
        <v>43493.25</v>
      </c>
      <c r="O298" s="8">
        <f t="shared" si="26"/>
        <v>43515.25</v>
      </c>
      <c r="P298" t="b">
        <v>0</v>
      </c>
      <c r="Q298" t="b">
        <v>0</v>
      </c>
      <c r="R298" t="s">
        <v>33</v>
      </c>
      <c r="S298" t="str">
        <f t="shared" si="27"/>
        <v>theater</v>
      </c>
      <c r="T298" t="str">
        <f t="shared" si="28"/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24"/>
        <v>94.236111111111114</v>
      </c>
      <c r="G299" t="s">
        <v>14</v>
      </c>
      <c r="H299">
        <v>104</v>
      </c>
      <c r="I299" s="5">
        <f t="shared" si="2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25"/>
        <v>41653.25</v>
      </c>
      <c r="O299" s="8">
        <f t="shared" si="26"/>
        <v>41662.25</v>
      </c>
      <c r="P299" t="b">
        <v>0</v>
      </c>
      <c r="Q299" t="b">
        <v>1</v>
      </c>
      <c r="R299" t="s">
        <v>33</v>
      </c>
      <c r="S299" t="str">
        <f t="shared" si="27"/>
        <v>theater</v>
      </c>
      <c r="T299" t="str">
        <f t="shared" si="28"/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24"/>
        <v>143.91428571428571</v>
      </c>
      <c r="G300" t="s">
        <v>20</v>
      </c>
      <c r="H300">
        <v>72</v>
      </c>
      <c r="I300" s="5">
        <f t="shared" si="2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25"/>
        <v>42426.25</v>
      </c>
      <c r="O300" s="8">
        <f t="shared" si="26"/>
        <v>42444.208333333328</v>
      </c>
      <c r="P300" t="b">
        <v>0</v>
      </c>
      <c r="Q300" t="b">
        <v>1</v>
      </c>
      <c r="R300" t="s">
        <v>23</v>
      </c>
      <c r="S300" t="str">
        <f t="shared" si="27"/>
        <v>music</v>
      </c>
      <c r="T300" t="str">
        <f t="shared" si="28"/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24"/>
        <v>51.421052631578945</v>
      </c>
      <c r="G301" t="s">
        <v>14</v>
      </c>
      <c r="H301">
        <v>49</v>
      </c>
      <c r="I301" s="5">
        <f t="shared" si="2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25"/>
        <v>42432.25</v>
      </c>
      <c r="O301" s="8">
        <f t="shared" si="26"/>
        <v>42488.208333333328</v>
      </c>
      <c r="P301" t="b">
        <v>0</v>
      </c>
      <c r="Q301" t="b">
        <v>0</v>
      </c>
      <c r="R301" t="s">
        <v>17</v>
      </c>
      <c r="S301" t="str">
        <f t="shared" si="27"/>
        <v>food</v>
      </c>
      <c r="T301" t="str">
        <f t="shared" si="28"/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24"/>
        <v>5</v>
      </c>
      <c r="G302" t="s">
        <v>14</v>
      </c>
      <c r="H302">
        <v>1</v>
      </c>
      <c r="I302" s="5">
        <f t="shared" si="29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25"/>
        <v>42977.208333333328</v>
      </c>
      <c r="O302" s="8">
        <f t="shared" si="26"/>
        <v>42978.208333333328</v>
      </c>
      <c r="P302" t="b">
        <v>0</v>
      </c>
      <c r="Q302" t="b">
        <v>1</v>
      </c>
      <c r="R302" t="s">
        <v>68</v>
      </c>
      <c r="S302" t="str">
        <f t="shared" si="27"/>
        <v>publishing</v>
      </c>
      <c r="T302" t="str">
        <f t="shared" si="28"/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24"/>
        <v>1344.6666666666667</v>
      </c>
      <c r="G303" t="s">
        <v>20</v>
      </c>
      <c r="H303">
        <v>295</v>
      </c>
      <c r="I303" s="5">
        <f t="shared" si="2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25"/>
        <v>42061.25</v>
      </c>
      <c r="O303" s="8">
        <f t="shared" si="26"/>
        <v>42078.208333333328</v>
      </c>
      <c r="P303" t="b">
        <v>0</v>
      </c>
      <c r="Q303" t="b">
        <v>0</v>
      </c>
      <c r="R303" t="s">
        <v>42</v>
      </c>
      <c r="S303" t="str">
        <f t="shared" si="27"/>
        <v>film &amp; video</v>
      </c>
      <c r="T303" t="str">
        <f t="shared" si="28"/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24"/>
        <v>31.844940867279899</v>
      </c>
      <c r="G304" t="s">
        <v>14</v>
      </c>
      <c r="H304">
        <v>245</v>
      </c>
      <c r="I304" s="5">
        <f t="shared" si="2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25"/>
        <v>43345.208333333328</v>
      </c>
      <c r="O304" s="8">
        <f t="shared" si="26"/>
        <v>43359.208333333328</v>
      </c>
      <c r="P304" t="b">
        <v>0</v>
      </c>
      <c r="Q304" t="b">
        <v>0</v>
      </c>
      <c r="R304" t="s">
        <v>33</v>
      </c>
      <c r="S304" t="str">
        <f t="shared" si="27"/>
        <v>theater</v>
      </c>
      <c r="T304" t="str">
        <f t="shared" si="28"/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24"/>
        <v>82.617647058823536</v>
      </c>
      <c r="G305" t="s">
        <v>14</v>
      </c>
      <c r="H305">
        <v>32</v>
      </c>
      <c r="I305" s="5">
        <f t="shared" si="2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25"/>
        <v>42376.25</v>
      </c>
      <c r="O305" s="8">
        <f t="shared" si="26"/>
        <v>42381.25</v>
      </c>
      <c r="P305" t="b">
        <v>0</v>
      </c>
      <c r="Q305" t="b">
        <v>0</v>
      </c>
      <c r="R305" t="s">
        <v>60</v>
      </c>
      <c r="S305" t="str">
        <f t="shared" si="27"/>
        <v>music</v>
      </c>
      <c r="T305" t="str">
        <f t="shared" si="28"/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24"/>
        <v>546.14285714285722</v>
      </c>
      <c r="G306" t="s">
        <v>20</v>
      </c>
      <c r="H306">
        <v>142</v>
      </c>
      <c r="I306" s="5">
        <f t="shared" si="2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25"/>
        <v>42589.208333333328</v>
      </c>
      <c r="O306" s="8">
        <f t="shared" si="26"/>
        <v>42630.208333333328</v>
      </c>
      <c r="P306" t="b">
        <v>0</v>
      </c>
      <c r="Q306" t="b">
        <v>0</v>
      </c>
      <c r="R306" t="s">
        <v>42</v>
      </c>
      <c r="S306" t="str">
        <f t="shared" si="27"/>
        <v>film &amp; video</v>
      </c>
      <c r="T306" t="str">
        <f t="shared" si="28"/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24"/>
        <v>286.21428571428572</v>
      </c>
      <c r="G307" t="s">
        <v>20</v>
      </c>
      <c r="H307">
        <v>85</v>
      </c>
      <c r="I307" s="5">
        <f t="shared" si="2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25"/>
        <v>42448.208333333328</v>
      </c>
      <c r="O307" s="8">
        <f t="shared" si="26"/>
        <v>42489.208333333328</v>
      </c>
      <c r="P307" t="b">
        <v>0</v>
      </c>
      <c r="Q307" t="b">
        <v>0</v>
      </c>
      <c r="R307" t="s">
        <v>33</v>
      </c>
      <c r="S307" t="str">
        <f t="shared" si="27"/>
        <v>theater</v>
      </c>
      <c r="T307" t="str">
        <f t="shared" si="28"/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24"/>
        <v>7.9076923076923071</v>
      </c>
      <c r="G308" t="s">
        <v>14</v>
      </c>
      <c r="H308">
        <v>7</v>
      </c>
      <c r="I308" s="5">
        <f t="shared" si="2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25"/>
        <v>42930.208333333328</v>
      </c>
      <c r="O308" s="8">
        <f t="shared" si="26"/>
        <v>42933.208333333328</v>
      </c>
      <c r="P308" t="b">
        <v>0</v>
      </c>
      <c r="Q308" t="b">
        <v>1</v>
      </c>
      <c r="R308" t="s">
        <v>33</v>
      </c>
      <c r="S308" t="str">
        <f t="shared" si="27"/>
        <v>theater</v>
      </c>
      <c r="T308" t="str">
        <f t="shared" si="28"/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24"/>
        <v>132.13677811550153</v>
      </c>
      <c r="G309" t="s">
        <v>20</v>
      </c>
      <c r="H309">
        <v>659</v>
      </c>
      <c r="I309" s="5">
        <f t="shared" si="2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25"/>
        <v>41066.208333333336</v>
      </c>
      <c r="O309" s="8">
        <f t="shared" si="26"/>
        <v>41086.208333333336</v>
      </c>
      <c r="P309" t="b">
        <v>0</v>
      </c>
      <c r="Q309" t="b">
        <v>1</v>
      </c>
      <c r="R309" t="s">
        <v>119</v>
      </c>
      <c r="S309" t="str">
        <f t="shared" si="27"/>
        <v>publishing</v>
      </c>
      <c r="T309" t="str">
        <f t="shared" si="28"/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24"/>
        <v>74.077834179357026</v>
      </c>
      <c r="G310" t="s">
        <v>14</v>
      </c>
      <c r="H310">
        <v>803</v>
      </c>
      <c r="I310" s="5">
        <f t="shared" si="2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25"/>
        <v>40651.208333333336</v>
      </c>
      <c r="O310" s="8">
        <f t="shared" si="26"/>
        <v>40652.208333333336</v>
      </c>
      <c r="P310" t="b">
        <v>0</v>
      </c>
      <c r="Q310" t="b">
        <v>0</v>
      </c>
      <c r="R310" t="s">
        <v>33</v>
      </c>
      <c r="S310" t="str">
        <f t="shared" si="27"/>
        <v>theater</v>
      </c>
      <c r="T310" t="str">
        <f t="shared" si="28"/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24"/>
        <v>75.292682926829272</v>
      </c>
      <c r="G311" t="s">
        <v>74</v>
      </c>
      <c r="H311">
        <v>75</v>
      </c>
      <c r="I311" s="5">
        <f t="shared" si="29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25"/>
        <v>40807.208333333336</v>
      </c>
      <c r="O311" s="8">
        <f t="shared" si="26"/>
        <v>40827.208333333336</v>
      </c>
      <c r="P311" t="b">
        <v>0</v>
      </c>
      <c r="Q311" t="b">
        <v>1</v>
      </c>
      <c r="R311" t="s">
        <v>60</v>
      </c>
      <c r="S311" t="str">
        <f t="shared" si="27"/>
        <v>music</v>
      </c>
      <c r="T311" t="str">
        <f t="shared" si="28"/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24"/>
        <v>20.333333333333332</v>
      </c>
      <c r="G312" t="s">
        <v>14</v>
      </c>
      <c r="H312">
        <v>16</v>
      </c>
      <c r="I312" s="5">
        <f t="shared" si="29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25"/>
        <v>40277.208333333336</v>
      </c>
      <c r="O312" s="8">
        <f t="shared" si="26"/>
        <v>40293.208333333336</v>
      </c>
      <c r="P312" t="b">
        <v>0</v>
      </c>
      <c r="Q312" t="b">
        <v>0</v>
      </c>
      <c r="R312" t="s">
        <v>89</v>
      </c>
      <c r="S312" t="str">
        <f t="shared" si="27"/>
        <v>games</v>
      </c>
      <c r="T312" t="str">
        <f t="shared" si="28"/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24"/>
        <v>203.36507936507937</v>
      </c>
      <c r="G313" t="s">
        <v>20</v>
      </c>
      <c r="H313">
        <v>121</v>
      </c>
      <c r="I313" s="5">
        <f t="shared" si="2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25"/>
        <v>40590.25</v>
      </c>
      <c r="O313" s="8">
        <f t="shared" si="26"/>
        <v>40602.25</v>
      </c>
      <c r="P313" t="b">
        <v>0</v>
      </c>
      <c r="Q313" t="b">
        <v>0</v>
      </c>
      <c r="R313" t="s">
        <v>33</v>
      </c>
      <c r="S313" t="str">
        <f t="shared" si="27"/>
        <v>theater</v>
      </c>
      <c r="T313" t="str">
        <f t="shared" si="28"/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24"/>
        <v>310.2284263959391</v>
      </c>
      <c r="G314" t="s">
        <v>20</v>
      </c>
      <c r="H314">
        <v>3742</v>
      </c>
      <c r="I314" s="5">
        <f t="shared" si="2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25"/>
        <v>41572.208333333336</v>
      </c>
      <c r="O314" s="8">
        <f t="shared" si="26"/>
        <v>41579.208333333336</v>
      </c>
      <c r="P314" t="b">
        <v>0</v>
      </c>
      <c r="Q314" t="b">
        <v>0</v>
      </c>
      <c r="R314" t="s">
        <v>33</v>
      </c>
      <c r="S314" t="str">
        <f t="shared" si="27"/>
        <v>theater</v>
      </c>
      <c r="T314" t="str">
        <f t="shared" si="28"/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24"/>
        <v>395.31818181818181</v>
      </c>
      <c r="G315" t="s">
        <v>20</v>
      </c>
      <c r="H315">
        <v>223</v>
      </c>
      <c r="I315" s="5">
        <f t="shared" si="29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25"/>
        <v>40966.25</v>
      </c>
      <c r="O315" s="8">
        <f t="shared" si="26"/>
        <v>40968.25</v>
      </c>
      <c r="P315" t="b">
        <v>0</v>
      </c>
      <c r="Q315" t="b">
        <v>0</v>
      </c>
      <c r="R315" t="s">
        <v>23</v>
      </c>
      <c r="S315" t="str">
        <f t="shared" si="27"/>
        <v>music</v>
      </c>
      <c r="T315" t="str">
        <f t="shared" si="28"/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24"/>
        <v>294.71428571428572</v>
      </c>
      <c r="G316" t="s">
        <v>20</v>
      </c>
      <c r="H316">
        <v>133</v>
      </c>
      <c r="I316" s="5">
        <f t="shared" si="2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25"/>
        <v>43536.208333333328</v>
      </c>
      <c r="O316" s="8">
        <f t="shared" si="26"/>
        <v>43541.208333333328</v>
      </c>
      <c r="P316" t="b">
        <v>0</v>
      </c>
      <c r="Q316" t="b">
        <v>1</v>
      </c>
      <c r="R316" t="s">
        <v>42</v>
      </c>
      <c r="S316" t="str">
        <f t="shared" si="27"/>
        <v>film &amp; video</v>
      </c>
      <c r="T316" t="str">
        <f t="shared" si="28"/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24"/>
        <v>33.89473684210526</v>
      </c>
      <c r="G317" t="s">
        <v>14</v>
      </c>
      <c r="H317">
        <v>31</v>
      </c>
      <c r="I317" s="5">
        <f t="shared" si="2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25"/>
        <v>41783.208333333336</v>
      </c>
      <c r="O317" s="8">
        <f t="shared" si="26"/>
        <v>41812.208333333336</v>
      </c>
      <c r="P317" t="b">
        <v>0</v>
      </c>
      <c r="Q317" t="b">
        <v>0</v>
      </c>
      <c r="R317" t="s">
        <v>33</v>
      </c>
      <c r="S317" t="str">
        <f t="shared" si="27"/>
        <v>theater</v>
      </c>
      <c r="T317" t="str">
        <f t="shared" si="28"/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24"/>
        <v>66.677083333333329</v>
      </c>
      <c r="G318" t="s">
        <v>14</v>
      </c>
      <c r="H318">
        <v>108</v>
      </c>
      <c r="I318" s="5">
        <f t="shared" si="2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25"/>
        <v>43788.25</v>
      </c>
      <c r="O318" s="8">
        <f t="shared" si="26"/>
        <v>43789.25</v>
      </c>
      <c r="P318" t="b">
        <v>0</v>
      </c>
      <c r="Q318" t="b">
        <v>1</v>
      </c>
      <c r="R318" t="s">
        <v>17</v>
      </c>
      <c r="S318" t="str">
        <f t="shared" si="27"/>
        <v>food</v>
      </c>
      <c r="T318" t="str">
        <f t="shared" si="28"/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24"/>
        <v>19.227272727272727</v>
      </c>
      <c r="G319" t="s">
        <v>14</v>
      </c>
      <c r="H319">
        <v>30</v>
      </c>
      <c r="I319" s="5">
        <f t="shared" si="29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25"/>
        <v>42869.208333333328</v>
      </c>
      <c r="O319" s="8">
        <f t="shared" si="26"/>
        <v>42882.208333333328</v>
      </c>
      <c r="P319" t="b">
        <v>0</v>
      </c>
      <c r="Q319" t="b">
        <v>0</v>
      </c>
      <c r="R319" t="s">
        <v>33</v>
      </c>
      <c r="S319" t="str">
        <f t="shared" si="27"/>
        <v>theater</v>
      </c>
      <c r="T319" t="str">
        <f t="shared" si="28"/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24"/>
        <v>15.842105263157894</v>
      </c>
      <c r="G320" t="s">
        <v>14</v>
      </c>
      <c r="H320">
        <v>17</v>
      </c>
      <c r="I320" s="5">
        <f t="shared" si="2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25"/>
        <v>41684.25</v>
      </c>
      <c r="O320" s="8">
        <f t="shared" si="26"/>
        <v>41686.25</v>
      </c>
      <c r="P320" t="b">
        <v>0</v>
      </c>
      <c r="Q320" t="b">
        <v>0</v>
      </c>
      <c r="R320" t="s">
        <v>23</v>
      </c>
      <c r="S320" t="str">
        <f t="shared" si="27"/>
        <v>music</v>
      </c>
      <c r="T320" t="str">
        <f t="shared" si="28"/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24"/>
        <v>38.702380952380956</v>
      </c>
      <c r="G321" t="s">
        <v>74</v>
      </c>
      <c r="H321">
        <v>64</v>
      </c>
      <c r="I321" s="5">
        <f t="shared" si="2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25"/>
        <v>40402.208333333336</v>
      </c>
      <c r="O321" s="8">
        <f t="shared" si="26"/>
        <v>40426.208333333336</v>
      </c>
      <c r="P321" t="b">
        <v>0</v>
      </c>
      <c r="Q321" t="b">
        <v>0</v>
      </c>
      <c r="R321" t="s">
        <v>28</v>
      </c>
      <c r="S321" t="str">
        <f t="shared" si="27"/>
        <v>technology</v>
      </c>
      <c r="T321" t="str">
        <f t="shared" si="28"/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24"/>
        <v>9.5876777251184837</v>
      </c>
      <c r="G322" t="s">
        <v>14</v>
      </c>
      <c r="H322">
        <v>80</v>
      </c>
      <c r="I322" s="5">
        <f t="shared" si="29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25"/>
        <v>40673.208333333336</v>
      </c>
      <c r="O322" s="8">
        <f t="shared" si="26"/>
        <v>40682.208333333336</v>
      </c>
      <c r="P322" t="b">
        <v>0</v>
      </c>
      <c r="Q322" t="b">
        <v>0</v>
      </c>
      <c r="R322" t="s">
        <v>119</v>
      </c>
      <c r="S322" t="str">
        <f t="shared" si="27"/>
        <v>publishing</v>
      </c>
      <c r="T322" t="str">
        <f t="shared" si="28"/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30">E323/D323*100</f>
        <v>94.144366197183089</v>
      </c>
      <c r="G323" t="s">
        <v>14</v>
      </c>
      <c r="H323">
        <v>2468</v>
      </c>
      <c r="I323" s="5">
        <f t="shared" si="2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31">(((L323/60)/60)/24)+DATE(1970,1,1)</f>
        <v>40634.208333333336</v>
      </c>
      <c r="O323" s="8">
        <f t="shared" ref="O323:O386" si="32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3">LEFT(R323,SEARCH("/",R323)-1)</f>
        <v>film &amp; video</v>
      </c>
      <c r="T323" t="str">
        <f t="shared" ref="T323:T386" si="34">RIGHT(R323,LEN(R323)-SEARCH("/",R323))</f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30"/>
        <v>166.56234096692114</v>
      </c>
      <c r="G324" t="s">
        <v>20</v>
      </c>
      <c r="H324">
        <v>5168</v>
      </c>
      <c r="I324" s="5">
        <f t="shared" ref="I324:I387" si="35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31"/>
        <v>40507.25</v>
      </c>
      <c r="O324" s="8">
        <f t="shared" si="32"/>
        <v>40520.25</v>
      </c>
      <c r="P324" t="b">
        <v>0</v>
      </c>
      <c r="Q324" t="b">
        <v>0</v>
      </c>
      <c r="R324" t="s">
        <v>33</v>
      </c>
      <c r="S324" t="str">
        <f t="shared" si="33"/>
        <v>theater</v>
      </c>
      <c r="T324" t="str">
        <f t="shared" si="34"/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30"/>
        <v>24.134831460674157</v>
      </c>
      <c r="G325" t="s">
        <v>14</v>
      </c>
      <c r="H325">
        <v>26</v>
      </c>
      <c r="I325" s="5">
        <f t="shared" si="35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31"/>
        <v>41725.208333333336</v>
      </c>
      <c r="O325" s="8">
        <f t="shared" si="32"/>
        <v>41727.208333333336</v>
      </c>
      <c r="P325" t="b">
        <v>0</v>
      </c>
      <c r="Q325" t="b">
        <v>0</v>
      </c>
      <c r="R325" t="s">
        <v>42</v>
      </c>
      <c r="S325" t="str">
        <f t="shared" si="33"/>
        <v>film &amp; video</v>
      </c>
      <c r="T325" t="str">
        <f t="shared" si="34"/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30"/>
        <v>164.05633802816902</v>
      </c>
      <c r="G326" t="s">
        <v>20</v>
      </c>
      <c r="H326">
        <v>307</v>
      </c>
      <c r="I326" s="5">
        <f t="shared" si="35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31"/>
        <v>42176.208333333328</v>
      </c>
      <c r="O326" s="8">
        <f t="shared" si="32"/>
        <v>42188.208333333328</v>
      </c>
      <c r="P326" t="b">
        <v>0</v>
      </c>
      <c r="Q326" t="b">
        <v>1</v>
      </c>
      <c r="R326" t="s">
        <v>33</v>
      </c>
      <c r="S326" t="str">
        <f t="shared" si="33"/>
        <v>theater</v>
      </c>
      <c r="T326" t="str">
        <f t="shared" si="34"/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30"/>
        <v>90.723076923076931</v>
      </c>
      <c r="G327" t="s">
        <v>14</v>
      </c>
      <c r="H327">
        <v>73</v>
      </c>
      <c r="I327" s="5">
        <f t="shared" si="35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31"/>
        <v>43267.208333333328</v>
      </c>
      <c r="O327" s="8">
        <f t="shared" si="32"/>
        <v>43290.208333333328</v>
      </c>
      <c r="P327" t="b">
        <v>0</v>
      </c>
      <c r="Q327" t="b">
        <v>1</v>
      </c>
      <c r="R327" t="s">
        <v>33</v>
      </c>
      <c r="S327" t="str">
        <f t="shared" si="33"/>
        <v>theater</v>
      </c>
      <c r="T327" t="str">
        <f t="shared" si="34"/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30"/>
        <v>46.194444444444443</v>
      </c>
      <c r="G328" t="s">
        <v>14</v>
      </c>
      <c r="H328">
        <v>128</v>
      </c>
      <c r="I328" s="5">
        <f t="shared" si="35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31"/>
        <v>42364.25</v>
      </c>
      <c r="O328" s="8">
        <f t="shared" si="32"/>
        <v>42370.25</v>
      </c>
      <c r="P328" t="b">
        <v>0</v>
      </c>
      <c r="Q328" t="b">
        <v>0</v>
      </c>
      <c r="R328" t="s">
        <v>71</v>
      </c>
      <c r="S328" t="str">
        <f t="shared" si="33"/>
        <v>film &amp; video</v>
      </c>
      <c r="T328" t="str">
        <f t="shared" si="34"/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30"/>
        <v>38.53846153846154</v>
      </c>
      <c r="G329" t="s">
        <v>14</v>
      </c>
      <c r="H329">
        <v>33</v>
      </c>
      <c r="I329" s="5">
        <f t="shared" si="35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31"/>
        <v>43705.208333333328</v>
      </c>
      <c r="O329" s="8">
        <f t="shared" si="32"/>
        <v>43709.208333333328</v>
      </c>
      <c r="P329" t="b">
        <v>0</v>
      </c>
      <c r="Q329" t="b">
        <v>1</v>
      </c>
      <c r="R329" t="s">
        <v>33</v>
      </c>
      <c r="S329" t="str">
        <f t="shared" si="33"/>
        <v>theater</v>
      </c>
      <c r="T329" t="str">
        <f t="shared" si="34"/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30"/>
        <v>133.56231003039514</v>
      </c>
      <c r="G330" t="s">
        <v>20</v>
      </c>
      <c r="H330">
        <v>2441</v>
      </c>
      <c r="I330" s="5">
        <f t="shared" si="35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31"/>
        <v>43434.25</v>
      </c>
      <c r="O330" s="8">
        <f t="shared" si="32"/>
        <v>43445.25</v>
      </c>
      <c r="P330" t="b">
        <v>0</v>
      </c>
      <c r="Q330" t="b">
        <v>0</v>
      </c>
      <c r="R330" t="s">
        <v>23</v>
      </c>
      <c r="S330" t="str">
        <f t="shared" si="33"/>
        <v>music</v>
      </c>
      <c r="T330" t="str">
        <f t="shared" si="34"/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30"/>
        <v>22.896588486140725</v>
      </c>
      <c r="G331" t="s">
        <v>47</v>
      </c>
      <c r="H331">
        <v>211</v>
      </c>
      <c r="I331" s="5">
        <f t="shared" si="35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31"/>
        <v>42716.25</v>
      </c>
      <c r="O331" s="8">
        <f t="shared" si="32"/>
        <v>42727.25</v>
      </c>
      <c r="P331" t="b">
        <v>0</v>
      </c>
      <c r="Q331" t="b">
        <v>0</v>
      </c>
      <c r="R331" t="s">
        <v>89</v>
      </c>
      <c r="S331" t="str">
        <f t="shared" si="33"/>
        <v>games</v>
      </c>
      <c r="T331" t="str">
        <f t="shared" si="34"/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30"/>
        <v>184.95548961424333</v>
      </c>
      <c r="G332" t="s">
        <v>20</v>
      </c>
      <c r="H332">
        <v>1385</v>
      </c>
      <c r="I332" s="5">
        <f t="shared" si="35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31"/>
        <v>43077.25</v>
      </c>
      <c r="O332" s="8">
        <f t="shared" si="32"/>
        <v>43078.25</v>
      </c>
      <c r="P332" t="b">
        <v>0</v>
      </c>
      <c r="Q332" t="b">
        <v>0</v>
      </c>
      <c r="R332" t="s">
        <v>42</v>
      </c>
      <c r="S332" t="str">
        <f t="shared" si="33"/>
        <v>film &amp; video</v>
      </c>
      <c r="T332" t="str">
        <f t="shared" si="34"/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30"/>
        <v>443.72727272727275</v>
      </c>
      <c r="G333" t="s">
        <v>20</v>
      </c>
      <c r="H333">
        <v>190</v>
      </c>
      <c r="I333" s="5">
        <f t="shared" si="35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31"/>
        <v>40896.25</v>
      </c>
      <c r="O333" s="8">
        <f t="shared" si="32"/>
        <v>40897.25</v>
      </c>
      <c r="P333" t="b">
        <v>0</v>
      </c>
      <c r="Q333" t="b">
        <v>0</v>
      </c>
      <c r="R333" t="s">
        <v>17</v>
      </c>
      <c r="S333" t="str">
        <f t="shared" si="33"/>
        <v>food</v>
      </c>
      <c r="T333" t="str">
        <f t="shared" si="34"/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30"/>
        <v>199.9806763285024</v>
      </c>
      <c r="G334" t="s">
        <v>20</v>
      </c>
      <c r="H334">
        <v>470</v>
      </c>
      <c r="I334" s="5">
        <f t="shared" si="35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31"/>
        <v>41361.208333333336</v>
      </c>
      <c r="O334" s="8">
        <f t="shared" si="32"/>
        <v>41362.208333333336</v>
      </c>
      <c r="P334" t="b">
        <v>0</v>
      </c>
      <c r="Q334" t="b">
        <v>0</v>
      </c>
      <c r="R334" t="s">
        <v>65</v>
      </c>
      <c r="S334" t="str">
        <f t="shared" si="33"/>
        <v>technology</v>
      </c>
      <c r="T334" t="str">
        <f t="shared" si="34"/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30"/>
        <v>123.95833333333333</v>
      </c>
      <c r="G335" t="s">
        <v>20</v>
      </c>
      <c r="H335">
        <v>253</v>
      </c>
      <c r="I335" s="5">
        <f t="shared" si="35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31"/>
        <v>43424.25</v>
      </c>
      <c r="O335" s="8">
        <f t="shared" si="32"/>
        <v>43452.25</v>
      </c>
      <c r="P335" t="b">
        <v>0</v>
      </c>
      <c r="Q335" t="b">
        <v>0</v>
      </c>
      <c r="R335" t="s">
        <v>33</v>
      </c>
      <c r="S335" t="str">
        <f t="shared" si="33"/>
        <v>theater</v>
      </c>
      <c r="T335" t="str">
        <f t="shared" si="34"/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30"/>
        <v>186.61329305135951</v>
      </c>
      <c r="G336" t="s">
        <v>20</v>
      </c>
      <c r="H336">
        <v>1113</v>
      </c>
      <c r="I336" s="5">
        <f t="shared" si="35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31"/>
        <v>43110.25</v>
      </c>
      <c r="O336" s="8">
        <f t="shared" si="32"/>
        <v>43117.25</v>
      </c>
      <c r="P336" t="b">
        <v>0</v>
      </c>
      <c r="Q336" t="b">
        <v>0</v>
      </c>
      <c r="R336" t="s">
        <v>23</v>
      </c>
      <c r="S336" t="str">
        <f t="shared" si="33"/>
        <v>music</v>
      </c>
      <c r="T336" t="str">
        <f t="shared" si="34"/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30"/>
        <v>114.28538550057536</v>
      </c>
      <c r="G337" t="s">
        <v>20</v>
      </c>
      <c r="H337">
        <v>2283</v>
      </c>
      <c r="I337" s="5">
        <f t="shared" si="35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31"/>
        <v>43784.25</v>
      </c>
      <c r="O337" s="8">
        <f t="shared" si="32"/>
        <v>43797.25</v>
      </c>
      <c r="P337" t="b">
        <v>0</v>
      </c>
      <c r="Q337" t="b">
        <v>0</v>
      </c>
      <c r="R337" t="s">
        <v>23</v>
      </c>
      <c r="S337" t="str">
        <f t="shared" si="33"/>
        <v>music</v>
      </c>
      <c r="T337" t="str">
        <f t="shared" si="34"/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30"/>
        <v>97.032531824611041</v>
      </c>
      <c r="G338" t="s">
        <v>14</v>
      </c>
      <c r="H338">
        <v>1072</v>
      </c>
      <c r="I338" s="5">
        <f t="shared" si="35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31"/>
        <v>40527.25</v>
      </c>
      <c r="O338" s="8">
        <f t="shared" si="32"/>
        <v>40528.25</v>
      </c>
      <c r="P338" t="b">
        <v>0</v>
      </c>
      <c r="Q338" t="b">
        <v>1</v>
      </c>
      <c r="R338" t="s">
        <v>23</v>
      </c>
      <c r="S338" t="str">
        <f t="shared" si="33"/>
        <v>music</v>
      </c>
      <c r="T338" t="str">
        <f t="shared" si="34"/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30"/>
        <v>122.81904761904762</v>
      </c>
      <c r="G339" t="s">
        <v>20</v>
      </c>
      <c r="H339">
        <v>1095</v>
      </c>
      <c r="I339" s="5">
        <f t="shared" si="35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31"/>
        <v>43780.25</v>
      </c>
      <c r="O339" s="8">
        <f t="shared" si="32"/>
        <v>43781.25</v>
      </c>
      <c r="P339" t="b">
        <v>0</v>
      </c>
      <c r="Q339" t="b">
        <v>0</v>
      </c>
      <c r="R339" t="s">
        <v>33</v>
      </c>
      <c r="S339" t="str">
        <f t="shared" si="33"/>
        <v>theater</v>
      </c>
      <c r="T339" t="str">
        <f t="shared" si="34"/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30"/>
        <v>179.14326647564468</v>
      </c>
      <c r="G340" t="s">
        <v>20</v>
      </c>
      <c r="H340">
        <v>1690</v>
      </c>
      <c r="I340" s="5">
        <f t="shared" si="35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31"/>
        <v>40821.208333333336</v>
      </c>
      <c r="O340" s="8">
        <f t="shared" si="32"/>
        <v>40851.208333333336</v>
      </c>
      <c r="P340" t="b">
        <v>0</v>
      </c>
      <c r="Q340" t="b">
        <v>0</v>
      </c>
      <c r="R340" t="s">
        <v>33</v>
      </c>
      <c r="S340" t="str">
        <f t="shared" si="33"/>
        <v>theater</v>
      </c>
      <c r="T340" t="str">
        <f t="shared" si="34"/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30"/>
        <v>79.951577402787962</v>
      </c>
      <c r="G341" t="s">
        <v>74</v>
      </c>
      <c r="H341">
        <v>1297</v>
      </c>
      <c r="I341" s="5">
        <f t="shared" si="35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31"/>
        <v>42949.208333333328</v>
      </c>
      <c r="O341" s="8">
        <f t="shared" si="32"/>
        <v>42963.208333333328</v>
      </c>
      <c r="P341" t="b">
        <v>0</v>
      </c>
      <c r="Q341" t="b">
        <v>0</v>
      </c>
      <c r="R341" t="s">
        <v>33</v>
      </c>
      <c r="S341" t="str">
        <f t="shared" si="33"/>
        <v>theater</v>
      </c>
      <c r="T341" t="str">
        <f t="shared" si="34"/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30"/>
        <v>94.242587601078171</v>
      </c>
      <c r="G342" t="s">
        <v>14</v>
      </c>
      <c r="H342">
        <v>393</v>
      </c>
      <c r="I342" s="5">
        <f t="shared" si="35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31"/>
        <v>40889.25</v>
      </c>
      <c r="O342" s="8">
        <f t="shared" si="32"/>
        <v>40890.25</v>
      </c>
      <c r="P342" t="b">
        <v>0</v>
      </c>
      <c r="Q342" t="b">
        <v>0</v>
      </c>
      <c r="R342" t="s">
        <v>122</v>
      </c>
      <c r="S342" t="str">
        <f t="shared" si="33"/>
        <v>photography</v>
      </c>
      <c r="T342" t="str">
        <f t="shared" si="34"/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30"/>
        <v>84.669291338582681</v>
      </c>
      <c r="G343" t="s">
        <v>14</v>
      </c>
      <c r="H343">
        <v>1257</v>
      </c>
      <c r="I343" s="5">
        <f t="shared" si="35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31"/>
        <v>42244.208333333328</v>
      </c>
      <c r="O343" s="8">
        <f t="shared" si="32"/>
        <v>42251.208333333328</v>
      </c>
      <c r="P343" t="b">
        <v>0</v>
      </c>
      <c r="Q343" t="b">
        <v>0</v>
      </c>
      <c r="R343" t="s">
        <v>60</v>
      </c>
      <c r="S343" t="str">
        <f t="shared" si="33"/>
        <v>music</v>
      </c>
      <c r="T343" t="str">
        <f t="shared" si="34"/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30"/>
        <v>66.521920668058456</v>
      </c>
      <c r="G344" t="s">
        <v>14</v>
      </c>
      <c r="H344">
        <v>328</v>
      </c>
      <c r="I344" s="5">
        <f t="shared" si="35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31"/>
        <v>41475.208333333336</v>
      </c>
      <c r="O344" s="8">
        <f t="shared" si="32"/>
        <v>41487.208333333336</v>
      </c>
      <c r="P344" t="b">
        <v>0</v>
      </c>
      <c r="Q344" t="b">
        <v>0</v>
      </c>
      <c r="R344" t="s">
        <v>33</v>
      </c>
      <c r="S344" t="str">
        <f t="shared" si="33"/>
        <v>theater</v>
      </c>
      <c r="T344" t="str">
        <f t="shared" si="34"/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30"/>
        <v>53.922222222222224</v>
      </c>
      <c r="G345" t="s">
        <v>14</v>
      </c>
      <c r="H345">
        <v>147</v>
      </c>
      <c r="I345" s="5">
        <f t="shared" si="35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31"/>
        <v>41597.25</v>
      </c>
      <c r="O345" s="8">
        <f t="shared" si="32"/>
        <v>41650.25</v>
      </c>
      <c r="P345" t="b">
        <v>0</v>
      </c>
      <c r="Q345" t="b">
        <v>0</v>
      </c>
      <c r="R345" t="s">
        <v>33</v>
      </c>
      <c r="S345" t="str">
        <f t="shared" si="33"/>
        <v>theater</v>
      </c>
      <c r="T345" t="str">
        <f t="shared" si="34"/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30"/>
        <v>41.983299595141702</v>
      </c>
      <c r="G346" t="s">
        <v>14</v>
      </c>
      <c r="H346">
        <v>830</v>
      </c>
      <c r="I346" s="5">
        <f t="shared" si="35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31"/>
        <v>43122.25</v>
      </c>
      <c r="O346" s="8">
        <f t="shared" si="32"/>
        <v>43162.25</v>
      </c>
      <c r="P346" t="b">
        <v>0</v>
      </c>
      <c r="Q346" t="b">
        <v>0</v>
      </c>
      <c r="R346" t="s">
        <v>89</v>
      </c>
      <c r="S346" t="str">
        <f t="shared" si="33"/>
        <v>games</v>
      </c>
      <c r="T346" t="str">
        <f t="shared" si="34"/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30"/>
        <v>14.69479695431472</v>
      </c>
      <c r="G347" t="s">
        <v>14</v>
      </c>
      <c r="H347">
        <v>331</v>
      </c>
      <c r="I347" s="5">
        <f t="shared" si="35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31"/>
        <v>42194.208333333328</v>
      </c>
      <c r="O347" s="8">
        <f t="shared" si="32"/>
        <v>42195.208333333328</v>
      </c>
      <c r="P347" t="b">
        <v>0</v>
      </c>
      <c r="Q347" t="b">
        <v>0</v>
      </c>
      <c r="R347" t="s">
        <v>53</v>
      </c>
      <c r="S347" t="str">
        <f t="shared" si="33"/>
        <v>film &amp; video</v>
      </c>
      <c r="T347" t="str">
        <f t="shared" si="34"/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30"/>
        <v>34.475000000000001</v>
      </c>
      <c r="G348" t="s">
        <v>14</v>
      </c>
      <c r="H348">
        <v>25</v>
      </c>
      <c r="I348" s="5">
        <f t="shared" si="35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31"/>
        <v>42971.208333333328</v>
      </c>
      <c r="O348" s="8">
        <f t="shared" si="32"/>
        <v>43026.208333333328</v>
      </c>
      <c r="P348" t="b">
        <v>0</v>
      </c>
      <c r="Q348" t="b">
        <v>1</v>
      </c>
      <c r="R348" t="s">
        <v>60</v>
      </c>
      <c r="S348" t="str">
        <f t="shared" si="33"/>
        <v>music</v>
      </c>
      <c r="T348" t="str">
        <f t="shared" si="34"/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30"/>
        <v>1400.7777777777778</v>
      </c>
      <c r="G349" t="s">
        <v>20</v>
      </c>
      <c r="H349">
        <v>191</v>
      </c>
      <c r="I349" s="5">
        <f t="shared" si="35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31"/>
        <v>42046.25</v>
      </c>
      <c r="O349" s="8">
        <f t="shared" si="32"/>
        <v>42070.25</v>
      </c>
      <c r="P349" t="b">
        <v>0</v>
      </c>
      <c r="Q349" t="b">
        <v>0</v>
      </c>
      <c r="R349" t="s">
        <v>28</v>
      </c>
      <c r="S349" t="str">
        <f t="shared" si="33"/>
        <v>technology</v>
      </c>
      <c r="T349" t="str">
        <f t="shared" si="34"/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30"/>
        <v>71.770351758793964</v>
      </c>
      <c r="G350" t="s">
        <v>14</v>
      </c>
      <c r="H350">
        <v>3483</v>
      </c>
      <c r="I350" s="5">
        <f t="shared" si="35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31"/>
        <v>42782.25</v>
      </c>
      <c r="O350" s="8">
        <f t="shared" si="32"/>
        <v>42795.25</v>
      </c>
      <c r="P350" t="b">
        <v>0</v>
      </c>
      <c r="Q350" t="b">
        <v>0</v>
      </c>
      <c r="R350" t="s">
        <v>17</v>
      </c>
      <c r="S350" t="str">
        <f t="shared" si="33"/>
        <v>food</v>
      </c>
      <c r="T350" t="str">
        <f t="shared" si="34"/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30"/>
        <v>53.074115044247783</v>
      </c>
      <c r="G351" t="s">
        <v>14</v>
      </c>
      <c r="H351">
        <v>923</v>
      </c>
      <c r="I351" s="5">
        <f t="shared" si="35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31"/>
        <v>42930.208333333328</v>
      </c>
      <c r="O351" s="8">
        <f t="shared" si="32"/>
        <v>42960.208333333328</v>
      </c>
      <c r="P351" t="b">
        <v>0</v>
      </c>
      <c r="Q351" t="b">
        <v>0</v>
      </c>
      <c r="R351" t="s">
        <v>33</v>
      </c>
      <c r="S351" t="str">
        <f t="shared" si="33"/>
        <v>theater</v>
      </c>
      <c r="T351" t="str">
        <f t="shared" si="34"/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30"/>
        <v>5</v>
      </c>
      <c r="G352" t="s">
        <v>14</v>
      </c>
      <c r="H352">
        <v>1</v>
      </c>
      <c r="I352" s="5">
        <f t="shared" si="35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31"/>
        <v>42144.208333333328</v>
      </c>
      <c r="O352" s="8">
        <f t="shared" si="32"/>
        <v>42162.208333333328</v>
      </c>
      <c r="P352" t="b">
        <v>0</v>
      </c>
      <c r="Q352" t="b">
        <v>1</v>
      </c>
      <c r="R352" t="s">
        <v>159</v>
      </c>
      <c r="S352" t="str">
        <f t="shared" si="33"/>
        <v>music</v>
      </c>
      <c r="T352" t="str">
        <f t="shared" si="34"/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30"/>
        <v>127.70715249662618</v>
      </c>
      <c r="G353" t="s">
        <v>20</v>
      </c>
      <c r="H353">
        <v>2013</v>
      </c>
      <c r="I353" s="5">
        <f t="shared" si="35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31"/>
        <v>42240.208333333328</v>
      </c>
      <c r="O353" s="8">
        <f t="shared" si="32"/>
        <v>42254.208333333328</v>
      </c>
      <c r="P353" t="b">
        <v>0</v>
      </c>
      <c r="Q353" t="b">
        <v>0</v>
      </c>
      <c r="R353" t="s">
        <v>23</v>
      </c>
      <c r="S353" t="str">
        <f t="shared" si="33"/>
        <v>music</v>
      </c>
      <c r="T353" t="str">
        <f t="shared" si="34"/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30"/>
        <v>34.892857142857139</v>
      </c>
      <c r="G354" t="s">
        <v>14</v>
      </c>
      <c r="H354">
        <v>33</v>
      </c>
      <c r="I354" s="5">
        <f t="shared" si="35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31"/>
        <v>42315.25</v>
      </c>
      <c r="O354" s="8">
        <f t="shared" si="32"/>
        <v>42323.25</v>
      </c>
      <c r="P354" t="b">
        <v>0</v>
      </c>
      <c r="Q354" t="b">
        <v>0</v>
      </c>
      <c r="R354" t="s">
        <v>33</v>
      </c>
      <c r="S354" t="str">
        <f t="shared" si="33"/>
        <v>theater</v>
      </c>
      <c r="T354" t="str">
        <f t="shared" si="34"/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30"/>
        <v>410.59821428571428</v>
      </c>
      <c r="G355" t="s">
        <v>20</v>
      </c>
      <c r="H355">
        <v>1703</v>
      </c>
      <c r="I355" s="5">
        <f t="shared" si="35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31"/>
        <v>43651.208333333328</v>
      </c>
      <c r="O355" s="8">
        <f t="shared" si="32"/>
        <v>43652.208333333328</v>
      </c>
      <c r="P355" t="b">
        <v>0</v>
      </c>
      <c r="Q355" t="b">
        <v>0</v>
      </c>
      <c r="R355" t="s">
        <v>33</v>
      </c>
      <c r="S355" t="str">
        <f t="shared" si="33"/>
        <v>theater</v>
      </c>
      <c r="T355" t="str">
        <f t="shared" si="34"/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30"/>
        <v>123.73770491803278</v>
      </c>
      <c r="G356" t="s">
        <v>20</v>
      </c>
      <c r="H356">
        <v>80</v>
      </c>
      <c r="I356" s="5">
        <f t="shared" si="35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31"/>
        <v>41520.208333333336</v>
      </c>
      <c r="O356" s="8">
        <f t="shared" si="32"/>
        <v>41527.208333333336</v>
      </c>
      <c r="P356" t="b">
        <v>0</v>
      </c>
      <c r="Q356" t="b">
        <v>0</v>
      </c>
      <c r="R356" t="s">
        <v>42</v>
      </c>
      <c r="S356" t="str">
        <f t="shared" si="33"/>
        <v>film &amp; video</v>
      </c>
      <c r="T356" t="str">
        <f t="shared" si="34"/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30"/>
        <v>58.973684210526315</v>
      </c>
      <c r="G357" t="s">
        <v>47</v>
      </c>
      <c r="H357">
        <v>86</v>
      </c>
      <c r="I357" s="5">
        <f t="shared" si="35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31"/>
        <v>42757.25</v>
      </c>
      <c r="O357" s="8">
        <f t="shared" si="32"/>
        <v>42797.25</v>
      </c>
      <c r="P357" t="b">
        <v>0</v>
      </c>
      <c r="Q357" t="b">
        <v>0</v>
      </c>
      <c r="R357" t="s">
        <v>65</v>
      </c>
      <c r="S357" t="str">
        <f t="shared" si="33"/>
        <v>technology</v>
      </c>
      <c r="T357" t="str">
        <f t="shared" si="34"/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30"/>
        <v>36.892473118279568</v>
      </c>
      <c r="G358" t="s">
        <v>14</v>
      </c>
      <c r="H358">
        <v>40</v>
      </c>
      <c r="I358" s="5">
        <f t="shared" si="35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31"/>
        <v>40922.25</v>
      </c>
      <c r="O358" s="8">
        <f t="shared" si="32"/>
        <v>40931.25</v>
      </c>
      <c r="P358" t="b">
        <v>0</v>
      </c>
      <c r="Q358" t="b">
        <v>0</v>
      </c>
      <c r="R358" t="s">
        <v>33</v>
      </c>
      <c r="S358" t="str">
        <f t="shared" si="33"/>
        <v>theater</v>
      </c>
      <c r="T358" t="str">
        <f t="shared" si="34"/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30"/>
        <v>184.91304347826087</v>
      </c>
      <c r="G359" t="s">
        <v>20</v>
      </c>
      <c r="H359">
        <v>41</v>
      </c>
      <c r="I359" s="5">
        <f t="shared" si="35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31"/>
        <v>42250.208333333328</v>
      </c>
      <c r="O359" s="8">
        <f t="shared" si="32"/>
        <v>42275.208333333328</v>
      </c>
      <c r="P359" t="b">
        <v>0</v>
      </c>
      <c r="Q359" t="b">
        <v>0</v>
      </c>
      <c r="R359" t="s">
        <v>89</v>
      </c>
      <c r="S359" t="str">
        <f t="shared" si="33"/>
        <v>games</v>
      </c>
      <c r="T359" t="str">
        <f t="shared" si="34"/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30"/>
        <v>11.814432989690722</v>
      </c>
      <c r="G360" t="s">
        <v>14</v>
      </c>
      <c r="H360">
        <v>23</v>
      </c>
      <c r="I360" s="5">
        <f t="shared" si="35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31"/>
        <v>43322.208333333328</v>
      </c>
      <c r="O360" s="8">
        <f t="shared" si="32"/>
        <v>43325.208333333328</v>
      </c>
      <c r="P360" t="b">
        <v>1</v>
      </c>
      <c r="Q360" t="b">
        <v>0</v>
      </c>
      <c r="R360" t="s">
        <v>122</v>
      </c>
      <c r="S360" t="str">
        <f t="shared" si="33"/>
        <v>photography</v>
      </c>
      <c r="T360" t="str">
        <f t="shared" si="34"/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30"/>
        <v>298.7</v>
      </c>
      <c r="G361" t="s">
        <v>20</v>
      </c>
      <c r="H361">
        <v>187</v>
      </c>
      <c r="I361" s="5">
        <f t="shared" si="35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31"/>
        <v>40782.208333333336</v>
      </c>
      <c r="O361" s="8">
        <f t="shared" si="32"/>
        <v>40789.208333333336</v>
      </c>
      <c r="P361" t="b">
        <v>0</v>
      </c>
      <c r="Q361" t="b">
        <v>0</v>
      </c>
      <c r="R361" t="s">
        <v>71</v>
      </c>
      <c r="S361" t="str">
        <f t="shared" si="33"/>
        <v>film &amp; video</v>
      </c>
      <c r="T361" t="str">
        <f t="shared" si="34"/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30"/>
        <v>226.35175879396985</v>
      </c>
      <c r="G362" t="s">
        <v>20</v>
      </c>
      <c r="H362">
        <v>2875</v>
      </c>
      <c r="I362" s="5">
        <f t="shared" si="35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31"/>
        <v>40544.25</v>
      </c>
      <c r="O362" s="8">
        <f t="shared" si="32"/>
        <v>40558.25</v>
      </c>
      <c r="P362" t="b">
        <v>0</v>
      </c>
      <c r="Q362" t="b">
        <v>1</v>
      </c>
      <c r="R362" t="s">
        <v>33</v>
      </c>
      <c r="S362" t="str">
        <f t="shared" si="33"/>
        <v>theater</v>
      </c>
      <c r="T362" t="str">
        <f t="shared" si="34"/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30"/>
        <v>173.56363636363636</v>
      </c>
      <c r="G363" t="s">
        <v>20</v>
      </c>
      <c r="H363">
        <v>88</v>
      </c>
      <c r="I363" s="5">
        <f t="shared" si="35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31"/>
        <v>43015.208333333328</v>
      </c>
      <c r="O363" s="8">
        <f t="shared" si="32"/>
        <v>43039.208333333328</v>
      </c>
      <c r="P363" t="b">
        <v>0</v>
      </c>
      <c r="Q363" t="b">
        <v>0</v>
      </c>
      <c r="R363" t="s">
        <v>33</v>
      </c>
      <c r="S363" t="str">
        <f t="shared" si="33"/>
        <v>theater</v>
      </c>
      <c r="T363" t="str">
        <f t="shared" si="34"/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30"/>
        <v>371.75675675675677</v>
      </c>
      <c r="G364" t="s">
        <v>20</v>
      </c>
      <c r="H364">
        <v>191</v>
      </c>
      <c r="I364" s="5">
        <f t="shared" si="35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31"/>
        <v>40570.25</v>
      </c>
      <c r="O364" s="8">
        <f t="shared" si="32"/>
        <v>40608.25</v>
      </c>
      <c r="P364" t="b">
        <v>0</v>
      </c>
      <c r="Q364" t="b">
        <v>0</v>
      </c>
      <c r="R364" t="s">
        <v>23</v>
      </c>
      <c r="S364" t="str">
        <f t="shared" si="33"/>
        <v>music</v>
      </c>
      <c r="T364" t="str">
        <f t="shared" si="34"/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30"/>
        <v>160.19230769230771</v>
      </c>
      <c r="G365" t="s">
        <v>20</v>
      </c>
      <c r="H365">
        <v>139</v>
      </c>
      <c r="I365" s="5">
        <f t="shared" si="35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31"/>
        <v>40904.25</v>
      </c>
      <c r="O365" s="8">
        <f t="shared" si="32"/>
        <v>40905.25</v>
      </c>
      <c r="P365" t="b">
        <v>0</v>
      </c>
      <c r="Q365" t="b">
        <v>0</v>
      </c>
      <c r="R365" t="s">
        <v>23</v>
      </c>
      <c r="S365" t="str">
        <f t="shared" si="33"/>
        <v>music</v>
      </c>
      <c r="T365" t="str">
        <f t="shared" si="34"/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30"/>
        <v>1616.3333333333335</v>
      </c>
      <c r="G366" t="s">
        <v>20</v>
      </c>
      <c r="H366">
        <v>186</v>
      </c>
      <c r="I366" s="5">
        <f t="shared" si="35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31"/>
        <v>43164.25</v>
      </c>
      <c r="O366" s="8">
        <f t="shared" si="32"/>
        <v>43194.208333333328</v>
      </c>
      <c r="P366" t="b">
        <v>0</v>
      </c>
      <c r="Q366" t="b">
        <v>0</v>
      </c>
      <c r="R366" t="s">
        <v>60</v>
      </c>
      <c r="S366" t="str">
        <f t="shared" si="33"/>
        <v>music</v>
      </c>
      <c r="T366" t="str">
        <f t="shared" si="34"/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30"/>
        <v>733.4375</v>
      </c>
      <c r="G367" t="s">
        <v>20</v>
      </c>
      <c r="H367">
        <v>112</v>
      </c>
      <c r="I367" s="5">
        <f t="shared" si="35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31"/>
        <v>42733.25</v>
      </c>
      <c r="O367" s="8">
        <f t="shared" si="32"/>
        <v>42760.25</v>
      </c>
      <c r="P367" t="b">
        <v>0</v>
      </c>
      <c r="Q367" t="b">
        <v>0</v>
      </c>
      <c r="R367" t="s">
        <v>33</v>
      </c>
      <c r="S367" t="str">
        <f t="shared" si="33"/>
        <v>theater</v>
      </c>
      <c r="T367" t="str">
        <f t="shared" si="34"/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30"/>
        <v>592.11111111111109</v>
      </c>
      <c r="G368" t="s">
        <v>20</v>
      </c>
      <c r="H368">
        <v>101</v>
      </c>
      <c r="I368" s="5">
        <f t="shared" si="35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31"/>
        <v>40546.25</v>
      </c>
      <c r="O368" s="8">
        <f t="shared" si="32"/>
        <v>40547.25</v>
      </c>
      <c r="P368" t="b">
        <v>0</v>
      </c>
      <c r="Q368" t="b">
        <v>1</v>
      </c>
      <c r="R368" t="s">
        <v>33</v>
      </c>
      <c r="S368" t="str">
        <f t="shared" si="33"/>
        <v>theater</v>
      </c>
      <c r="T368" t="str">
        <f t="shared" si="34"/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30"/>
        <v>18.888888888888889</v>
      </c>
      <c r="G369" t="s">
        <v>14</v>
      </c>
      <c r="H369">
        <v>75</v>
      </c>
      <c r="I369" s="5">
        <f t="shared" si="35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31"/>
        <v>41930.208333333336</v>
      </c>
      <c r="O369" s="8">
        <f t="shared" si="32"/>
        <v>41954.25</v>
      </c>
      <c r="P369" t="b">
        <v>0</v>
      </c>
      <c r="Q369" t="b">
        <v>1</v>
      </c>
      <c r="R369" t="s">
        <v>33</v>
      </c>
      <c r="S369" t="str">
        <f t="shared" si="33"/>
        <v>theater</v>
      </c>
      <c r="T369" t="str">
        <f t="shared" si="34"/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30"/>
        <v>276.80769230769232</v>
      </c>
      <c r="G370" t="s">
        <v>20</v>
      </c>
      <c r="H370">
        <v>206</v>
      </c>
      <c r="I370" s="5">
        <f t="shared" si="35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31"/>
        <v>40464.208333333336</v>
      </c>
      <c r="O370" s="8">
        <f t="shared" si="32"/>
        <v>40487.208333333336</v>
      </c>
      <c r="P370" t="b">
        <v>0</v>
      </c>
      <c r="Q370" t="b">
        <v>1</v>
      </c>
      <c r="R370" t="s">
        <v>42</v>
      </c>
      <c r="S370" t="str">
        <f t="shared" si="33"/>
        <v>film &amp; video</v>
      </c>
      <c r="T370" t="str">
        <f t="shared" si="34"/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30"/>
        <v>273.01851851851848</v>
      </c>
      <c r="G371" t="s">
        <v>20</v>
      </c>
      <c r="H371">
        <v>154</v>
      </c>
      <c r="I371" s="5">
        <f t="shared" si="35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31"/>
        <v>41308.25</v>
      </c>
      <c r="O371" s="8">
        <f t="shared" si="32"/>
        <v>41347.208333333336</v>
      </c>
      <c r="P371" t="b">
        <v>0</v>
      </c>
      <c r="Q371" t="b">
        <v>1</v>
      </c>
      <c r="R371" t="s">
        <v>269</v>
      </c>
      <c r="S371" t="str">
        <f t="shared" si="33"/>
        <v>film &amp; video</v>
      </c>
      <c r="T371" t="str">
        <f t="shared" si="34"/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30"/>
        <v>159.36331255565449</v>
      </c>
      <c r="G372" t="s">
        <v>20</v>
      </c>
      <c r="H372">
        <v>5966</v>
      </c>
      <c r="I372" s="5">
        <f t="shared" si="35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31"/>
        <v>43570.208333333328</v>
      </c>
      <c r="O372" s="8">
        <f t="shared" si="32"/>
        <v>43576.208333333328</v>
      </c>
      <c r="P372" t="b">
        <v>0</v>
      </c>
      <c r="Q372" t="b">
        <v>0</v>
      </c>
      <c r="R372" t="s">
        <v>33</v>
      </c>
      <c r="S372" t="str">
        <f t="shared" si="33"/>
        <v>theater</v>
      </c>
      <c r="T372" t="str">
        <f t="shared" si="34"/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30"/>
        <v>67.869978858350947</v>
      </c>
      <c r="G373" t="s">
        <v>14</v>
      </c>
      <c r="H373">
        <v>2176</v>
      </c>
      <c r="I373" s="5">
        <f t="shared" si="35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31"/>
        <v>42043.25</v>
      </c>
      <c r="O373" s="8">
        <f t="shared" si="32"/>
        <v>42094.208333333328</v>
      </c>
      <c r="P373" t="b">
        <v>0</v>
      </c>
      <c r="Q373" t="b">
        <v>0</v>
      </c>
      <c r="R373" t="s">
        <v>33</v>
      </c>
      <c r="S373" t="str">
        <f t="shared" si="33"/>
        <v>theater</v>
      </c>
      <c r="T373" t="str">
        <f t="shared" si="34"/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30"/>
        <v>1591.5555555555554</v>
      </c>
      <c r="G374" t="s">
        <v>20</v>
      </c>
      <c r="H374">
        <v>169</v>
      </c>
      <c r="I374" s="5">
        <f t="shared" si="35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31"/>
        <v>42012.25</v>
      </c>
      <c r="O374" s="8">
        <f t="shared" si="32"/>
        <v>42032.25</v>
      </c>
      <c r="P374" t="b">
        <v>0</v>
      </c>
      <c r="Q374" t="b">
        <v>1</v>
      </c>
      <c r="R374" t="s">
        <v>42</v>
      </c>
      <c r="S374" t="str">
        <f t="shared" si="33"/>
        <v>film &amp; video</v>
      </c>
      <c r="T374" t="str">
        <f t="shared" si="34"/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30"/>
        <v>730.18222222222221</v>
      </c>
      <c r="G375" t="s">
        <v>20</v>
      </c>
      <c r="H375">
        <v>2106</v>
      </c>
      <c r="I375" s="5">
        <f t="shared" si="35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31"/>
        <v>42964.208333333328</v>
      </c>
      <c r="O375" s="8">
        <f t="shared" si="32"/>
        <v>42972.208333333328</v>
      </c>
      <c r="P375" t="b">
        <v>0</v>
      </c>
      <c r="Q375" t="b">
        <v>0</v>
      </c>
      <c r="R375" t="s">
        <v>33</v>
      </c>
      <c r="S375" t="str">
        <f t="shared" si="33"/>
        <v>theater</v>
      </c>
      <c r="T375" t="str">
        <f t="shared" si="34"/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30"/>
        <v>13.185782556750297</v>
      </c>
      <c r="G376" t="s">
        <v>14</v>
      </c>
      <c r="H376">
        <v>441</v>
      </c>
      <c r="I376" s="5">
        <f t="shared" si="35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31"/>
        <v>43476.25</v>
      </c>
      <c r="O376" s="8">
        <f t="shared" si="32"/>
        <v>43481.25</v>
      </c>
      <c r="P376" t="b">
        <v>0</v>
      </c>
      <c r="Q376" t="b">
        <v>1</v>
      </c>
      <c r="R376" t="s">
        <v>42</v>
      </c>
      <c r="S376" t="str">
        <f t="shared" si="33"/>
        <v>film &amp; video</v>
      </c>
      <c r="T376" t="str">
        <f t="shared" si="34"/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30"/>
        <v>54.777777777777779</v>
      </c>
      <c r="G377" t="s">
        <v>14</v>
      </c>
      <c r="H377">
        <v>25</v>
      </c>
      <c r="I377" s="5">
        <f t="shared" si="35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31"/>
        <v>42293.208333333328</v>
      </c>
      <c r="O377" s="8">
        <f t="shared" si="32"/>
        <v>42350.25</v>
      </c>
      <c r="P377" t="b">
        <v>0</v>
      </c>
      <c r="Q377" t="b">
        <v>0</v>
      </c>
      <c r="R377" t="s">
        <v>60</v>
      </c>
      <c r="S377" t="str">
        <f t="shared" si="33"/>
        <v>music</v>
      </c>
      <c r="T377" t="str">
        <f t="shared" si="34"/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30"/>
        <v>361.02941176470591</v>
      </c>
      <c r="G378" t="s">
        <v>20</v>
      </c>
      <c r="H378">
        <v>131</v>
      </c>
      <c r="I378" s="5">
        <f t="shared" si="35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31"/>
        <v>41826.208333333336</v>
      </c>
      <c r="O378" s="8">
        <f t="shared" si="32"/>
        <v>41832.208333333336</v>
      </c>
      <c r="P378" t="b">
        <v>0</v>
      </c>
      <c r="Q378" t="b">
        <v>0</v>
      </c>
      <c r="R378" t="s">
        <v>23</v>
      </c>
      <c r="S378" t="str">
        <f t="shared" si="33"/>
        <v>music</v>
      </c>
      <c r="T378" t="str">
        <f t="shared" si="34"/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30"/>
        <v>10.257545271629779</v>
      </c>
      <c r="G379" t="s">
        <v>14</v>
      </c>
      <c r="H379">
        <v>127</v>
      </c>
      <c r="I379" s="5">
        <f t="shared" si="35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31"/>
        <v>43760.208333333328</v>
      </c>
      <c r="O379" s="8">
        <f t="shared" si="32"/>
        <v>43774.25</v>
      </c>
      <c r="P379" t="b">
        <v>0</v>
      </c>
      <c r="Q379" t="b">
        <v>0</v>
      </c>
      <c r="R379" t="s">
        <v>33</v>
      </c>
      <c r="S379" t="str">
        <f t="shared" si="33"/>
        <v>theater</v>
      </c>
      <c r="T379" t="str">
        <f t="shared" si="34"/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30"/>
        <v>13.962962962962964</v>
      </c>
      <c r="G380" t="s">
        <v>14</v>
      </c>
      <c r="H380">
        <v>355</v>
      </c>
      <c r="I380" s="5">
        <f t="shared" si="35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31"/>
        <v>43241.208333333328</v>
      </c>
      <c r="O380" s="8">
        <f t="shared" si="32"/>
        <v>43279.208333333328</v>
      </c>
      <c r="P380" t="b">
        <v>0</v>
      </c>
      <c r="Q380" t="b">
        <v>0</v>
      </c>
      <c r="R380" t="s">
        <v>42</v>
      </c>
      <c r="S380" t="str">
        <f t="shared" si="33"/>
        <v>film &amp; video</v>
      </c>
      <c r="T380" t="str">
        <f t="shared" si="34"/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30"/>
        <v>40.444444444444443</v>
      </c>
      <c r="G381" t="s">
        <v>14</v>
      </c>
      <c r="H381">
        <v>44</v>
      </c>
      <c r="I381" s="5">
        <f t="shared" si="35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31"/>
        <v>40843.208333333336</v>
      </c>
      <c r="O381" s="8">
        <f t="shared" si="32"/>
        <v>40857.25</v>
      </c>
      <c r="P381" t="b">
        <v>0</v>
      </c>
      <c r="Q381" t="b">
        <v>0</v>
      </c>
      <c r="R381" t="s">
        <v>33</v>
      </c>
      <c r="S381" t="str">
        <f t="shared" si="33"/>
        <v>theater</v>
      </c>
      <c r="T381" t="str">
        <f t="shared" si="34"/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30"/>
        <v>160.32</v>
      </c>
      <c r="G382" t="s">
        <v>20</v>
      </c>
      <c r="H382">
        <v>84</v>
      </c>
      <c r="I382" s="5">
        <f t="shared" si="35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31"/>
        <v>41448.208333333336</v>
      </c>
      <c r="O382" s="8">
        <f t="shared" si="32"/>
        <v>41453.208333333336</v>
      </c>
      <c r="P382" t="b">
        <v>0</v>
      </c>
      <c r="Q382" t="b">
        <v>0</v>
      </c>
      <c r="R382" t="s">
        <v>33</v>
      </c>
      <c r="S382" t="str">
        <f t="shared" si="33"/>
        <v>theater</v>
      </c>
      <c r="T382" t="str">
        <f t="shared" si="34"/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30"/>
        <v>183.9433962264151</v>
      </c>
      <c r="G383" t="s">
        <v>20</v>
      </c>
      <c r="H383">
        <v>155</v>
      </c>
      <c r="I383" s="5">
        <f t="shared" si="35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31"/>
        <v>42163.208333333328</v>
      </c>
      <c r="O383" s="8">
        <f t="shared" si="32"/>
        <v>42209.208333333328</v>
      </c>
      <c r="P383" t="b">
        <v>0</v>
      </c>
      <c r="Q383" t="b">
        <v>0</v>
      </c>
      <c r="R383" t="s">
        <v>33</v>
      </c>
      <c r="S383" t="str">
        <f t="shared" si="33"/>
        <v>theater</v>
      </c>
      <c r="T383" t="str">
        <f t="shared" si="34"/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30"/>
        <v>63.769230769230766</v>
      </c>
      <c r="G384" t="s">
        <v>14</v>
      </c>
      <c r="H384">
        <v>67</v>
      </c>
      <c r="I384" s="5">
        <f t="shared" si="35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31"/>
        <v>43024.208333333328</v>
      </c>
      <c r="O384" s="8">
        <f t="shared" si="32"/>
        <v>43043.208333333328</v>
      </c>
      <c r="P384" t="b">
        <v>0</v>
      </c>
      <c r="Q384" t="b">
        <v>0</v>
      </c>
      <c r="R384" t="s">
        <v>122</v>
      </c>
      <c r="S384" t="str">
        <f t="shared" si="33"/>
        <v>photography</v>
      </c>
      <c r="T384" t="str">
        <f t="shared" si="34"/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30"/>
        <v>225.38095238095238</v>
      </c>
      <c r="G385" t="s">
        <v>20</v>
      </c>
      <c r="H385">
        <v>189</v>
      </c>
      <c r="I385" s="5">
        <f t="shared" si="35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31"/>
        <v>43509.25</v>
      </c>
      <c r="O385" s="8">
        <f t="shared" si="32"/>
        <v>43515.25</v>
      </c>
      <c r="P385" t="b">
        <v>0</v>
      </c>
      <c r="Q385" t="b">
        <v>1</v>
      </c>
      <c r="R385" t="s">
        <v>17</v>
      </c>
      <c r="S385" t="str">
        <f t="shared" si="33"/>
        <v>food</v>
      </c>
      <c r="T385" t="str">
        <f t="shared" si="34"/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30"/>
        <v>172.00961538461539</v>
      </c>
      <c r="G386" t="s">
        <v>20</v>
      </c>
      <c r="H386">
        <v>4799</v>
      </c>
      <c r="I386" s="5">
        <f t="shared" si="35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31"/>
        <v>42776.25</v>
      </c>
      <c r="O386" s="8">
        <f t="shared" si="32"/>
        <v>42803.25</v>
      </c>
      <c r="P386" t="b">
        <v>1</v>
      </c>
      <c r="Q386" t="b">
        <v>1</v>
      </c>
      <c r="R386" t="s">
        <v>42</v>
      </c>
      <c r="S386" t="str">
        <f t="shared" si="33"/>
        <v>film &amp; video</v>
      </c>
      <c r="T386" t="str">
        <f t="shared" si="34"/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36">E387/D387*100</f>
        <v>146.16709511568124</v>
      </c>
      <c r="G387" t="s">
        <v>20</v>
      </c>
      <c r="H387">
        <v>1137</v>
      </c>
      <c r="I387" s="5">
        <f t="shared" si="35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37">(((L387/60)/60)/24)+DATE(1970,1,1)</f>
        <v>43553.208333333328</v>
      </c>
      <c r="O387" s="8">
        <f t="shared" ref="O387:O450" si="38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39">LEFT(R387,SEARCH("/",R387)-1)</f>
        <v>publishing</v>
      </c>
      <c r="T387" t="str">
        <f t="shared" ref="T387:T450" si="40">RIGHT(R387,LEN(R387)-SEARCH("/",R387))</f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36"/>
        <v>76.42361623616236</v>
      </c>
      <c r="G388" t="s">
        <v>14</v>
      </c>
      <c r="H388">
        <v>1068</v>
      </c>
      <c r="I388" s="5">
        <f t="shared" ref="I388:I451" si="41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37"/>
        <v>40355.208333333336</v>
      </c>
      <c r="O388" s="8">
        <f t="shared" si="38"/>
        <v>40367.208333333336</v>
      </c>
      <c r="P388" t="b">
        <v>0</v>
      </c>
      <c r="Q388" t="b">
        <v>0</v>
      </c>
      <c r="R388" t="s">
        <v>33</v>
      </c>
      <c r="S388" t="str">
        <f t="shared" si="39"/>
        <v>theater</v>
      </c>
      <c r="T388" t="str">
        <f t="shared" si="40"/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36"/>
        <v>39.261467889908261</v>
      </c>
      <c r="G389" t="s">
        <v>14</v>
      </c>
      <c r="H389">
        <v>424</v>
      </c>
      <c r="I389" s="5">
        <f t="shared" si="41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37"/>
        <v>41072.208333333336</v>
      </c>
      <c r="O389" s="8">
        <f t="shared" si="38"/>
        <v>41077.208333333336</v>
      </c>
      <c r="P389" t="b">
        <v>0</v>
      </c>
      <c r="Q389" t="b">
        <v>0</v>
      </c>
      <c r="R389" t="s">
        <v>65</v>
      </c>
      <c r="S389" t="str">
        <f t="shared" si="39"/>
        <v>technology</v>
      </c>
      <c r="T389" t="str">
        <f t="shared" si="40"/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36"/>
        <v>11.270034843205574</v>
      </c>
      <c r="G390" t="s">
        <v>74</v>
      </c>
      <c r="H390">
        <v>145</v>
      </c>
      <c r="I390" s="5">
        <f t="shared" si="41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37"/>
        <v>40912.25</v>
      </c>
      <c r="O390" s="8">
        <f t="shared" si="38"/>
        <v>40914.25</v>
      </c>
      <c r="P390" t="b">
        <v>0</v>
      </c>
      <c r="Q390" t="b">
        <v>0</v>
      </c>
      <c r="R390" t="s">
        <v>60</v>
      </c>
      <c r="S390" t="str">
        <f t="shared" si="39"/>
        <v>music</v>
      </c>
      <c r="T390" t="str">
        <f t="shared" si="40"/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36"/>
        <v>122.11084337349398</v>
      </c>
      <c r="G391" t="s">
        <v>20</v>
      </c>
      <c r="H391">
        <v>1152</v>
      </c>
      <c r="I391" s="5">
        <f t="shared" si="41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37"/>
        <v>40479.208333333336</v>
      </c>
      <c r="O391" s="8">
        <f t="shared" si="38"/>
        <v>40506.25</v>
      </c>
      <c r="P391" t="b">
        <v>0</v>
      </c>
      <c r="Q391" t="b">
        <v>0</v>
      </c>
      <c r="R391" t="s">
        <v>33</v>
      </c>
      <c r="S391" t="str">
        <f t="shared" si="39"/>
        <v>theater</v>
      </c>
      <c r="T391" t="str">
        <f t="shared" si="40"/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36"/>
        <v>186.54166666666669</v>
      </c>
      <c r="G392" t="s">
        <v>20</v>
      </c>
      <c r="H392">
        <v>50</v>
      </c>
      <c r="I392" s="5">
        <f t="shared" si="41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37"/>
        <v>41530.208333333336</v>
      </c>
      <c r="O392" s="8">
        <f t="shared" si="38"/>
        <v>41545.208333333336</v>
      </c>
      <c r="P392" t="b">
        <v>0</v>
      </c>
      <c r="Q392" t="b">
        <v>0</v>
      </c>
      <c r="R392" t="s">
        <v>122</v>
      </c>
      <c r="S392" t="str">
        <f t="shared" si="39"/>
        <v>photography</v>
      </c>
      <c r="T392" t="str">
        <f t="shared" si="40"/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36"/>
        <v>7.2731788079470201</v>
      </c>
      <c r="G393" t="s">
        <v>14</v>
      </c>
      <c r="H393">
        <v>151</v>
      </c>
      <c r="I393" s="5">
        <f t="shared" si="41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37"/>
        <v>41653.25</v>
      </c>
      <c r="O393" s="8">
        <f t="shared" si="38"/>
        <v>41655.25</v>
      </c>
      <c r="P393" t="b">
        <v>0</v>
      </c>
      <c r="Q393" t="b">
        <v>0</v>
      </c>
      <c r="R393" t="s">
        <v>68</v>
      </c>
      <c r="S393" t="str">
        <f t="shared" si="39"/>
        <v>publishing</v>
      </c>
      <c r="T393" t="str">
        <f t="shared" si="40"/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36"/>
        <v>65.642371234207957</v>
      </c>
      <c r="G394" t="s">
        <v>14</v>
      </c>
      <c r="H394">
        <v>1608</v>
      </c>
      <c r="I394" s="5">
        <f t="shared" si="41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37"/>
        <v>40549.25</v>
      </c>
      <c r="O394" s="8">
        <f t="shared" si="38"/>
        <v>40551.25</v>
      </c>
      <c r="P394" t="b">
        <v>0</v>
      </c>
      <c r="Q394" t="b">
        <v>0</v>
      </c>
      <c r="R394" t="s">
        <v>65</v>
      </c>
      <c r="S394" t="str">
        <f t="shared" si="39"/>
        <v>technology</v>
      </c>
      <c r="T394" t="str">
        <f t="shared" si="40"/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36"/>
        <v>228.96178343949046</v>
      </c>
      <c r="G395" t="s">
        <v>20</v>
      </c>
      <c r="H395">
        <v>3059</v>
      </c>
      <c r="I395" s="5">
        <f t="shared" si="41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37"/>
        <v>42933.208333333328</v>
      </c>
      <c r="O395" s="8">
        <f t="shared" si="38"/>
        <v>42934.208333333328</v>
      </c>
      <c r="P395" t="b">
        <v>0</v>
      </c>
      <c r="Q395" t="b">
        <v>0</v>
      </c>
      <c r="R395" t="s">
        <v>159</v>
      </c>
      <c r="S395" t="str">
        <f t="shared" si="39"/>
        <v>music</v>
      </c>
      <c r="T395" t="str">
        <f t="shared" si="40"/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36"/>
        <v>469.37499999999994</v>
      </c>
      <c r="G396" t="s">
        <v>20</v>
      </c>
      <c r="H396">
        <v>34</v>
      </c>
      <c r="I396" s="5">
        <f t="shared" si="41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37"/>
        <v>41484.208333333336</v>
      </c>
      <c r="O396" s="8">
        <f t="shared" si="38"/>
        <v>41494.208333333336</v>
      </c>
      <c r="P396" t="b">
        <v>0</v>
      </c>
      <c r="Q396" t="b">
        <v>1</v>
      </c>
      <c r="R396" t="s">
        <v>42</v>
      </c>
      <c r="S396" t="str">
        <f t="shared" si="39"/>
        <v>film &amp; video</v>
      </c>
      <c r="T396" t="str">
        <f t="shared" si="40"/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36"/>
        <v>130.11267605633802</v>
      </c>
      <c r="G397" t="s">
        <v>20</v>
      </c>
      <c r="H397">
        <v>220</v>
      </c>
      <c r="I397" s="5">
        <f t="shared" si="41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37"/>
        <v>40885.25</v>
      </c>
      <c r="O397" s="8">
        <f t="shared" si="38"/>
        <v>40886.25</v>
      </c>
      <c r="P397" t="b">
        <v>1</v>
      </c>
      <c r="Q397" t="b">
        <v>0</v>
      </c>
      <c r="R397" t="s">
        <v>33</v>
      </c>
      <c r="S397" t="str">
        <f t="shared" si="39"/>
        <v>theater</v>
      </c>
      <c r="T397" t="str">
        <f t="shared" si="40"/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36"/>
        <v>167.05422993492408</v>
      </c>
      <c r="G398" t="s">
        <v>20</v>
      </c>
      <c r="H398">
        <v>1604</v>
      </c>
      <c r="I398" s="5">
        <f t="shared" si="41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37"/>
        <v>43378.208333333328</v>
      </c>
      <c r="O398" s="8">
        <f t="shared" si="38"/>
        <v>43386.208333333328</v>
      </c>
      <c r="P398" t="b">
        <v>0</v>
      </c>
      <c r="Q398" t="b">
        <v>0</v>
      </c>
      <c r="R398" t="s">
        <v>53</v>
      </c>
      <c r="S398" t="str">
        <f t="shared" si="39"/>
        <v>film &amp; video</v>
      </c>
      <c r="T398" t="str">
        <f t="shared" si="40"/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36"/>
        <v>173.8641975308642</v>
      </c>
      <c r="G399" t="s">
        <v>20</v>
      </c>
      <c r="H399">
        <v>454</v>
      </c>
      <c r="I399" s="5">
        <f t="shared" si="41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37"/>
        <v>41417.208333333336</v>
      </c>
      <c r="O399" s="8">
        <f t="shared" si="38"/>
        <v>41423.208333333336</v>
      </c>
      <c r="P399" t="b">
        <v>0</v>
      </c>
      <c r="Q399" t="b">
        <v>0</v>
      </c>
      <c r="R399" t="s">
        <v>23</v>
      </c>
      <c r="S399" t="str">
        <f t="shared" si="39"/>
        <v>music</v>
      </c>
      <c r="T399" t="str">
        <f t="shared" si="40"/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36"/>
        <v>717.76470588235293</v>
      </c>
      <c r="G400" t="s">
        <v>20</v>
      </c>
      <c r="H400">
        <v>123</v>
      </c>
      <c r="I400" s="5">
        <f t="shared" si="41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37"/>
        <v>43228.208333333328</v>
      </c>
      <c r="O400" s="8">
        <f t="shared" si="38"/>
        <v>43230.208333333328</v>
      </c>
      <c r="P400" t="b">
        <v>0</v>
      </c>
      <c r="Q400" t="b">
        <v>1</v>
      </c>
      <c r="R400" t="s">
        <v>71</v>
      </c>
      <c r="S400" t="str">
        <f t="shared" si="39"/>
        <v>film &amp; video</v>
      </c>
      <c r="T400" t="str">
        <f t="shared" si="40"/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36"/>
        <v>63.850976361767728</v>
      </c>
      <c r="G401" t="s">
        <v>14</v>
      </c>
      <c r="H401">
        <v>941</v>
      </c>
      <c r="I401" s="5">
        <f t="shared" si="41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37"/>
        <v>40576.25</v>
      </c>
      <c r="O401" s="8">
        <f t="shared" si="38"/>
        <v>40583.25</v>
      </c>
      <c r="P401" t="b">
        <v>0</v>
      </c>
      <c r="Q401" t="b">
        <v>0</v>
      </c>
      <c r="R401" t="s">
        <v>60</v>
      </c>
      <c r="S401" t="str">
        <f t="shared" si="39"/>
        <v>music</v>
      </c>
      <c r="T401" t="str">
        <f t="shared" si="40"/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36"/>
        <v>2</v>
      </c>
      <c r="G402" t="s">
        <v>14</v>
      </c>
      <c r="H402">
        <v>1</v>
      </c>
      <c r="I402" s="5">
        <f t="shared" si="41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37"/>
        <v>41502.208333333336</v>
      </c>
      <c r="O402" s="8">
        <f t="shared" si="38"/>
        <v>41524.208333333336</v>
      </c>
      <c r="P402" t="b">
        <v>0</v>
      </c>
      <c r="Q402" t="b">
        <v>1</v>
      </c>
      <c r="R402" t="s">
        <v>122</v>
      </c>
      <c r="S402" t="str">
        <f t="shared" si="39"/>
        <v>photography</v>
      </c>
      <c r="T402" t="str">
        <f t="shared" si="40"/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36"/>
        <v>1530.2222222222222</v>
      </c>
      <c r="G403" t="s">
        <v>20</v>
      </c>
      <c r="H403">
        <v>299</v>
      </c>
      <c r="I403" s="5">
        <f t="shared" si="41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37"/>
        <v>43765.208333333328</v>
      </c>
      <c r="O403" s="8">
        <f t="shared" si="38"/>
        <v>43765.208333333328</v>
      </c>
      <c r="P403" t="b">
        <v>0</v>
      </c>
      <c r="Q403" t="b">
        <v>0</v>
      </c>
      <c r="R403" t="s">
        <v>33</v>
      </c>
      <c r="S403" t="str">
        <f t="shared" si="39"/>
        <v>theater</v>
      </c>
      <c r="T403" t="str">
        <f t="shared" si="40"/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36"/>
        <v>40.356164383561641</v>
      </c>
      <c r="G404" t="s">
        <v>14</v>
      </c>
      <c r="H404">
        <v>40</v>
      </c>
      <c r="I404" s="5">
        <f t="shared" si="41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37"/>
        <v>40914.25</v>
      </c>
      <c r="O404" s="8">
        <f t="shared" si="38"/>
        <v>40961.25</v>
      </c>
      <c r="P404" t="b">
        <v>0</v>
      </c>
      <c r="Q404" t="b">
        <v>1</v>
      </c>
      <c r="R404" t="s">
        <v>100</v>
      </c>
      <c r="S404" t="str">
        <f t="shared" si="39"/>
        <v>film &amp; video</v>
      </c>
      <c r="T404" t="str">
        <f t="shared" si="40"/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36"/>
        <v>86.220633299284984</v>
      </c>
      <c r="G405" t="s">
        <v>14</v>
      </c>
      <c r="H405">
        <v>3015</v>
      </c>
      <c r="I405" s="5">
        <f t="shared" si="41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37"/>
        <v>40310.208333333336</v>
      </c>
      <c r="O405" s="8">
        <f t="shared" si="38"/>
        <v>40346.208333333336</v>
      </c>
      <c r="P405" t="b">
        <v>0</v>
      </c>
      <c r="Q405" t="b">
        <v>1</v>
      </c>
      <c r="R405" t="s">
        <v>33</v>
      </c>
      <c r="S405" t="str">
        <f t="shared" si="39"/>
        <v>theater</v>
      </c>
      <c r="T405" t="str">
        <f t="shared" si="40"/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36"/>
        <v>315.58486707566465</v>
      </c>
      <c r="G406" t="s">
        <v>20</v>
      </c>
      <c r="H406">
        <v>2237</v>
      </c>
      <c r="I406" s="5">
        <f t="shared" si="41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37"/>
        <v>43053.25</v>
      </c>
      <c r="O406" s="8">
        <f t="shared" si="38"/>
        <v>43056.25</v>
      </c>
      <c r="P406" t="b">
        <v>0</v>
      </c>
      <c r="Q406" t="b">
        <v>0</v>
      </c>
      <c r="R406" t="s">
        <v>33</v>
      </c>
      <c r="S406" t="str">
        <f t="shared" si="39"/>
        <v>theater</v>
      </c>
      <c r="T406" t="str">
        <f t="shared" si="40"/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36"/>
        <v>89.618243243243242</v>
      </c>
      <c r="G407" t="s">
        <v>14</v>
      </c>
      <c r="H407">
        <v>435</v>
      </c>
      <c r="I407" s="5">
        <f t="shared" si="41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37"/>
        <v>43255.208333333328</v>
      </c>
      <c r="O407" s="8">
        <f t="shared" si="38"/>
        <v>43305.208333333328</v>
      </c>
      <c r="P407" t="b">
        <v>0</v>
      </c>
      <c r="Q407" t="b">
        <v>0</v>
      </c>
      <c r="R407" t="s">
        <v>33</v>
      </c>
      <c r="S407" t="str">
        <f t="shared" si="39"/>
        <v>theater</v>
      </c>
      <c r="T407" t="str">
        <f t="shared" si="40"/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36"/>
        <v>182.14503816793894</v>
      </c>
      <c r="G408" t="s">
        <v>20</v>
      </c>
      <c r="H408">
        <v>645</v>
      </c>
      <c r="I408" s="5">
        <f t="shared" si="41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37"/>
        <v>41304.25</v>
      </c>
      <c r="O408" s="8">
        <f t="shared" si="38"/>
        <v>41316.25</v>
      </c>
      <c r="P408" t="b">
        <v>1</v>
      </c>
      <c r="Q408" t="b">
        <v>0</v>
      </c>
      <c r="R408" t="s">
        <v>42</v>
      </c>
      <c r="S408" t="str">
        <f t="shared" si="39"/>
        <v>film &amp; video</v>
      </c>
      <c r="T408" t="str">
        <f t="shared" si="40"/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36"/>
        <v>355.88235294117646</v>
      </c>
      <c r="G409" t="s">
        <v>20</v>
      </c>
      <c r="H409">
        <v>484</v>
      </c>
      <c r="I409" s="5">
        <f t="shared" si="41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37"/>
        <v>43751.208333333328</v>
      </c>
      <c r="O409" s="8">
        <f t="shared" si="38"/>
        <v>43758.208333333328</v>
      </c>
      <c r="P409" t="b">
        <v>0</v>
      </c>
      <c r="Q409" t="b">
        <v>0</v>
      </c>
      <c r="R409" t="s">
        <v>33</v>
      </c>
      <c r="S409" t="str">
        <f t="shared" si="39"/>
        <v>theater</v>
      </c>
      <c r="T409" t="str">
        <f t="shared" si="40"/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36"/>
        <v>131.83695652173913</v>
      </c>
      <c r="G410" t="s">
        <v>20</v>
      </c>
      <c r="H410">
        <v>154</v>
      </c>
      <c r="I410" s="5">
        <f t="shared" si="41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37"/>
        <v>42541.208333333328</v>
      </c>
      <c r="O410" s="8">
        <f t="shared" si="38"/>
        <v>42561.208333333328</v>
      </c>
      <c r="P410" t="b">
        <v>0</v>
      </c>
      <c r="Q410" t="b">
        <v>0</v>
      </c>
      <c r="R410" t="s">
        <v>42</v>
      </c>
      <c r="S410" t="str">
        <f t="shared" si="39"/>
        <v>film &amp; video</v>
      </c>
      <c r="T410" t="str">
        <f t="shared" si="40"/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36"/>
        <v>46.315634218289084</v>
      </c>
      <c r="G411" t="s">
        <v>14</v>
      </c>
      <c r="H411">
        <v>714</v>
      </c>
      <c r="I411" s="5">
        <f t="shared" si="41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37"/>
        <v>42843.208333333328</v>
      </c>
      <c r="O411" s="8">
        <f t="shared" si="38"/>
        <v>42847.208333333328</v>
      </c>
      <c r="P411" t="b">
        <v>0</v>
      </c>
      <c r="Q411" t="b">
        <v>0</v>
      </c>
      <c r="R411" t="s">
        <v>23</v>
      </c>
      <c r="S411" t="str">
        <f t="shared" si="39"/>
        <v>music</v>
      </c>
      <c r="T411" t="str">
        <f t="shared" si="40"/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36"/>
        <v>36.132726089785294</v>
      </c>
      <c r="G412" t="s">
        <v>47</v>
      </c>
      <c r="H412">
        <v>1111</v>
      </c>
      <c r="I412" s="5">
        <f t="shared" si="41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37"/>
        <v>42122.208333333328</v>
      </c>
      <c r="O412" s="8">
        <f t="shared" si="38"/>
        <v>42122.208333333328</v>
      </c>
      <c r="P412" t="b">
        <v>0</v>
      </c>
      <c r="Q412" t="b">
        <v>0</v>
      </c>
      <c r="R412" t="s">
        <v>292</v>
      </c>
      <c r="S412" t="str">
        <f t="shared" si="39"/>
        <v>games</v>
      </c>
      <c r="T412" t="str">
        <f t="shared" si="40"/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36"/>
        <v>104.62820512820512</v>
      </c>
      <c r="G413" t="s">
        <v>20</v>
      </c>
      <c r="H413">
        <v>82</v>
      </c>
      <c r="I413" s="5">
        <f t="shared" si="41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37"/>
        <v>42884.208333333328</v>
      </c>
      <c r="O413" s="8">
        <f t="shared" si="38"/>
        <v>42886.208333333328</v>
      </c>
      <c r="P413" t="b">
        <v>0</v>
      </c>
      <c r="Q413" t="b">
        <v>0</v>
      </c>
      <c r="R413" t="s">
        <v>33</v>
      </c>
      <c r="S413" t="str">
        <f t="shared" si="39"/>
        <v>theater</v>
      </c>
      <c r="T413" t="str">
        <f t="shared" si="40"/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36"/>
        <v>668.85714285714289</v>
      </c>
      <c r="G414" t="s">
        <v>20</v>
      </c>
      <c r="H414">
        <v>134</v>
      </c>
      <c r="I414" s="5">
        <f t="shared" si="41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37"/>
        <v>41642.25</v>
      </c>
      <c r="O414" s="8">
        <f t="shared" si="38"/>
        <v>41652.25</v>
      </c>
      <c r="P414" t="b">
        <v>0</v>
      </c>
      <c r="Q414" t="b">
        <v>0</v>
      </c>
      <c r="R414" t="s">
        <v>119</v>
      </c>
      <c r="S414" t="str">
        <f t="shared" si="39"/>
        <v>publishing</v>
      </c>
      <c r="T414" t="str">
        <f t="shared" si="40"/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36"/>
        <v>62.072823218997364</v>
      </c>
      <c r="G415" t="s">
        <v>47</v>
      </c>
      <c r="H415">
        <v>1089</v>
      </c>
      <c r="I415" s="5">
        <f t="shared" si="41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37"/>
        <v>43431.25</v>
      </c>
      <c r="O415" s="8">
        <f t="shared" si="38"/>
        <v>43458.25</v>
      </c>
      <c r="P415" t="b">
        <v>0</v>
      </c>
      <c r="Q415" t="b">
        <v>0</v>
      </c>
      <c r="R415" t="s">
        <v>71</v>
      </c>
      <c r="S415" t="str">
        <f t="shared" si="39"/>
        <v>film &amp; video</v>
      </c>
      <c r="T415" t="str">
        <f t="shared" si="40"/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36"/>
        <v>84.699787460148784</v>
      </c>
      <c r="G416" t="s">
        <v>14</v>
      </c>
      <c r="H416">
        <v>5497</v>
      </c>
      <c r="I416" s="5">
        <f t="shared" si="41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37"/>
        <v>40288.208333333336</v>
      </c>
      <c r="O416" s="8">
        <f t="shared" si="38"/>
        <v>40296.208333333336</v>
      </c>
      <c r="P416" t="b">
        <v>0</v>
      </c>
      <c r="Q416" t="b">
        <v>1</v>
      </c>
      <c r="R416" t="s">
        <v>17</v>
      </c>
      <c r="S416" t="str">
        <f t="shared" si="39"/>
        <v>food</v>
      </c>
      <c r="T416" t="str">
        <f t="shared" si="40"/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36"/>
        <v>11.059030837004405</v>
      </c>
      <c r="G417" t="s">
        <v>14</v>
      </c>
      <c r="H417">
        <v>418</v>
      </c>
      <c r="I417" s="5">
        <f t="shared" si="41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37"/>
        <v>40921.25</v>
      </c>
      <c r="O417" s="8">
        <f t="shared" si="38"/>
        <v>40938.25</v>
      </c>
      <c r="P417" t="b">
        <v>0</v>
      </c>
      <c r="Q417" t="b">
        <v>0</v>
      </c>
      <c r="R417" t="s">
        <v>33</v>
      </c>
      <c r="S417" t="str">
        <f t="shared" si="39"/>
        <v>theater</v>
      </c>
      <c r="T417" t="str">
        <f t="shared" si="40"/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36"/>
        <v>43.838781575037146</v>
      </c>
      <c r="G418" t="s">
        <v>14</v>
      </c>
      <c r="H418">
        <v>1439</v>
      </c>
      <c r="I418" s="5">
        <f t="shared" si="41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37"/>
        <v>40560.25</v>
      </c>
      <c r="O418" s="8">
        <f t="shared" si="38"/>
        <v>40569.25</v>
      </c>
      <c r="P418" t="b">
        <v>0</v>
      </c>
      <c r="Q418" t="b">
        <v>1</v>
      </c>
      <c r="R418" t="s">
        <v>42</v>
      </c>
      <c r="S418" t="str">
        <f t="shared" si="39"/>
        <v>film &amp; video</v>
      </c>
      <c r="T418" t="str">
        <f t="shared" si="40"/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36"/>
        <v>55.470588235294116</v>
      </c>
      <c r="G419" t="s">
        <v>14</v>
      </c>
      <c r="H419">
        <v>15</v>
      </c>
      <c r="I419" s="5">
        <f t="shared" si="41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37"/>
        <v>43407.208333333328</v>
      </c>
      <c r="O419" s="8">
        <f t="shared" si="38"/>
        <v>43431.25</v>
      </c>
      <c r="P419" t="b">
        <v>0</v>
      </c>
      <c r="Q419" t="b">
        <v>0</v>
      </c>
      <c r="R419" t="s">
        <v>33</v>
      </c>
      <c r="S419" t="str">
        <f t="shared" si="39"/>
        <v>theater</v>
      </c>
      <c r="T419" t="str">
        <f t="shared" si="40"/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36"/>
        <v>57.399511301160658</v>
      </c>
      <c r="G420" t="s">
        <v>14</v>
      </c>
      <c r="H420">
        <v>1999</v>
      </c>
      <c r="I420" s="5">
        <f t="shared" si="41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37"/>
        <v>41035.208333333336</v>
      </c>
      <c r="O420" s="8">
        <f t="shared" si="38"/>
        <v>41036.208333333336</v>
      </c>
      <c r="P420" t="b">
        <v>0</v>
      </c>
      <c r="Q420" t="b">
        <v>0</v>
      </c>
      <c r="R420" t="s">
        <v>42</v>
      </c>
      <c r="S420" t="str">
        <f t="shared" si="39"/>
        <v>film &amp; video</v>
      </c>
      <c r="T420" t="str">
        <f t="shared" si="40"/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36"/>
        <v>123.43497363796135</v>
      </c>
      <c r="G421" t="s">
        <v>20</v>
      </c>
      <c r="H421">
        <v>5203</v>
      </c>
      <c r="I421" s="5">
        <f t="shared" si="41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37"/>
        <v>40899.25</v>
      </c>
      <c r="O421" s="8">
        <f t="shared" si="38"/>
        <v>40905.25</v>
      </c>
      <c r="P421" t="b">
        <v>0</v>
      </c>
      <c r="Q421" t="b">
        <v>0</v>
      </c>
      <c r="R421" t="s">
        <v>28</v>
      </c>
      <c r="S421" t="str">
        <f t="shared" si="39"/>
        <v>technology</v>
      </c>
      <c r="T421" t="str">
        <f t="shared" si="40"/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36"/>
        <v>128.46</v>
      </c>
      <c r="G422" t="s">
        <v>20</v>
      </c>
      <c r="H422">
        <v>94</v>
      </c>
      <c r="I422" s="5">
        <f t="shared" si="41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37"/>
        <v>42911.208333333328</v>
      </c>
      <c r="O422" s="8">
        <f t="shared" si="38"/>
        <v>42925.208333333328</v>
      </c>
      <c r="P422" t="b">
        <v>0</v>
      </c>
      <c r="Q422" t="b">
        <v>0</v>
      </c>
      <c r="R422" t="s">
        <v>33</v>
      </c>
      <c r="S422" t="str">
        <f t="shared" si="39"/>
        <v>theater</v>
      </c>
      <c r="T422" t="str">
        <f t="shared" si="40"/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36"/>
        <v>63.989361702127653</v>
      </c>
      <c r="G423" t="s">
        <v>14</v>
      </c>
      <c r="H423">
        <v>118</v>
      </c>
      <c r="I423" s="5">
        <f t="shared" si="41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37"/>
        <v>42915.208333333328</v>
      </c>
      <c r="O423" s="8">
        <f t="shared" si="38"/>
        <v>42945.208333333328</v>
      </c>
      <c r="P423" t="b">
        <v>0</v>
      </c>
      <c r="Q423" t="b">
        <v>1</v>
      </c>
      <c r="R423" t="s">
        <v>65</v>
      </c>
      <c r="S423" t="str">
        <f t="shared" si="39"/>
        <v>technology</v>
      </c>
      <c r="T423" t="str">
        <f t="shared" si="40"/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36"/>
        <v>127.29885057471265</v>
      </c>
      <c r="G424" t="s">
        <v>20</v>
      </c>
      <c r="H424">
        <v>205</v>
      </c>
      <c r="I424" s="5">
        <f t="shared" si="41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37"/>
        <v>40285.208333333336</v>
      </c>
      <c r="O424" s="8">
        <f t="shared" si="38"/>
        <v>40305.208333333336</v>
      </c>
      <c r="P424" t="b">
        <v>0</v>
      </c>
      <c r="Q424" t="b">
        <v>1</v>
      </c>
      <c r="R424" t="s">
        <v>33</v>
      </c>
      <c r="S424" t="str">
        <f t="shared" si="39"/>
        <v>theater</v>
      </c>
      <c r="T424" t="str">
        <f t="shared" si="40"/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36"/>
        <v>10.638024357239512</v>
      </c>
      <c r="G425" t="s">
        <v>14</v>
      </c>
      <c r="H425">
        <v>162</v>
      </c>
      <c r="I425" s="5">
        <f t="shared" si="41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37"/>
        <v>40808.208333333336</v>
      </c>
      <c r="O425" s="8">
        <f t="shared" si="38"/>
        <v>40810.208333333336</v>
      </c>
      <c r="P425" t="b">
        <v>0</v>
      </c>
      <c r="Q425" t="b">
        <v>1</v>
      </c>
      <c r="R425" t="s">
        <v>17</v>
      </c>
      <c r="S425" t="str">
        <f t="shared" si="39"/>
        <v>food</v>
      </c>
      <c r="T425" t="str">
        <f t="shared" si="40"/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36"/>
        <v>40.470588235294116</v>
      </c>
      <c r="G426" t="s">
        <v>14</v>
      </c>
      <c r="H426">
        <v>83</v>
      </c>
      <c r="I426" s="5">
        <f t="shared" si="41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37"/>
        <v>43208.208333333328</v>
      </c>
      <c r="O426" s="8">
        <f t="shared" si="38"/>
        <v>43214.208333333328</v>
      </c>
      <c r="P426" t="b">
        <v>0</v>
      </c>
      <c r="Q426" t="b">
        <v>0</v>
      </c>
      <c r="R426" t="s">
        <v>60</v>
      </c>
      <c r="S426" t="str">
        <f t="shared" si="39"/>
        <v>music</v>
      </c>
      <c r="T426" t="str">
        <f t="shared" si="40"/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36"/>
        <v>287.66666666666663</v>
      </c>
      <c r="G427" t="s">
        <v>20</v>
      </c>
      <c r="H427">
        <v>92</v>
      </c>
      <c r="I427" s="5">
        <f t="shared" si="41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37"/>
        <v>42213.208333333328</v>
      </c>
      <c r="O427" s="8">
        <f t="shared" si="38"/>
        <v>42219.208333333328</v>
      </c>
      <c r="P427" t="b">
        <v>0</v>
      </c>
      <c r="Q427" t="b">
        <v>0</v>
      </c>
      <c r="R427" t="s">
        <v>122</v>
      </c>
      <c r="S427" t="str">
        <f t="shared" si="39"/>
        <v>photography</v>
      </c>
      <c r="T427" t="str">
        <f t="shared" si="40"/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36"/>
        <v>572.94444444444446</v>
      </c>
      <c r="G428" t="s">
        <v>20</v>
      </c>
      <c r="H428">
        <v>219</v>
      </c>
      <c r="I428" s="5">
        <f t="shared" si="41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37"/>
        <v>41332.25</v>
      </c>
      <c r="O428" s="8">
        <f t="shared" si="38"/>
        <v>41339.25</v>
      </c>
      <c r="P428" t="b">
        <v>0</v>
      </c>
      <c r="Q428" t="b">
        <v>0</v>
      </c>
      <c r="R428" t="s">
        <v>33</v>
      </c>
      <c r="S428" t="str">
        <f t="shared" si="39"/>
        <v>theater</v>
      </c>
      <c r="T428" t="str">
        <f t="shared" si="40"/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36"/>
        <v>112.90429799426933</v>
      </c>
      <c r="G429" t="s">
        <v>20</v>
      </c>
      <c r="H429">
        <v>2526</v>
      </c>
      <c r="I429" s="5">
        <f t="shared" si="41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37"/>
        <v>41895.208333333336</v>
      </c>
      <c r="O429" s="8">
        <f t="shared" si="38"/>
        <v>41927.208333333336</v>
      </c>
      <c r="P429" t="b">
        <v>0</v>
      </c>
      <c r="Q429" t="b">
        <v>1</v>
      </c>
      <c r="R429" t="s">
        <v>33</v>
      </c>
      <c r="S429" t="str">
        <f t="shared" si="39"/>
        <v>theater</v>
      </c>
      <c r="T429" t="str">
        <f t="shared" si="40"/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36"/>
        <v>46.387573964497044</v>
      </c>
      <c r="G430" t="s">
        <v>14</v>
      </c>
      <c r="H430">
        <v>747</v>
      </c>
      <c r="I430" s="5">
        <f t="shared" si="41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37"/>
        <v>40585.25</v>
      </c>
      <c r="O430" s="8">
        <f t="shared" si="38"/>
        <v>40592.25</v>
      </c>
      <c r="P430" t="b">
        <v>0</v>
      </c>
      <c r="Q430" t="b">
        <v>0</v>
      </c>
      <c r="R430" t="s">
        <v>71</v>
      </c>
      <c r="S430" t="str">
        <f t="shared" si="39"/>
        <v>film &amp; video</v>
      </c>
      <c r="T430" t="str">
        <f t="shared" si="40"/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36"/>
        <v>90.675916230366497</v>
      </c>
      <c r="G431" t="s">
        <v>74</v>
      </c>
      <c r="H431">
        <v>2138</v>
      </c>
      <c r="I431" s="5">
        <f t="shared" si="41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37"/>
        <v>41680.25</v>
      </c>
      <c r="O431" s="8">
        <f t="shared" si="38"/>
        <v>41708.208333333336</v>
      </c>
      <c r="P431" t="b">
        <v>0</v>
      </c>
      <c r="Q431" t="b">
        <v>1</v>
      </c>
      <c r="R431" t="s">
        <v>122</v>
      </c>
      <c r="S431" t="str">
        <f t="shared" si="39"/>
        <v>photography</v>
      </c>
      <c r="T431" t="str">
        <f t="shared" si="40"/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36"/>
        <v>67.740740740740748</v>
      </c>
      <c r="G432" t="s">
        <v>14</v>
      </c>
      <c r="H432">
        <v>84</v>
      </c>
      <c r="I432" s="5">
        <f t="shared" si="41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37"/>
        <v>43737.208333333328</v>
      </c>
      <c r="O432" s="8">
        <f t="shared" si="38"/>
        <v>43771.208333333328</v>
      </c>
      <c r="P432" t="b">
        <v>0</v>
      </c>
      <c r="Q432" t="b">
        <v>0</v>
      </c>
      <c r="R432" t="s">
        <v>33</v>
      </c>
      <c r="S432" t="str">
        <f t="shared" si="39"/>
        <v>theater</v>
      </c>
      <c r="T432" t="str">
        <f t="shared" si="40"/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36"/>
        <v>192.49019607843135</v>
      </c>
      <c r="G433" t="s">
        <v>20</v>
      </c>
      <c r="H433">
        <v>94</v>
      </c>
      <c r="I433" s="5">
        <f t="shared" si="41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37"/>
        <v>43273.208333333328</v>
      </c>
      <c r="O433" s="8">
        <f t="shared" si="38"/>
        <v>43290.208333333328</v>
      </c>
      <c r="P433" t="b">
        <v>1</v>
      </c>
      <c r="Q433" t="b">
        <v>0</v>
      </c>
      <c r="R433" t="s">
        <v>33</v>
      </c>
      <c r="S433" t="str">
        <f t="shared" si="39"/>
        <v>theater</v>
      </c>
      <c r="T433" t="str">
        <f t="shared" si="40"/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36"/>
        <v>82.714285714285722</v>
      </c>
      <c r="G434" t="s">
        <v>14</v>
      </c>
      <c r="H434">
        <v>91</v>
      </c>
      <c r="I434" s="5">
        <f t="shared" si="41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37"/>
        <v>41761.208333333336</v>
      </c>
      <c r="O434" s="8">
        <f t="shared" si="38"/>
        <v>41781.208333333336</v>
      </c>
      <c r="P434" t="b">
        <v>0</v>
      </c>
      <c r="Q434" t="b">
        <v>0</v>
      </c>
      <c r="R434" t="s">
        <v>33</v>
      </c>
      <c r="S434" t="str">
        <f t="shared" si="39"/>
        <v>theater</v>
      </c>
      <c r="T434" t="str">
        <f t="shared" si="40"/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36"/>
        <v>54.163920922570021</v>
      </c>
      <c r="G435" t="s">
        <v>14</v>
      </c>
      <c r="H435">
        <v>792</v>
      </c>
      <c r="I435" s="5">
        <f t="shared" si="41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37"/>
        <v>41603.25</v>
      </c>
      <c r="O435" s="8">
        <f t="shared" si="38"/>
        <v>41619.25</v>
      </c>
      <c r="P435" t="b">
        <v>0</v>
      </c>
      <c r="Q435" t="b">
        <v>1</v>
      </c>
      <c r="R435" t="s">
        <v>42</v>
      </c>
      <c r="S435" t="str">
        <f t="shared" si="39"/>
        <v>film &amp; video</v>
      </c>
      <c r="T435" t="str">
        <f t="shared" si="40"/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36"/>
        <v>16.722222222222221</v>
      </c>
      <c r="G436" t="s">
        <v>74</v>
      </c>
      <c r="H436">
        <v>10</v>
      </c>
      <c r="I436" s="5">
        <f t="shared" si="41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37"/>
        <v>42705.25</v>
      </c>
      <c r="O436" s="8">
        <f t="shared" si="38"/>
        <v>42719.25</v>
      </c>
      <c r="P436" t="b">
        <v>1</v>
      </c>
      <c r="Q436" t="b">
        <v>0</v>
      </c>
      <c r="R436" t="s">
        <v>33</v>
      </c>
      <c r="S436" t="str">
        <f t="shared" si="39"/>
        <v>theater</v>
      </c>
      <c r="T436" t="str">
        <f t="shared" si="40"/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36"/>
        <v>116.87664041994749</v>
      </c>
      <c r="G437" t="s">
        <v>20</v>
      </c>
      <c r="H437">
        <v>1713</v>
      </c>
      <c r="I437" s="5">
        <f t="shared" si="41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37"/>
        <v>41988.25</v>
      </c>
      <c r="O437" s="8">
        <f t="shared" si="38"/>
        <v>42000.25</v>
      </c>
      <c r="P437" t="b">
        <v>0</v>
      </c>
      <c r="Q437" t="b">
        <v>1</v>
      </c>
      <c r="R437" t="s">
        <v>33</v>
      </c>
      <c r="S437" t="str">
        <f t="shared" si="39"/>
        <v>theater</v>
      </c>
      <c r="T437" t="str">
        <f t="shared" si="40"/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36"/>
        <v>1052.1538461538462</v>
      </c>
      <c r="G438" t="s">
        <v>20</v>
      </c>
      <c r="H438">
        <v>249</v>
      </c>
      <c r="I438" s="5">
        <f t="shared" si="41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37"/>
        <v>43575.208333333328</v>
      </c>
      <c r="O438" s="8">
        <f t="shared" si="38"/>
        <v>43576.208333333328</v>
      </c>
      <c r="P438" t="b">
        <v>0</v>
      </c>
      <c r="Q438" t="b">
        <v>0</v>
      </c>
      <c r="R438" t="s">
        <v>159</v>
      </c>
      <c r="S438" t="str">
        <f t="shared" si="39"/>
        <v>music</v>
      </c>
      <c r="T438" t="str">
        <f t="shared" si="40"/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36"/>
        <v>123.07407407407408</v>
      </c>
      <c r="G439" t="s">
        <v>20</v>
      </c>
      <c r="H439">
        <v>192</v>
      </c>
      <c r="I439" s="5">
        <f t="shared" si="41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37"/>
        <v>42260.208333333328</v>
      </c>
      <c r="O439" s="8">
        <f t="shared" si="38"/>
        <v>42263.208333333328</v>
      </c>
      <c r="P439" t="b">
        <v>0</v>
      </c>
      <c r="Q439" t="b">
        <v>1</v>
      </c>
      <c r="R439" t="s">
        <v>71</v>
      </c>
      <c r="S439" t="str">
        <f t="shared" si="39"/>
        <v>film &amp; video</v>
      </c>
      <c r="T439" t="str">
        <f t="shared" si="40"/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36"/>
        <v>178.63855421686748</v>
      </c>
      <c r="G440" t="s">
        <v>20</v>
      </c>
      <c r="H440">
        <v>247</v>
      </c>
      <c r="I440" s="5">
        <f t="shared" si="41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37"/>
        <v>41337.25</v>
      </c>
      <c r="O440" s="8">
        <f t="shared" si="38"/>
        <v>41367.208333333336</v>
      </c>
      <c r="P440" t="b">
        <v>0</v>
      </c>
      <c r="Q440" t="b">
        <v>0</v>
      </c>
      <c r="R440" t="s">
        <v>33</v>
      </c>
      <c r="S440" t="str">
        <f t="shared" si="39"/>
        <v>theater</v>
      </c>
      <c r="T440" t="str">
        <f t="shared" si="40"/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36"/>
        <v>355.28169014084506</v>
      </c>
      <c r="G441" t="s">
        <v>20</v>
      </c>
      <c r="H441">
        <v>2293</v>
      </c>
      <c r="I441" s="5">
        <f t="shared" si="41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37"/>
        <v>42680.208333333328</v>
      </c>
      <c r="O441" s="8">
        <f t="shared" si="38"/>
        <v>42687.25</v>
      </c>
      <c r="P441" t="b">
        <v>0</v>
      </c>
      <c r="Q441" t="b">
        <v>0</v>
      </c>
      <c r="R441" t="s">
        <v>474</v>
      </c>
      <c r="S441" t="str">
        <f t="shared" si="39"/>
        <v>film &amp; video</v>
      </c>
      <c r="T441" t="str">
        <f t="shared" si="40"/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36"/>
        <v>161.90634146341463</v>
      </c>
      <c r="G442" t="s">
        <v>20</v>
      </c>
      <c r="H442">
        <v>3131</v>
      </c>
      <c r="I442" s="5">
        <f t="shared" si="41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37"/>
        <v>42916.208333333328</v>
      </c>
      <c r="O442" s="8">
        <f t="shared" si="38"/>
        <v>42926.208333333328</v>
      </c>
      <c r="P442" t="b">
        <v>0</v>
      </c>
      <c r="Q442" t="b">
        <v>0</v>
      </c>
      <c r="R442" t="s">
        <v>269</v>
      </c>
      <c r="S442" t="str">
        <f t="shared" si="39"/>
        <v>film &amp; video</v>
      </c>
      <c r="T442" t="str">
        <f t="shared" si="40"/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36"/>
        <v>24.914285714285715</v>
      </c>
      <c r="G443" t="s">
        <v>14</v>
      </c>
      <c r="H443">
        <v>32</v>
      </c>
      <c r="I443" s="5">
        <f t="shared" si="41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37"/>
        <v>41025.208333333336</v>
      </c>
      <c r="O443" s="8">
        <f t="shared" si="38"/>
        <v>41053.208333333336</v>
      </c>
      <c r="P443" t="b">
        <v>0</v>
      </c>
      <c r="Q443" t="b">
        <v>0</v>
      </c>
      <c r="R443" t="s">
        <v>65</v>
      </c>
      <c r="S443" t="str">
        <f t="shared" si="39"/>
        <v>technology</v>
      </c>
      <c r="T443" t="str">
        <f t="shared" si="40"/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36"/>
        <v>198.72222222222223</v>
      </c>
      <c r="G444" t="s">
        <v>20</v>
      </c>
      <c r="H444">
        <v>143</v>
      </c>
      <c r="I444" s="5">
        <f t="shared" si="41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37"/>
        <v>42980.208333333328</v>
      </c>
      <c r="O444" s="8">
        <f t="shared" si="38"/>
        <v>42996.208333333328</v>
      </c>
      <c r="P444" t="b">
        <v>0</v>
      </c>
      <c r="Q444" t="b">
        <v>0</v>
      </c>
      <c r="R444" t="s">
        <v>33</v>
      </c>
      <c r="S444" t="str">
        <f t="shared" si="39"/>
        <v>theater</v>
      </c>
      <c r="T444" t="str">
        <f t="shared" si="40"/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36"/>
        <v>34.752688172043008</v>
      </c>
      <c r="G445" t="s">
        <v>74</v>
      </c>
      <c r="H445">
        <v>90</v>
      </c>
      <c r="I445" s="5">
        <f t="shared" si="41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37"/>
        <v>40451.208333333336</v>
      </c>
      <c r="O445" s="8">
        <f t="shared" si="38"/>
        <v>40470.208333333336</v>
      </c>
      <c r="P445" t="b">
        <v>0</v>
      </c>
      <c r="Q445" t="b">
        <v>0</v>
      </c>
      <c r="R445" t="s">
        <v>33</v>
      </c>
      <c r="S445" t="str">
        <f t="shared" si="39"/>
        <v>theater</v>
      </c>
      <c r="T445" t="str">
        <f t="shared" si="40"/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36"/>
        <v>176.41935483870967</v>
      </c>
      <c r="G446" t="s">
        <v>20</v>
      </c>
      <c r="H446">
        <v>296</v>
      </c>
      <c r="I446" s="5">
        <f t="shared" si="41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37"/>
        <v>40748.208333333336</v>
      </c>
      <c r="O446" s="8">
        <f t="shared" si="38"/>
        <v>40750.208333333336</v>
      </c>
      <c r="P446" t="b">
        <v>0</v>
      </c>
      <c r="Q446" t="b">
        <v>1</v>
      </c>
      <c r="R446" t="s">
        <v>60</v>
      </c>
      <c r="S446" t="str">
        <f t="shared" si="39"/>
        <v>music</v>
      </c>
      <c r="T446" t="str">
        <f t="shared" si="40"/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36"/>
        <v>511.38095238095235</v>
      </c>
      <c r="G447" t="s">
        <v>20</v>
      </c>
      <c r="H447">
        <v>170</v>
      </c>
      <c r="I447" s="5">
        <f t="shared" si="41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37"/>
        <v>40515.25</v>
      </c>
      <c r="O447" s="8">
        <f t="shared" si="38"/>
        <v>40536.25</v>
      </c>
      <c r="P447" t="b">
        <v>0</v>
      </c>
      <c r="Q447" t="b">
        <v>1</v>
      </c>
      <c r="R447" t="s">
        <v>33</v>
      </c>
      <c r="S447" t="str">
        <f t="shared" si="39"/>
        <v>theater</v>
      </c>
      <c r="T447" t="str">
        <f t="shared" si="40"/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36"/>
        <v>82.044117647058826</v>
      </c>
      <c r="G448" t="s">
        <v>14</v>
      </c>
      <c r="H448">
        <v>186</v>
      </c>
      <c r="I448" s="5">
        <f t="shared" si="41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37"/>
        <v>41261.25</v>
      </c>
      <c r="O448" s="8">
        <f t="shared" si="38"/>
        <v>41263.25</v>
      </c>
      <c r="P448" t="b">
        <v>0</v>
      </c>
      <c r="Q448" t="b">
        <v>0</v>
      </c>
      <c r="R448" t="s">
        <v>65</v>
      </c>
      <c r="S448" t="str">
        <f t="shared" si="39"/>
        <v>technology</v>
      </c>
      <c r="T448" t="str">
        <f t="shared" si="40"/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36"/>
        <v>24.326030927835053</v>
      </c>
      <c r="G449" t="s">
        <v>74</v>
      </c>
      <c r="H449">
        <v>439</v>
      </c>
      <c r="I449" s="5">
        <f t="shared" si="41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37"/>
        <v>43088.25</v>
      </c>
      <c r="O449" s="8">
        <f t="shared" si="38"/>
        <v>43104.25</v>
      </c>
      <c r="P449" t="b">
        <v>0</v>
      </c>
      <c r="Q449" t="b">
        <v>0</v>
      </c>
      <c r="R449" t="s">
        <v>269</v>
      </c>
      <c r="S449" t="str">
        <f t="shared" si="39"/>
        <v>film &amp; video</v>
      </c>
      <c r="T449" t="str">
        <f t="shared" si="40"/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36"/>
        <v>50.482758620689658</v>
      </c>
      <c r="G450" t="s">
        <v>14</v>
      </c>
      <c r="H450">
        <v>605</v>
      </c>
      <c r="I450" s="5">
        <f t="shared" si="41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37"/>
        <v>41378.208333333336</v>
      </c>
      <c r="O450" s="8">
        <f t="shared" si="38"/>
        <v>41380.208333333336</v>
      </c>
      <c r="P450" t="b">
        <v>0</v>
      </c>
      <c r="Q450" t="b">
        <v>1</v>
      </c>
      <c r="R450" t="s">
        <v>89</v>
      </c>
      <c r="S450" t="str">
        <f t="shared" si="39"/>
        <v>games</v>
      </c>
      <c r="T450" t="str">
        <f t="shared" si="40"/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42">E451/D451*100</f>
        <v>967</v>
      </c>
      <c r="G451" t="s">
        <v>20</v>
      </c>
      <c r="H451">
        <v>86</v>
      </c>
      <c r="I451" s="5">
        <f t="shared" si="41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43">(((L451/60)/60)/24)+DATE(1970,1,1)</f>
        <v>43530.25</v>
      </c>
      <c r="O451" s="8">
        <f t="shared" ref="O451:O514" si="44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5">LEFT(R451,SEARCH("/",R451)-1)</f>
        <v>games</v>
      </c>
      <c r="T451" t="str">
        <f t="shared" ref="T451:T514" si="46">RIGHT(R451,LEN(R451)-SEARCH("/",R451))</f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42"/>
        <v>4</v>
      </c>
      <c r="G452" t="s">
        <v>14</v>
      </c>
      <c r="H452">
        <v>1</v>
      </c>
      <c r="I452" s="5">
        <f t="shared" ref="I452:I515" si="47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43"/>
        <v>43394.208333333328</v>
      </c>
      <c r="O452" s="8">
        <f t="shared" si="44"/>
        <v>43417.25</v>
      </c>
      <c r="P452" t="b">
        <v>0</v>
      </c>
      <c r="Q452" t="b">
        <v>0</v>
      </c>
      <c r="R452" t="s">
        <v>71</v>
      </c>
      <c r="S452" t="str">
        <f t="shared" si="45"/>
        <v>film &amp; video</v>
      </c>
      <c r="T452" t="str">
        <f t="shared" si="46"/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42"/>
        <v>122.84501347708894</v>
      </c>
      <c r="G453" t="s">
        <v>20</v>
      </c>
      <c r="H453">
        <v>6286</v>
      </c>
      <c r="I453" s="5">
        <f t="shared" si="47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43"/>
        <v>42935.208333333328</v>
      </c>
      <c r="O453" s="8">
        <f t="shared" si="44"/>
        <v>42966.208333333328</v>
      </c>
      <c r="P453" t="b">
        <v>0</v>
      </c>
      <c r="Q453" t="b">
        <v>0</v>
      </c>
      <c r="R453" t="s">
        <v>23</v>
      </c>
      <c r="S453" t="str">
        <f t="shared" si="45"/>
        <v>music</v>
      </c>
      <c r="T453" t="str">
        <f t="shared" si="46"/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42"/>
        <v>63.4375</v>
      </c>
      <c r="G454" t="s">
        <v>14</v>
      </c>
      <c r="H454">
        <v>31</v>
      </c>
      <c r="I454" s="5">
        <f t="shared" si="47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43"/>
        <v>40365.208333333336</v>
      </c>
      <c r="O454" s="8">
        <f t="shared" si="44"/>
        <v>40366.208333333336</v>
      </c>
      <c r="P454" t="b">
        <v>0</v>
      </c>
      <c r="Q454" t="b">
        <v>0</v>
      </c>
      <c r="R454" t="s">
        <v>53</v>
      </c>
      <c r="S454" t="str">
        <f t="shared" si="45"/>
        <v>film &amp; video</v>
      </c>
      <c r="T454" t="str">
        <f t="shared" si="46"/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42"/>
        <v>56.331688596491226</v>
      </c>
      <c r="G455" t="s">
        <v>14</v>
      </c>
      <c r="H455">
        <v>1181</v>
      </c>
      <c r="I455" s="5">
        <f t="shared" si="47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43"/>
        <v>42705.25</v>
      </c>
      <c r="O455" s="8">
        <f t="shared" si="44"/>
        <v>42746.25</v>
      </c>
      <c r="P455" t="b">
        <v>0</v>
      </c>
      <c r="Q455" t="b">
        <v>0</v>
      </c>
      <c r="R455" t="s">
        <v>474</v>
      </c>
      <c r="S455" t="str">
        <f t="shared" si="45"/>
        <v>film &amp; video</v>
      </c>
      <c r="T455" t="str">
        <f t="shared" si="46"/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42"/>
        <v>44.074999999999996</v>
      </c>
      <c r="G456" t="s">
        <v>14</v>
      </c>
      <c r="H456">
        <v>39</v>
      </c>
      <c r="I456" s="5">
        <f t="shared" si="47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43"/>
        <v>41568.208333333336</v>
      </c>
      <c r="O456" s="8">
        <f t="shared" si="44"/>
        <v>41604.25</v>
      </c>
      <c r="P456" t="b">
        <v>0</v>
      </c>
      <c r="Q456" t="b">
        <v>1</v>
      </c>
      <c r="R456" t="s">
        <v>53</v>
      </c>
      <c r="S456" t="str">
        <f t="shared" si="45"/>
        <v>film &amp; video</v>
      </c>
      <c r="T456" t="str">
        <f t="shared" si="46"/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42"/>
        <v>118.37253218884121</v>
      </c>
      <c r="G457" t="s">
        <v>20</v>
      </c>
      <c r="H457">
        <v>3727</v>
      </c>
      <c r="I457" s="5">
        <f t="shared" si="47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43"/>
        <v>40809.208333333336</v>
      </c>
      <c r="O457" s="8">
        <f t="shared" si="44"/>
        <v>40832.208333333336</v>
      </c>
      <c r="P457" t="b">
        <v>0</v>
      </c>
      <c r="Q457" t="b">
        <v>0</v>
      </c>
      <c r="R457" t="s">
        <v>33</v>
      </c>
      <c r="S457" t="str">
        <f t="shared" si="45"/>
        <v>theater</v>
      </c>
      <c r="T457" t="str">
        <f t="shared" si="46"/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42"/>
        <v>104.1243169398907</v>
      </c>
      <c r="G458" t="s">
        <v>20</v>
      </c>
      <c r="H458">
        <v>1605</v>
      </c>
      <c r="I458" s="5">
        <f t="shared" si="47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43"/>
        <v>43141.25</v>
      </c>
      <c r="O458" s="8">
        <f t="shared" si="44"/>
        <v>43141.25</v>
      </c>
      <c r="P458" t="b">
        <v>0</v>
      </c>
      <c r="Q458" t="b">
        <v>1</v>
      </c>
      <c r="R458" t="s">
        <v>60</v>
      </c>
      <c r="S458" t="str">
        <f t="shared" si="45"/>
        <v>music</v>
      </c>
      <c r="T458" t="str">
        <f t="shared" si="46"/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42"/>
        <v>26.640000000000004</v>
      </c>
      <c r="G459" t="s">
        <v>14</v>
      </c>
      <c r="H459">
        <v>46</v>
      </c>
      <c r="I459" s="5">
        <f t="shared" si="47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43"/>
        <v>42657.208333333328</v>
      </c>
      <c r="O459" s="8">
        <f t="shared" si="44"/>
        <v>42659.208333333328</v>
      </c>
      <c r="P459" t="b">
        <v>0</v>
      </c>
      <c r="Q459" t="b">
        <v>0</v>
      </c>
      <c r="R459" t="s">
        <v>33</v>
      </c>
      <c r="S459" t="str">
        <f t="shared" si="45"/>
        <v>theater</v>
      </c>
      <c r="T459" t="str">
        <f t="shared" si="46"/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42"/>
        <v>351.20118343195264</v>
      </c>
      <c r="G460" t="s">
        <v>20</v>
      </c>
      <c r="H460">
        <v>2120</v>
      </c>
      <c r="I460" s="5">
        <f t="shared" si="47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43"/>
        <v>40265.208333333336</v>
      </c>
      <c r="O460" s="8">
        <f t="shared" si="44"/>
        <v>40309.208333333336</v>
      </c>
      <c r="P460" t="b">
        <v>0</v>
      </c>
      <c r="Q460" t="b">
        <v>0</v>
      </c>
      <c r="R460" t="s">
        <v>33</v>
      </c>
      <c r="S460" t="str">
        <f t="shared" si="45"/>
        <v>theater</v>
      </c>
      <c r="T460" t="str">
        <f t="shared" si="46"/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42"/>
        <v>90.063492063492063</v>
      </c>
      <c r="G461" t="s">
        <v>14</v>
      </c>
      <c r="H461">
        <v>105</v>
      </c>
      <c r="I461" s="5">
        <f t="shared" si="47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43"/>
        <v>42001.25</v>
      </c>
      <c r="O461" s="8">
        <f t="shared" si="44"/>
        <v>42026.25</v>
      </c>
      <c r="P461" t="b">
        <v>0</v>
      </c>
      <c r="Q461" t="b">
        <v>0</v>
      </c>
      <c r="R461" t="s">
        <v>42</v>
      </c>
      <c r="S461" t="str">
        <f t="shared" si="45"/>
        <v>film &amp; video</v>
      </c>
      <c r="T461" t="str">
        <f t="shared" si="46"/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42"/>
        <v>171.625</v>
      </c>
      <c r="G462" t="s">
        <v>20</v>
      </c>
      <c r="H462">
        <v>50</v>
      </c>
      <c r="I462" s="5">
        <f t="shared" si="47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43"/>
        <v>40399.208333333336</v>
      </c>
      <c r="O462" s="8">
        <f t="shared" si="44"/>
        <v>40402.208333333336</v>
      </c>
      <c r="P462" t="b">
        <v>0</v>
      </c>
      <c r="Q462" t="b">
        <v>0</v>
      </c>
      <c r="R462" t="s">
        <v>33</v>
      </c>
      <c r="S462" t="str">
        <f t="shared" si="45"/>
        <v>theater</v>
      </c>
      <c r="T462" t="str">
        <f t="shared" si="46"/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42"/>
        <v>141.04655870445345</v>
      </c>
      <c r="G463" t="s">
        <v>20</v>
      </c>
      <c r="H463">
        <v>2080</v>
      </c>
      <c r="I463" s="5">
        <f t="shared" si="47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43"/>
        <v>41757.208333333336</v>
      </c>
      <c r="O463" s="8">
        <f t="shared" si="44"/>
        <v>41777.208333333336</v>
      </c>
      <c r="P463" t="b">
        <v>0</v>
      </c>
      <c r="Q463" t="b">
        <v>0</v>
      </c>
      <c r="R463" t="s">
        <v>53</v>
      </c>
      <c r="S463" t="str">
        <f t="shared" si="45"/>
        <v>film &amp; video</v>
      </c>
      <c r="T463" t="str">
        <f t="shared" si="46"/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42"/>
        <v>30.57944915254237</v>
      </c>
      <c r="G464" t="s">
        <v>14</v>
      </c>
      <c r="H464">
        <v>535</v>
      </c>
      <c r="I464" s="5">
        <f t="shared" si="47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43"/>
        <v>41304.25</v>
      </c>
      <c r="O464" s="8">
        <f t="shared" si="44"/>
        <v>41342.25</v>
      </c>
      <c r="P464" t="b">
        <v>0</v>
      </c>
      <c r="Q464" t="b">
        <v>0</v>
      </c>
      <c r="R464" t="s">
        <v>292</v>
      </c>
      <c r="S464" t="str">
        <f t="shared" si="45"/>
        <v>games</v>
      </c>
      <c r="T464" t="str">
        <f t="shared" si="46"/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42"/>
        <v>108.16455696202532</v>
      </c>
      <c r="G465" t="s">
        <v>20</v>
      </c>
      <c r="H465">
        <v>2105</v>
      </c>
      <c r="I465" s="5">
        <f t="shared" si="47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43"/>
        <v>41639.25</v>
      </c>
      <c r="O465" s="8">
        <f t="shared" si="44"/>
        <v>41643.25</v>
      </c>
      <c r="P465" t="b">
        <v>0</v>
      </c>
      <c r="Q465" t="b">
        <v>0</v>
      </c>
      <c r="R465" t="s">
        <v>71</v>
      </c>
      <c r="S465" t="str">
        <f t="shared" si="45"/>
        <v>film &amp; video</v>
      </c>
      <c r="T465" t="str">
        <f t="shared" si="46"/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42"/>
        <v>133.45505617977528</v>
      </c>
      <c r="G466" t="s">
        <v>20</v>
      </c>
      <c r="H466">
        <v>2436</v>
      </c>
      <c r="I466" s="5">
        <f t="shared" si="47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43"/>
        <v>43142.25</v>
      </c>
      <c r="O466" s="8">
        <f t="shared" si="44"/>
        <v>43156.25</v>
      </c>
      <c r="P466" t="b">
        <v>0</v>
      </c>
      <c r="Q466" t="b">
        <v>0</v>
      </c>
      <c r="R466" t="s">
        <v>33</v>
      </c>
      <c r="S466" t="str">
        <f t="shared" si="45"/>
        <v>theater</v>
      </c>
      <c r="T466" t="str">
        <f t="shared" si="46"/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42"/>
        <v>187.85106382978722</v>
      </c>
      <c r="G467" t="s">
        <v>20</v>
      </c>
      <c r="H467">
        <v>80</v>
      </c>
      <c r="I467" s="5">
        <f t="shared" si="47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43"/>
        <v>43127.25</v>
      </c>
      <c r="O467" s="8">
        <f t="shared" si="44"/>
        <v>43136.25</v>
      </c>
      <c r="P467" t="b">
        <v>0</v>
      </c>
      <c r="Q467" t="b">
        <v>0</v>
      </c>
      <c r="R467" t="s">
        <v>206</v>
      </c>
      <c r="S467" t="str">
        <f t="shared" si="45"/>
        <v>publishing</v>
      </c>
      <c r="T467" t="str">
        <f t="shared" si="46"/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42"/>
        <v>332</v>
      </c>
      <c r="G468" t="s">
        <v>20</v>
      </c>
      <c r="H468">
        <v>42</v>
      </c>
      <c r="I468" s="5">
        <f t="shared" si="47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43"/>
        <v>41409.208333333336</v>
      </c>
      <c r="O468" s="8">
        <f t="shared" si="44"/>
        <v>41432.208333333336</v>
      </c>
      <c r="P468" t="b">
        <v>0</v>
      </c>
      <c r="Q468" t="b">
        <v>1</v>
      </c>
      <c r="R468" t="s">
        <v>65</v>
      </c>
      <c r="S468" t="str">
        <f t="shared" si="45"/>
        <v>technology</v>
      </c>
      <c r="T468" t="str">
        <f t="shared" si="46"/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42"/>
        <v>575.21428571428578</v>
      </c>
      <c r="G469" t="s">
        <v>20</v>
      </c>
      <c r="H469">
        <v>139</v>
      </c>
      <c r="I469" s="5">
        <f t="shared" si="47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43"/>
        <v>42331.25</v>
      </c>
      <c r="O469" s="8">
        <f t="shared" si="44"/>
        <v>42338.25</v>
      </c>
      <c r="P469" t="b">
        <v>0</v>
      </c>
      <c r="Q469" t="b">
        <v>1</v>
      </c>
      <c r="R469" t="s">
        <v>28</v>
      </c>
      <c r="S469" t="str">
        <f t="shared" si="45"/>
        <v>technology</v>
      </c>
      <c r="T469" t="str">
        <f t="shared" si="46"/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42"/>
        <v>40.5</v>
      </c>
      <c r="G470" t="s">
        <v>14</v>
      </c>
      <c r="H470">
        <v>16</v>
      </c>
      <c r="I470" s="5">
        <f t="shared" si="47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43"/>
        <v>43569.208333333328</v>
      </c>
      <c r="O470" s="8">
        <f t="shared" si="44"/>
        <v>43585.208333333328</v>
      </c>
      <c r="P470" t="b">
        <v>0</v>
      </c>
      <c r="Q470" t="b">
        <v>0</v>
      </c>
      <c r="R470" t="s">
        <v>33</v>
      </c>
      <c r="S470" t="str">
        <f t="shared" si="45"/>
        <v>theater</v>
      </c>
      <c r="T470" t="str">
        <f t="shared" si="46"/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42"/>
        <v>184.42857142857144</v>
      </c>
      <c r="G471" t="s">
        <v>20</v>
      </c>
      <c r="H471">
        <v>159</v>
      </c>
      <c r="I471" s="5">
        <f t="shared" si="47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43"/>
        <v>42142.208333333328</v>
      </c>
      <c r="O471" s="8">
        <f t="shared" si="44"/>
        <v>42144.208333333328</v>
      </c>
      <c r="P471" t="b">
        <v>0</v>
      </c>
      <c r="Q471" t="b">
        <v>0</v>
      </c>
      <c r="R471" t="s">
        <v>53</v>
      </c>
      <c r="S471" t="str">
        <f t="shared" si="45"/>
        <v>film &amp; video</v>
      </c>
      <c r="T471" t="str">
        <f t="shared" si="46"/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42"/>
        <v>285.80555555555554</v>
      </c>
      <c r="G472" t="s">
        <v>20</v>
      </c>
      <c r="H472">
        <v>381</v>
      </c>
      <c r="I472" s="5">
        <f t="shared" si="47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43"/>
        <v>42716.25</v>
      </c>
      <c r="O472" s="8">
        <f t="shared" si="44"/>
        <v>42723.25</v>
      </c>
      <c r="P472" t="b">
        <v>0</v>
      </c>
      <c r="Q472" t="b">
        <v>0</v>
      </c>
      <c r="R472" t="s">
        <v>65</v>
      </c>
      <c r="S472" t="str">
        <f t="shared" si="45"/>
        <v>technology</v>
      </c>
      <c r="T472" t="str">
        <f t="shared" si="46"/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42"/>
        <v>319</v>
      </c>
      <c r="G473" t="s">
        <v>20</v>
      </c>
      <c r="H473">
        <v>194</v>
      </c>
      <c r="I473" s="5">
        <f t="shared" si="47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43"/>
        <v>41031.208333333336</v>
      </c>
      <c r="O473" s="8">
        <f t="shared" si="44"/>
        <v>41031.208333333336</v>
      </c>
      <c r="P473" t="b">
        <v>0</v>
      </c>
      <c r="Q473" t="b">
        <v>1</v>
      </c>
      <c r="R473" t="s">
        <v>17</v>
      </c>
      <c r="S473" t="str">
        <f t="shared" si="45"/>
        <v>food</v>
      </c>
      <c r="T473" t="str">
        <f t="shared" si="46"/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42"/>
        <v>39.234070221066318</v>
      </c>
      <c r="G474" t="s">
        <v>14</v>
      </c>
      <c r="H474">
        <v>575</v>
      </c>
      <c r="I474" s="5">
        <f t="shared" si="47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43"/>
        <v>43535.208333333328</v>
      </c>
      <c r="O474" s="8">
        <f t="shared" si="44"/>
        <v>43589.208333333328</v>
      </c>
      <c r="P474" t="b">
        <v>0</v>
      </c>
      <c r="Q474" t="b">
        <v>0</v>
      </c>
      <c r="R474" t="s">
        <v>23</v>
      </c>
      <c r="S474" t="str">
        <f t="shared" si="45"/>
        <v>music</v>
      </c>
      <c r="T474" t="str">
        <f t="shared" si="46"/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42"/>
        <v>178.14000000000001</v>
      </c>
      <c r="G475" t="s">
        <v>20</v>
      </c>
      <c r="H475">
        <v>106</v>
      </c>
      <c r="I475" s="5">
        <f t="shared" si="47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43"/>
        <v>43277.208333333328</v>
      </c>
      <c r="O475" s="8">
        <f t="shared" si="44"/>
        <v>43278.208333333328</v>
      </c>
      <c r="P475" t="b">
        <v>0</v>
      </c>
      <c r="Q475" t="b">
        <v>0</v>
      </c>
      <c r="R475" t="s">
        <v>50</v>
      </c>
      <c r="S475" t="str">
        <f t="shared" si="45"/>
        <v>music</v>
      </c>
      <c r="T475" t="str">
        <f t="shared" si="46"/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42"/>
        <v>365.15</v>
      </c>
      <c r="G476" t="s">
        <v>20</v>
      </c>
      <c r="H476">
        <v>142</v>
      </c>
      <c r="I476" s="5">
        <f t="shared" si="47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43"/>
        <v>41989.25</v>
      </c>
      <c r="O476" s="8">
        <f t="shared" si="44"/>
        <v>41990.25</v>
      </c>
      <c r="P476" t="b">
        <v>0</v>
      </c>
      <c r="Q476" t="b">
        <v>0</v>
      </c>
      <c r="R476" t="s">
        <v>269</v>
      </c>
      <c r="S476" t="str">
        <f t="shared" si="45"/>
        <v>film &amp; video</v>
      </c>
      <c r="T476" t="str">
        <f t="shared" si="46"/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42"/>
        <v>113.94594594594594</v>
      </c>
      <c r="G477" t="s">
        <v>20</v>
      </c>
      <c r="H477">
        <v>211</v>
      </c>
      <c r="I477" s="5">
        <f t="shared" si="47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43"/>
        <v>41450.208333333336</v>
      </c>
      <c r="O477" s="8">
        <f t="shared" si="44"/>
        <v>41454.208333333336</v>
      </c>
      <c r="P477" t="b">
        <v>0</v>
      </c>
      <c r="Q477" t="b">
        <v>1</v>
      </c>
      <c r="R477" t="s">
        <v>206</v>
      </c>
      <c r="S477" t="str">
        <f t="shared" si="45"/>
        <v>publishing</v>
      </c>
      <c r="T477" t="str">
        <f t="shared" si="46"/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42"/>
        <v>29.828720626631856</v>
      </c>
      <c r="G478" t="s">
        <v>14</v>
      </c>
      <c r="H478">
        <v>1120</v>
      </c>
      <c r="I478" s="5">
        <f t="shared" si="47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43"/>
        <v>43322.208333333328</v>
      </c>
      <c r="O478" s="8">
        <f t="shared" si="44"/>
        <v>43328.208333333328</v>
      </c>
      <c r="P478" t="b">
        <v>0</v>
      </c>
      <c r="Q478" t="b">
        <v>0</v>
      </c>
      <c r="R478" t="s">
        <v>119</v>
      </c>
      <c r="S478" t="str">
        <f t="shared" si="45"/>
        <v>publishing</v>
      </c>
      <c r="T478" t="str">
        <f t="shared" si="46"/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42"/>
        <v>54.270588235294113</v>
      </c>
      <c r="G479" t="s">
        <v>14</v>
      </c>
      <c r="H479">
        <v>113</v>
      </c>
      <c r="I479" s="5">
        <f t="shared" si="47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43"/>
        <v>40720.208333333336</v>
      </c>
      <c r="O479" s="8">
        <f t="shared" si="44"/>
        <v>40747.208333333336</v>
      </c>
      <c r="P479" t="b">
        <v>0</v>
      </c>
      <c r="Q479" t="b">
        <v>0</v>
      </c>
      <c r="R479" t="s">
        <v>474</v>
      </c>
      <c r="S479" t="str">
        <f t="shared" si="45"/>
        <v>film &amp; video</v>
      </c>
      <c r="T479" t="str">
        <f t="shared" si="46"/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42"/>
        <v>236.34156976744185</v>
      </c>
      <c r="G480" t="s">
        <v>20</v>
      </c>
      <c r="H480">
        <v>2756</v>
      </c>
      <c r="I480" s="5">
        <f t="shared" si="47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43"/>
        <v>42072.208333333328</v>
      </c>
      <c r="O480" s="8">
        <f t="shared" si="44"/>
        <v>42084.208333333328</v>
      </c>
      <c r="P480" t="b">
        <v>0</v>
      </c>
      <c r="Q480" t="b">
        <v>0</v>
      </c>
      <c r="R480" t="s">
        <v>65</v>
      </c>
      <c r="S480" t="str">
        <f t="shared" si="45"/>
        <v>technology</v>
      </c>
      <c r="T480" t="str">
        <f t="shared" si="46"/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42"/>
        <v>512.91666666666663</v>
      </c>
      <c r="G481" t="s">
        <v>20</v>
      </c>
      <c r="H481">
        <v>173</v>
      </c>
      <c r="I481" s="5">
        <f t="shared" si="47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43"/>
        <v>42945.208333333328</v>
      </c>
      <c r="O481" s="8">
        <f t="shared" si="44"/>
        <v>42947.208333333328</v>
      </c>
      <c r="P481" t="b">
        <v>0</v>
      </c>
      <c r="Q481" t="b">
        <v>0</v>
      </c>
      <c r="R481" t="s">
        <v>17</v>
      </c>
      <c r="S481" t="str">
        <f t="shared" si="45"/>
        <v>food</v>
      </c>
      <c r="T481" t="str">
        <f t="shared" si="46"/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42"/>
        <v>100.65116279069768</v>
      </c>
      <c r="G482" t="s">
        <v>20</v>
      </c>
      <c r="H482">
        <v>87</v>
      </c>
      <c r="I482" s="5">
        <f t="shared" si="47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43"/>
        <v>40248.25</v>
      </c>
      <c r="O482" s="8">
        <f t="shared" si="44"/>
        <v>40257.208333333336</v>
      </c>
      <c r="P482" t="b">
        <v>0</v>
      </c>
      <c r="Q482" t="b">
        <v>1</v>
      </c>
      <c r="R482" t="s">
        <v>122</v>
      </c>
      <c r="S482" t="str">
        <f t="shared" si="45"/>
        <v>photography</v>
      </c>
      <c r="T482" t="str">
        <f t="shared" si="46"/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42"/>
        <v>81.348423194303152</v>
      </c>
      <c r="G483" t="s">
        <v>14</v>
      </c>
      <c r="H483">
        <v>1538</v>
      </c>
      <c r="I483" s="5">
        <f t="shared" si="47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43"/>
        <v>41913.208333333336</v>
      </c>
      <c r="O483" s="8">
        <f t="shared" si="44"/>
        <v>41955.25</v>
      </c>
      <c r="P483" t="b">
        <v>0</v>
      </c>
      <c r="Q483" t="b">
        <v>1</v>
      </c>
      <c r="R483" t="s">
        <v>33</v>
      </c>
      <c r="S483" t="str">
        <f t="shared" si="45"/>
        <v>theater</v>
      </c>
      <c r="T483" t="str">
        <f t="shared" si="46"/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42"/>
        <v>16.404761904761905</v>
      </c>
      <c r="G484" t="s">
        <v>14</v>
      </c>
      <c r="H484">
        <v>9</v>
      </c>
      <c r="I484" s="5">
        <f t="shared" si="47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43"/>
        <v>40963.25</v>
      </c>
      <c r="O484" s="8">
        <f t="shared" si="44"/>
        <v>40974.25</v>
      </c>
      <c r="P484" t="b">
        <v>0</v>
      </c>
      <c r="Q484" t="b">
        <v>1</v>
      </c>
      <c r="R484" t="s">
        <v>119</v>
      </c>
      <c r="S484" t="str">
        <f t="shared" si="45"/>
        <v>publishing</v>
      </c>
      <c r="T484" t="str">
        <f t="shared" si="46"/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42"/>
        <v>52.774617067833695</v>
      </c>
      <c r="G485" t="s">
        <v>14</v>
      </c>
      <c r="H485">
        <v>554</v>
      </c>
      <c r="I485" s="5">
        <f t="shared" si="47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43"/>
        <v>43811.25</v>
      </c>
      <c r="O485" s="8">
        <f t="shared" si="44"/>
        <v>43818.25</v>
      </c>
      <c r="P485" t="b">
        <v>0</v>
      </c>
      <c r="Q485" t="b">
        <v>0</v>
      </c>
      <c r="R485" t="s">
        <v>33</v>
      </c>
      <c r="S485" t="str">
        <f t="shared" si="45"/>
        <v>theater</v>
      </c>
      <c r="T485" t="str">
        <f t="shared" si="46"/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42"/>
        <v>260.20608108108109</v>
      </c>
      <c r="G486" t="s">
        <v>20</v>
      </c>
      <c r="H486">
        <v>1572</v>
      </c>
      <c r="I486" s="5">
        <f t="shared" si="47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43"/>
        <v>41855.208333333336</v>
      </c>
      <c r="O486" s="8">
        <f t="shared" si="44"/>
        <v>41904.208333333336</v>
      </c>
      <c r="P486" t="b">
        <v>0</v>
      </c>
      <c r="Q486" t="b">
        <v>1</v>
      </c>
      <c r="R486" t="s">
        <v>17</v>
      </c>
      <c r="S486" t="str">
        <f t="shared" si="45"/>
        <v>food</v>
      </c>
      <c r="T486" t="str">
        <f t="shared" si="46"/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42"/>
        <v>30.73289183222958</v>
      </c>
      <c r="G487" t="s">
        <v>14</v>
      </c>
      <c r="H487">
        <v>648</v>
      </c>
      <c r="I487" s="5">
        <f t="shared" si="47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43"/>
        <v>43626.208333333328</v>
      </c>
      <c r="O487" s="8">
        <f t="shared" si="44"/>
        <v>43667.208333333328</v>
      </c>
      <c r="P487" t="b">
        <v>0</v>
      </c>
      <c r="Q487" t="b">
        <v>0</v>
      </c>
      <c r="R487" t="s">
        <v>33</v>
      </c>
      <c r="S487" t="str">
        <f t="shared" si="45"/>
        <v>theater</v>
      </c>
      <c r="T487" t="str">
        <f t="shared" si="46"/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42"/>
        <v>13.5</v>
      </c>
      <c r="G488" t="s">
        <v>14</v>
      </c>
      <c r="H488">
        <v>21</v>
      </c>
      <c r="I488" s="5">
        <f t="shared" si="47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43"/>
        <v>43168.25</v>
      </c>
      <c r="O488" s="8">
        <f t="shared" si="44"/>
        <v>43183.208333333328</v>
      </c>
      <c r="P488" t="b">
        <v>0</v>
      </c>
      <c r="Q488" t="b">
        <v>1</v>
      </c>
      <c r="R488" t="s">
        <v>206</v>
      </c>
      <c r="S488" t="str">
        <f t="shared" si="45"/>
        <v>publishing</v>
      </c>
      <c r="T488" t="str">
        <f t="shared" si="46"/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42"/>
        <v>178.62556663644605</v>
      </c>
      <c r="G489" t="s">
        <v>20</v>
      </c>
      <c r="H489">
        <v>2346</v>
      </c>
      <c r="I489" s="5">
        <f t="shared" si="47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43"/>
        <v>42845.208333333328</v>
      </c>
      <c r="O489" s="8">
        <f t="shared" si="44"/>
        <v>42878.208333333328</v>
      </c>
      <c r="P489" t="b">
        <v>0</v>
      </c>
      <c r="Q489" t="b">
        <v>0</v>
      </c>
      <c r="R489" t="s">
        <v>33</v>
      </c>
      <c r="S489" t="str">
        <f t="shared" si="45"/>
        <v>theater</v>
      </c>
      <c r="T489" t="str">
        <f t="shared" si="46"/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42"/>
        <v>220.0566037735849</v>
      </c>
      <c r="G490" t="s">
        <v>20</v>
      </c>
      <c r="H490">
        <v>115</v>
      </c>
      <c r="I490" s="5">
        <f t="shared" si="47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43"/>
        <v>42403.25</v>
      </c>
      <c r="O490" s="8">
        <f t="shared" si="44"/>
        <v>42420.25</v>
      </c>
      <c r="P490" t="b">
        <v>0</v>
      </c>
      <c r="Q490" t="b">
        <v>0</v>
      </c>
      <c r="R490" t="s">
        <v>33</v>
      </c>
      <c r="S490" t="str">
        <f t="shared" si="45"/>
        <v>theater</v>
      </c>
      <c r="T490" t="str">
        <f t="shared" si="46"/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42"/>
        <v>101.5108695652174</v>
      </c>
      <c r="G491" t="s">
        <v>20</v>
      </c>
      <c r="H491">
        <v>85</v>
      </c>
      <c r="I491" s="5">
        <f t="shared" si="47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43"/>
        <v>40406.208333333336</v>
      </c>
      <c r="O491" s="8">
        <f t="shared" si="44"/>
        <v>40411.208333333336</v>
      </c>
      <c r="P491" t="b">
        <v>0</v>
      </c>
      <c r="Q491" t="b">
        <v>0</v>
      </c>
      <c r="R491" t="s">
        <v>65</v>
      </c>
      <c r="S491" t="str">
        <f t="shared" si="45"/>
        <v>technology</v>
      </c>
      <c r="T491" t="str">
        <f t="shared" si="46"/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42"/>
        <v>191.5</v>
      </c>
      <c r="G492" t="s">
        <v>20</v>
      </c>
      <c r="H492">
        <v>144</v>
      </c>
      <c r="I492" s="5">
        <f t="shared" si="47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43"/>
        <v>43786.25</v>
      </c>
      <c r="O492" s="8">
        <f t="shared" si="44"/>
        <v>43793.25</v>
      </c>
      <c r="P492" t="b">
        <v>0</v>
      </c>
      <c r="Q492" t="b">
        <v>0</v>
      </c>
      <c r="R492" t="s">
        <v>1029</v>
      </c>
      <c r="S492" t="str">
        <f t="shared" si="45"/>
        <v>journalism</v>
      </c>
      <c r="T492" t="str">
        <f t="shared" si="46"/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42"/>
        <v>305.34683098591546</v>
      </c>
      <c r="G493" t="s">
        <v>20</v>
      </c>
      <c r="H493">
        <v>2443</v>
      </c>
      <c r="I493" s="5">
        <f t="shared" si="47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43"/>
        <v>41456.208333333336</v>
      </c>
      <c r="O493" s="8">
        <f t="shared" si="44"/>
        <v>41482.208333333336</v>
      </c>
      <c r="P493" t="b">
        <v>0</v>
      </c>
      <c r="Q493" t="b">
        <v>1</v>
      </c>
      <c r="R493" t="s">
        <v>17</v>
      </c>
      <c r="S493" t="str">
        <f t="shared" si="45"/>
        <v>food</v>
      </c>
      <c r="T493" t="str">
        <f t="shared" si="46"/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42"/>
        <v>23.995287958115181</v>
      </c>
      <c r="G494" t="s">
        <v>74</v>
      </c>
      <c r="H494">
        <v>595</v>
      </c>
      <c r="I494" s="5">
        <f t="shared" si="47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43"/>
        <v>40336.208333333336</v>
      </c>
      <c r="O494" s="8">
        <f t="shared" si="44"/>
        <v>40371.208333333336</v>
      </c>
      <c r="P494" t="b">
        <v>1</v>
      </c>
      <c r="Q494" t="b">
        <v>1</v>
      </c>
      <c r="R494" t="s">
        <v>100</v>
      </c>
      <c r="S494" t="str">
        <f t="shared" si="45"/>
        <v>film &amp; video</v>
      </c>
      <c r="T494" t="str">
        <f t="shared" si="46"/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42"/>
        <v>723.77777777777771</v>
      </c>
      <c r="G495" t="s">
        <v>20</v>
      </c>
      <c r="H495">
        <v>64</v>
      </c>
      <c r="I495" s="5">
        <f t="shared" si="47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43"/>
        <v>43645.208333333328</v>
      </c>
      <c r="O495" s="8">
        <f t="shared" si="44"/>
        <v>43658.208333333328</v>
      </c>
      <c r="P495" t="b">
        <v>0</v>
      </c>
      <c r="Q495" t="b">
        <v>0</v>
      </c>
      <c r="R495" t="s">
        <v>122</v>
      </c>
      <c r="S495" t="str">
        <f t="shared" si="45"/>
        <v>photography</v>
      </c>
      <c r="T495" t="str">
        <f t="shared" si="46"/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42"/>
        <v>547.36</v>
      </c>
      <c r="G496" t="s">
        <v>20</v>
      </c>
      <c r="H496">
        <v>268</v>
      </c>
      <c r="I496" s="5">
        <f t="shared" si="47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43"/>
        <v>40990.208333333336</v>
      </c>
      <c r="O496" s="8">
        <f t="shared" si="44"/>
        <v>40991.208333333336</v>
      </c>
      <c r="P496" t="b">
        <v>0</v>
      </c>
      <c r="Q496" t="b">
        <v>0</v>
      </c>
      <c r="R496" t="s">
        <v>65</v>
      </c>
      <c r="S496" t="str">
        <f t="shared" si="45"/>
        <v>technology</v>
      </c>
      <c r="T496" t="str">
        <f t="shared" si="46"/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42"/>
        <v>414.49999999999994</v>
      </c>
      <c r="G497" t="s">
        <v>20</v>
      </c>
      <c r="H497">
        <v>195</v>
      </c>
      <c r="I497" s="5">
        <f t="shared" si="47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43"/>
        <v>41800.208333333336</v>
      </c>
      <c r="O497" s="8">
        <f t="shared" si="44"/>
        <v>41804.208333333336</v>
      </c>
      <c r="P497" t="b">
        <v>0</v>
      </c>
      <c r="Q497" t="b">
        <v>0</v>
      </c>
      <c r="R497" t="s">
        <v>33</v>
      </c>
      <c r="S497" t="str">
        <f t="shared" si="45"/>
        <v>theater</v>
      </c>
      <c r="T497" t="str">
        <f t="shared" si="46"/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42"/>
        <v>0.90696409140369971</v>
      </c>
      <c r="G498" t="s">
        <v>14</v>
      </c>
      <c r="H498">
        <v>54</v>
      </c>
      <c r="I498" s="5">
        <f t="shared" si="47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43"/>
        <v>42876.208333333328</v>
      </c>
      <c r="O498" s="8">
        <f t="shared" si="44"/>
        <v>42893.208333333328</v>
      </c>
      <c r="P498" t="b">
        <v>0</v>
      </c>
      <c r="Q498" t="b">
        <v>0</v>
      </c>
      <c r="R498" t="s">
        <v>71</v>
      </c>
      <c r="S498" t="str">
        <f t="shared" si="45"/>
        <v>film &amp; video</v>
      </c>
      <c r="T498" t="str">
        <f t="shared" si="46"/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42"/>
        <v>34.173469387755098</v>
      </c>
      <c r="G499" t="s">
        <v>14</v>
      </c>
      <c r="H499">
        <v>120</v>
      </c>
      <c r="I499" s="5">
        <f t="shared" si="47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43"/>
        <v>42724.25</v>
      </c>
      <c r="O499" s="8">
        <f t="shared" si="44"/>
        <v>42724.25</v>
      </c>
      <c r="P499" t="b">
        <v>0</v>
      </c>
      <c r="Q499" t="b">
        <v>1</v>
      </c>
      <c r="R499" t="s">
        <v>65</v>
      </c>
      <c r="S499" t="str">
        <f t="shared" si="45"/>
        <v>technology</v>
      </c>
      <c r="T499" t="str">
        <f t="shared" si="46"/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42"/>
        <v>23.948810754912099</v>
      </c>
      <c r="G500" t="s">
        <v>14</v>
      </c>
      <c r="H500">
        <v>579</v>
      </c>
      <c r="I500" s="5">
        <f t="shared" si="47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43"/>
        <v>42005.25</v>
      </c>
      <c r="O500" s="8">
        <f t="shared" si="44"/>
        <v>42007.25</v>
      </c>
      <c r="P500" t="b">
        <v>0</v>
      </c>
      <c r="Q500" t="b">
        <v>0</v>
      </c>
      <c r="R500" t="s">
        <v>28</v>
      </c>
      <c r="S500" t="str">
        <f t="shared" si="45"/>
        <v>technology</v>
      </c>
      <c r="T500" t="str">
        <f t="shared" si="46"/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42"/>
        <v>48.072649572649574</v>
      </c>
      <c r="G501" t="s">
        <v>14</v>
      </c>
      <c r="H501">
        <v>2072</v>
      </c>
      <c r="I501" s="5">
        <f t="shared" si="47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43"/>
        <v>42444.208333333328</v>
      </c>
      <c r="O501" s="8">
        <f t="shared" si="44"/>
        <v>42449.208333333328</v>
      </c>
      <c r="P501" t="b">
        <v>0</v>
      </c>
      <c r="Q501" t="b">
        <v>1</v>
      </c>
      <c r="R501" t="s">
        <v>42</v>
      </c>
      <c r="S501" t="str">
        <f t="shared" si="45"/>
        <v>film &amp; video</v>
      </c>
      <c r="T501" t="str">
        <f t="shared" si="46"/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42"/>
        <v>0</v>
      </c>
      <c r="G502" t="s">
        <v>14</v>
      </c>
      <c r="H502">
        <v>0</v>
      </c>
      <c r="I502" s="5" t="e">
        <f t="shared" si="47"/>
        <v>#DIV/0!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43"/>
        <v>41395.208333333336</v>
      </c>
      <c r="O502" s="8">
        <f t="shared" si="44"/>
        <v>41423.208333333336</v>
      </c>
      <c r="P502" t="b">
        <v>0</v>
      </c>
      <c r="Q502" t="b">
        <v>1</v>
      </c>
      <c r="R502" t="s">
        <v>33</v>
      </c>
      <c r="S502" t="str">
        <f t="shared" si="45"/>
        <v>theater</v>
      </c>
      <c r="T502" t="str">
        <f t="shared" si="46"/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42"/>
        <v>70.145182291666657</v>
      </c>
      <c r="G503" t="s">
        <v>14</v>
      </c>
      <c r="H503">
        <v>1796</v>
      </c>
      <c r="I503" s="5">
        <f t="shared" si="47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43"/>
        <v>41345.208333333336</v>
      </c>
      <c r="O503" s="8">
        <f t="shared" si="44"/>
        <v>41347.208333333336</v>
      </c>
      <c r="P503" t="b">
        <v>0</v>
      </c>
      <c r="Q503" t="b">
        <v>0</v>
      </c>
      <c r="R503" t="s">
        <v>42</v>
      </c>
      <c r="S503" t="str">
        <f t="shared" si="45"/>
        <v>film &amp; video</v>
      </c>
      <c r="T503" t="str">
        <f t="shared" si="46"/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42"/>
        <v>529.92307692307691</v>
      </c>
      <c r="G504" t="s">
        <v>20</v>
      </c>
      <c r="H504">
        <v>186</v>
      </c>
      <c r="I504" s="5">
        <f t="shared" si="47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43"/>
        <v>41117.208333333336</v>
      </c>
      <c r="O504" s="8">
        <f t="shared" si="44"/>
        <v>41146.208333333336</v>
      </c>
      <c r="P504" t="b">
        <v>0</v>
      </c>
      <c r="Q504" t="b">
        <v>1</v>
      </c>
      <c r="R504" t="s">
        <v>89</v>
      </c>
      <c r="S504" t="str">
        <f t="shared" si="45"/>
        <v>games</v>
      </c>
      <c r="T504" t="str">
        <f t="shared" si="46"/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42"/>
        <v>180.32549019607845</v>
      </c>
      <c r="G505" t="s">
        <v>20</v>
      </c>
      <c r="H505">
        <v>460</v>
      </c>
      <c r="I505" s="5">
        <f t="shared" si="47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43"/>
        <v>42186.208333333328</v>
      </c>
      <c r="O505" s="8">
        <f t="shared" si="44"/>
        <v>42206.208333333328</v>
      </c>
      <c r="P505" t="b">
        <v>0</v>
      </c>
      <c r="Q505" t="b">
        <v>0</v>
      </c>
      <c r="R505" t="s">
        <v>53</v>
      </c>
      <c r="S505" t="str">
        <f t="shared" si="45"/>
        <v>film &amp; video</v>
      </c>
      <c r="T505" t="str">
        <f t="shared" si="46"/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42"/>
        <v>92.320000000000007</v>
      </c>
      <c r="G506" t="s">
        <v>14</v>
      </c>
      <c r="H506">
        <v>62</v>
      </c>
      <c r="I506" s="5">
        <f t="shared" si="47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43"/>
        <v>42142.208333333328</v>
      </c>
      <c r="O506" s="8">
        <f t="shared" si="44"/>
        <v>42143.208333333328</v>
      </c>
      <c r="P506" t="b">
        <v>0</v>
      </c>
      <c r="Q506" t="b">
        <v>0</v>
      </c>
      <c r="R506" t="s">
        <v>23</v>
      </c>
      <c r="S506" t="str">
        <f t="shared" si="45"/>
        <v>music</v>
      </c>
      <c r="T506" t="str">
        <f t="shared" si="46"/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42"/>
        <v>13.901001112347053</v>
      </c>
      <c r="G507" t="s">
        <v>14</v>
      </c>
      <c r="H507">
        <v>347</v>
      </c>
      <c r="I507" s="5">
        <f t="shared" si="47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43"/>
        <v>41341.25</v>
      </c>
      <c r="O507" s="8">
        <f t="shared" si="44"/>
        <v>41383.208333333336</v>
      </c>
      <c r="P507" t="b">
        <v>0</v>
      </c>
      <c r="Q507" t="b">
        <v>1</v>
      </c>
      <c r="R507" t="s">
        <v>133</v>
      </c>
      <c r="S507" t="str">
        <f t="shared" si="45"/>
        <v>publishing</v>
      </c>
      <c r="T507" t="str">
        <f t="shared" si="46"/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42"/>
        <v>927.07777777777767</v>
      </c>
      <c r="G508" t="s">
        <v>20</v>
      </c>
      <c r="H508">
        <v>2528</v>
      </c>
      <c r="I508" s="5">
        <f t="shared" si="47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43"/>
        <v>43062.25</v>
      </c>
      <c r="O508" s="8">
        <f t="shared" si="44"/>
        <v>43079.25</v>
      </c>
      <c r="P508" t="b">
        <v>0</v>
      </c>
      <c r="Q508" t="b">
        <v>1</v>
      </c>
      <c r="R508" t="s">
        <v>33</v>
      </c>
      <c r="S508" t="str">
        <f t="shared" si="45"/>
        <v>theater</v>
      </c>
      <c r="T508" t="str">
        <f t="shared" si="46"/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42"/>
        <v>39.857142857142861</v>
      </c>
      <c r="G509" t="s">
        <v>14</v>
      </c>
      <c r="H509">
        <v>19</v>
      </c>
      <c r="I509" s="5">
        <f t="shared" si="47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43"/>
        <v>41373.208333333336</v>
      </c>
      <c r="O509" s="8">
        <f t="shared" si="44"/>
        <v>41422.208333333336</v>
      </c>
      <c r="P509" t="b">
        <v>0</v>
      </c>
      <c r="Q509" t="b">
        <v>1</v>
      </c>
      <c r="R509" t="s">
        <v>28</v>
      </c>
      <c r="S509" t="str">
        <f t="shared" si="45"/>
        <v>technology</v>
      </c>
      <c r="T509" t="str">
        <f t="shared" si="46"/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42"/>
        <v>112.22929936305732</v>
      </c>
      <c r="G510" t="s">
        <v>20</v>
      </c>
      <c r="H510">
        <v>3657</v>
      </c>
      <c r="I510" s="5">
        <f t="shared" si="47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43"/>
        <v>43310.208333333328</v>
      </c>
      <c r="O510" s="8">
        <f t="shared" si="44"/>
        <v>43331.208333333328</v>
      </c>
      <c r="P510" t="b">
        <v>0</v>
      </c>
      <c r="Q510" t="b">
        <v>0</v>
      </c>
      <c r="R510" t="s">
        <v>33</v>
      </c>
      <c r="S510" t="str">
        <f t="shared" si="45"/>
        <v>theater</v>
      </c>
      <c r="T510" t="str">
        <f t="shared" si="46"/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42"/>
        <v>70.925816023738875</v>
      </c>
      <c r="G511" t="s">
        <v>14</v>
      </c>
      <c r="H511">
        <v>1258</v>
      </c>
      <c r="I511" s="5">
        <f t="shared" si="47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43"/>
        <v>41034.208333333336</v>
      </c>
      <c r="O511" s="8">
        <f t="shared" si="44"/>
        <v>41044.208333333336</v>
      </c>
      <c r="P511" t="b">
        <v>0</v>
      </c>
      <c r="Q511" t="b">
        <v>0</v>
      </c>
      <c r="R511" t="s">
        <v>33</v>
      </c>
      <c r="S511" t="str">
        <f t="shared" si="45"/>
        <v>theater</v>
      </c>
      <c r="T511" t="str">
        <f t="shared" si="46"/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42"/>
        <v>119.08974358974358</v>
      </c>
      <c r="G512" t="s">
        <v>20</v>
      </c>
      <c r="H512">
        <v>131</v>
      </c>
      <c r="I512" s="5">
        <f t="shared" si="47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43"/>
        <v>43251.208333333328</v>
      </c>
      <c r="O512" s="8">
        <f t="shared" si="44"/>
        <v>43275.208333333328</v>
      </c>
      <c r="P512" t="b">
        <v>0</v>
      </c>
      <c r="Q512" t="b">
        <v>0</v>
      </c>
      <c r="R512" t="s">
        <v>53</v>
      </c>
      <c r="S512" t="str">
        <f t="shared" si="45"/>
        <v>film &amp; video</v>
      </c>
      <c r="T512" t="str">
        <f t="shared" si="46"/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42"/>
        <v>24.017591339648174</v>
      </c>
      <c r="G513" t="s">
        <v>14</v>
      </c>
      <c r="H513">
        <v>362</v>
      </c>
      <c r="I513" s="5">
        <f t="shared" si="47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43"/>
        <v>43671.208333333328</v>
      </c>
      <c r="O513" s="8">
        <f t="shared" si="44"/>
        <v>43681.208333333328</v>
      </c>
      <c r="P513" t="b">
        <v>0</v>
      </c>
      <c r="Q513" t="b">
        <v>0</v>
      </c>
      <c r="R513" t="s">
        <v>33</v>
      </c>
      <c r="S513" t="str">
        <f t="shared" si="45"/>
        <v>theater</v>
      </c>
      <c r="T513" t="str">
        <f t="shared" si="46"/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42"/>
        <v>139.31868131868131</v>
      </c>
      <c r="G514" t="s">
        <v>20</v>
      </c>
      <c r="H514">
        <v>239</v>
      </c>
      <c r="I514" s="5">
        <f t="shared" si="47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43"/>
        <v>41825.208333333336</v>
      </c>
      <c r="O514" s="8">
        <f t="shared" si="44"/>
        <v>41826.208333333336</v>
      </c>
      <c r="P514" t="b">
        <v>0</v>
      </c>
      <c r="Q514" t="b">
        <v>1</v>
      </c>
      <c r="R514" t="s">
        <v>89</v>
      </c>
      <c r="S514" t="str">
        <f t="shared" si="45"/>
        <v>games</v>
      </c>
      <c r="T514" t="str">
        <f t="shared" si="46"/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48">E515/D515*100</f>
        <v>39.277108433734945</v>
      </c>
      <c r="G515" t="s">
        <v>74</v>
      </c>
      <c r="H515">
        <v>35</v>
      </c>
      <c r="I515" s="5">
        <f t="shared" si="47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49">(((L515/60)/60)/24)+DATE(1970,1,1)</f>
        <v>40430.208333333336</v>
      </c>
      <c r="O515" s="8">
        <f t="shared" ref="O515:O578" si="50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1">LEFT(R515,SEARCH("/",R515)-1)</f>
        <v>film &amp; video</v>
      </c>
      <c r="T515" t="str">
        <f t="shared" ref="T515:T578" si="52">RIGHT(R515,LEN(R515)-SEARCH("/",R515))</f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48"/>
        <v>22.439077144917089</v>
      </c>
      <c r="G516" t="s">
        <v>74</v>
      </c>
      <c r="H516">
        <v>528</v>
      </c>
      <c r="I516" s="5">
        <f t="shared" ref="I516:I579" si="53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49"/>
        <v>41614.25</v>
      </c>
      <c r="O516" s="8">
        <f t="shared" si="50"/>
        <v>41619.25</v>
      </c>
      <c r="P516" t="b">
        <v>0</v>
      </c>
      <c r="Q516" t="b">
        <v>1</v>
      </c>
      <c r="R516" t="s">
        <v>23</v>
      </c>
      <c r="S516" t="str">
        <f t="shared" si="51"/>
        <v>music</v>
      </c>
      <c r="T516" t="str">
        <f t="shared" si="52"/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48"/>
        <v>55.779069767441861</v>
      </c>
      <c r="G517" t="s">
        <v>14</v>
      </c>
      <c r="H517">
        <v>133</v>
      </c>
      <c r="I517" s="5">
        <f t="shared" si="5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49"/>
        <v>40900.25</v>
      </c>
      <c r="O517" s="8">
        <f t="shared" si="50"/>
        <v>40902.25</v>
      </c>
      <c r="P517" t="b">
        <v>0</v>
      </c>
      <c r="Q517" t="b">
        <v>1</v>
      </c>
      <c r="R517" t="s">
        <v>33</v>
      </c>
      <c r="S517" t="str">
        <f t="shared" si="51"/>
        <v>theater</v>
      </c>
      <c r="T517" t="str">
        <f t="shared" si="52"/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48"/>
        <v>42.523125996810208</v>
      </c>
      <c r="G518" t="s">
        <v>14</v>
      </c>
      <c r="H518">
        <v>846</v>
      </c>
      <c r="I518" s="5">
        <f t="shared" si="5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49"/>
        <v>40396.208333333336</v>
      </c>
      <c r="O518" s="8">
        <f t="shared" si="50"/>
        <v>40434.208333333336</v>
      </c>
      <c r="P518" t="b">
        <v>0</v>
      </c>
      <c r="Q518" t="b">
        <v>0</v>
      </c>
      <c r="R518" t="s">
        <v>68</v>
      </c>
      <c r="S518" t="str">
        <f t="shared" si="51"/>
        <v>publishing</v>
      </c>
      <c r="T518" t="str">
        <f t="shared" si="52"/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48"/>
        <v>112.00000000000001</v>
      </c>
      <c r="G519" t="s">
        <v>20</v>
      </c>
      <c r="H519">
        <v>78</v>
      </c>
      <c r="I519" s="5">
        <f t="shared" si="5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49"/>
        <v>42860.208333333328</v>
      </c>
      <c r="O519" s="8">
        <f t="shared" si="50"/>
        <v>42865.208333333328</v>
      </c>
      <c r="P519" t="b">
        <v>0</v>
      </c>
      <c r="Q519" t="b">
        <v>0</v>
      </c>
      <c r="R519" t="s">
        <v>17</v>
      </c>
      <c r="S519" t="str">
        <f t="shared" si="51"/>
        <v>food</v>
      </c>
      <c r="T519" t="str">
        <f t="shared" si="52"/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48"/>
        <v>7.0681818181818183</v>
      </c>
      <c r="G520" t="s">
        <v>14</v>
      </c>
      <c r="H520">
        <v>10</v>
      </c>
      <c r="I520" s="5">
        <f t="shared" si="53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49"/>
        <v>43154.25</v>
      </c>
      <c r="O520" s="8">
        <f t="shared" si="50"/>
        <v>43156.25</v>
      </c>
      <c r="P520" t="b">
        <v>0</v>
      </c>
      <c r="Q520" t="b">
        <v>1</v>
      </c>
      <c r="R520" t="s">
        <v>71</v>
      </c>
      <c r="S520" t="str">
        <f t="shared" si="51"/>
        <v>film &amp; video</v>
      </c>
      <c r="T520" t="str">
        <f t="shared" si="52"/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48"/>
        <v>101.74563871693867</v>
      </c>
      <c r="G521" t="s">
        <v>20</v>
      </c>
      <c r="H521">
        <v>1773</v>
      </c>
      <c r="I521" s="5">
        <f t="shared" si="5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49"/>
        <v>42012.25</v>
      </c>
      <c r="O521" s="8">
        <f t="shared" si="50"/>
        <v>42026.25</v>
      </c>
      <c r="P521" t="b">
        <v>0</v>
      </c>
      <c r="Q521" t="b">
        <v>1</v>
      </c>
      <c r="R521" t="s">
        <v>23</v>
      </c>
      <c r="S521" t="str">
        <f t="shared" si="51"/>
        <v>music</v>
      </c>
      <c r="T521" t="str">
        <f t="shared" si="52"/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48"/>
        <v>425.75</v>
      </c>
      <c r="G522" t="s">
        <v>20</v>
      </c>
      <c r="H522">
        <v>32</v>
      </c>
      <c r="I522" s="5">
        <f t="shared" si="5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49"/>
        <v>43574.208333333328</v>
      </c>
      <c r="O522" s="8">
        <f t="shared" si="50"/>
        <v>43577.208333333328</v>
      </c>
      <c r="P522" t="b">
        <v>0</v>
      </c>
      <c r="Q522" t="b">
        <v>0</v>
      </c>
      <c r="R522" t="s">
        <v>33</v>
      </c>
      <c r="S522" t="str">
        <f t="shared" si="51"/>
        <v>theater</v>
      </c>
      <c r="T522" t="str">
        <f t="shared" si="52"/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48"/>
        <v>145.53947368421052</v>
      </c>
      <c r="G523" t="s">
        <v>20</v>
      </c>
      <c r="H523">
        <v>369</v>
      </c>
      <c r="I523" s="5">
        <f t="shared" si="5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49"/>
        <v>42605.208333333328</v>
      </c>
      <c r="O523" s="8">
        <f t="shared" si="50"/>
        <v>42611.208333333328</v>
      </c>
      <c r="P523" t="b">
        <v>0</v>
      </c>
      <c r="Q523" t="b">
        <v>1</v>
      </c>
      <c r="R523" t="s">
        <v>53</v>
      </c>
      <c r="S523" t="str">
        <f t="shared" si="51"/>
        <v>film &amp; video</v>
      </c>
      <c r="T523" t="str">
        <f t="shared" si="52"/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48"/>
        <v>32.453465346534657</v>
      </c>
      <c r="G524" t="s">
        <v>14</v>
      </c>
      <c r="H524">
        <v>191</v>
      </c>
      <c r="I524" s="5">
        <f t="shared" si="5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49"/>
        <v>41093.208333333336</v>
      </c>
      <c r="O524" s="8">
        <f t="shared" si="50"/>
        <v>41105.208333333336</v>
      </c>
      <c r="P524" t="b">
        <v>0</v>
      </c>
      <c r="Q524" t="b">
        <v>0</v>
      </c>
      <c r="R524" t="s">
        <v>100</v>
      </c>
      <c r="S524" t="str">
        <f t="shared" si="51"/>
        <v>film &amp; video</v>
      </c>
      <c r="T524" t="str">
        <f t="shared" si="52"/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48"/>
        <v>700.33333333333326</v>
      </c>
      <c r="G525" t="s">
        <v>20</v>
      </c>
      <c r="H525">
        <v>89</v>
      </c>
      <c r="I525" s="5">
        <f t="shared" si="5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49"/>
        <v>40241.25</v>
      </c>
      <c r="O525" s="8">
        <f t="shared" si="50"/>
        <v>40246.25</v>
      </c>
      <c r="P525" t="b">
        <v>0</v>
      </c>
      <c r="Q525" t="b">
        <v>0</v>
      </c>
      <c r="R525" t="s">
        <v>100</v>
      </c>
      <c r="S525" t="str">
        <f t="shared" si="51"/>
        <v>film &amp; video</v>
      </c>
      <c r="T525" t="str">
        <f t="shared" si="52"/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48"/>
        <v>83.904860392967933</v>
      </c>
      <c r="G526" t="s">
        <v>14</v>
      </c>
      <c r="H526">
        <v>1979</v>
      </c>
      <c r="I526" s="5">
        <f t="shared" si="5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49"/>
        <v>40294.208333333336</v>
      </c>
      <c r="O526" s="8">
        <f t="shared" si="50"/>
        <v>40307.208333333336</v>
      </c>
      <c r="P526" t="b">
        <v>0</v>
      </c>
      <c r="Q526" t="b">
        <v>0</v>
      </c>
      <c r="R526" t="s">
        <v>33</v>
      </c>
      <c r="S526" t="str">
        <f t="shared" si="51"/>
        <v>theater</v>
      </c>
      <c r="T526" t="str">
        <f t="shared" si="52"/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48"/>
        <v>84.19047619047619</v>
      </c>
      <c r="G527" t="s">
        <v>14</v>
      </c>
      <c r="H527">
        <v>63</v>
      </c>
      <c r="I527" s="5">
        <f t="shared" si="5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49"/>
        <v>40505.25</v>
      </c>
      <c r="O527" s="8">
        <f t="shared" si="50"/>
        <v>40509.25</v>
      </c>
      <c r="P527" t="b">
        <v>0</v>
      </c>
      <c r="Q527" t="b">
        <v>0</v>
      </c>
      <c r="R527" t="s">
        <v>65</v>
      </c>
      <c r="S527" t="str">
        <f t="shared" si="51"/>
        <v>technology</v>
      </c>
      <c r="T527" t="str">
        <f t="shared" si="52"/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48"/>
        <v>155.95180722891567</v>
      </c>
      <c r="G528" t="s">
        <v>20</v>
      </c>
      <c r="H528">
        <v>147</v>
      </c>
      <c r="I528" s="5">
        <f t="shared" si="5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49"/>
        <v>42364.25</v>
      </c>
      <c r="O528" s="8">
        <f t="shared" si="50"/>
        <v>42401.25</v>
      </c>
      <c r="P528" t="b">
        <v>0</v>
      </c>
      <c r="Q528" t="b">
        <v>1</v>
      </c>
      <c r="R528" t="s">
        <v>33</v>
      </c>
      <c r="S528" t="str">
        <f t="shared" si="51"/>
        <v>theater</v>
      </c>
      <c r="T528" t="str">
        <f t="shared" si="52"/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48"/>
        <v>99.619450317124731</v>
      </c>
      <c r="G529" t="s">
        <v>14</v>
      </c>
      <c r="H529">
        <v>6080</v>
      </c>
      <c r="I529" s="5">
        <f t="shared" si="53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49"/>
        <v>42405.25</v>
      </c>
      <c r="O529" s="8">
        <f t="shared" si="50"/>
        <v>42441.25</v>
      </c>
      <c r="P529" t="b">
        <v>0</v>
      </c>
      <c r="Q529" t="b">
        <v>0</v>
      </c>
      <c r="R529" t="s">
        <v>71</v>
      </c>
      <c r="S529" t="str">
        <f t="shared" si="51"/>
        <v>film &amp; video</v>
      </c>
      <c r="T529" t="str">
        <f t="shared" si="52"/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48"/>
        <v>80.300000000000011</v>
      </c>
      <c r="G530" t="s">
        <v>14</v>
      </c>
      <c r="H530">
        <v>80</v>
      </c>
      <c r="I530" s="5">
        <f t="shared" si="5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49"/>
        <v>41601.25</v>
      </c>
      <c r="O530" s="8">
        <f t="shared" si="50"/>
        <v>41646.25</v>
      </c>
      <c r="P530" t="b">
        <v>0</v>
      </c>
      <c r="Q530" t="b">
        <v>0</v>
      </c>
      <c r="R530" t="s">
        <v>60</v>
      </c>
      <c r="S530" t="str">
        <f t="shared" si="51"/>
        <v>music</v>
      </c>
      <c r="T530" t="str">
        <f t="shared" si="52"/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48"/>
        <v>11.254901960784313</v>
      </c>
      <c r="G531" t="s">
        <v>14</v>
      </c>
      <c r="H531">
        <v>9</v>
      </c>
      <c r="I531" s="5">
        <f t="shared" si="5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49"/>
        <v>41769.208333333336</v>
      </c>
      <c r="O531" s="8">
        <f t="shared" si="50"/>
        <v>41797.208333333336</v>
      </c>
      <c r="P531" t="b">
        <v>0</v>
      </c>
      <c r="Q531" t="b">
        <v>0</v>
      </c>
      <c r="R531" t="s">
        <v>89</v>
      </c>
      <c r="S531" t="str">
        <f t="shared" si="51"/>
        <v>games</v>
      </c>
      <c r="T531" t="str">
        <f t="shared" si="52"/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48"/>
        <v>91.740952380952379</v>
      </c>
      <c r="G532" t="s">
        <v>14</v>
      </c>
      <c r="H532">
        <v>1784</v>
      </c>
      <c r="I532" s="5">
        <f t="shared" si="5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49"/>
        <v>40421.208333333336</v>
      </c>
      <c r="O532" s="8">
        <f t="shared" si="50"/>
        <v>40435.208333333336</v>
      </c>
      <c r="P532" t="b">
        <v>0</v>
      </c>
      <c r="Q532" t="b">
        <v>1</v>
      </c>
      <c r="R532" t="s">
        <v>119</v>
      </c>
      <c r="S532" t="str">
        <f t="shared" si="51"/>
        <v>publishing</v>
      </c>
      <c r="T532" t="str">
        <f t="shared" si="52"/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48"/>
        <v>95.521156936261391</v>
      </c>
      <c r="G533" t="s">
        <v>47</v>
      </c>
      <c r="H533">
        <v>3640</v>
      </c>
      <c r="I533" s="5">
        <f t="shared" si="5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49"/>
        <v>41589.25</v>
      </c>
      <c r="O533" s="8">
        <f t="shared" si="50"/>
        <v>41645.25</v>
      </c>
      <c r="P533" t="b">
        <v>0</v>
      </c>
      <c r="Q533" t="b">
        <v>0</v>
      </c>
      <c r="R533" t="s">
        <v>89</v>
      </c>
      <c r="S533" t="str">
        <f t="shared" si="51"/>
        <v>games</v>
      </c>
      <c r="T533" t="str">
        <f t="shared" si="52"/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48"/>
        <v>502.87499999999994</v>
      </c>
      <c r="G534" t="s">
        <v>20</v>
      </c>
      <c r="H534">
        <v>126</v>
      </c>
      <c r="I534" s="5">
        <f t="shared" si="5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49"/>
        <v>43125.25</v>
      </c>
      <c r="O534" s="8">
        <f t="shared" si="50"/>
        <v>43126.25</v>
      </c>
      <c r="P534" t="b">
        <v>0</v>
      </c>
      <c r="Q534" t="b">
        <v>0</v>
      </c>
      <c r="R534" t="s">
        <v>33</v>
      </c>
      <c r="S534" t="str">
        <f t="shared" si="51"/>
        <v>theater</v>
      </c>
      <c r="T534" t="str">
        <f t="shared" si="52"/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48"/>
        <v>159.24394463667818</v>
      </c>
      <c r="G535" t="s">
        <v>20</v>
      </c>
      <c r="H535">
        <v>2218</v>
      </c>
      <c r="I535" s="5">
        <f t="shared" si="5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49"/>
        <v>41479.208333333336</v>
      </c>
      <c r="O535" s="8">
        <f t="shared" si="50"/>
        <v>41515.208333333336</v>
      </c>
      <c r="P535" t="b">
        <v>0</v>
      </c>
      <c r="Q535" t="b">
        <v>0</v>
      </c>
      <c r="R535" t="s">
        <v>60</v>
      </c>
      <c r="S535" t="str">
        <f t="shared" si="51"/>
        <v>music</v>
      </c>
      <c r="T535" t="str">
        <f t="shared" si="52"/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48"/>
        <v>15.022446689113355</v>
      </c>
      <c r="G536" t="s">
        <v>14</v>
      </c>
      <c r="H536">
        <v>243</v>
      </c>
      <c r="I536" s="5">
        <f t="shared" si="5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49"/>
        <v>43329.208333333328</v>
      </c>
      <c r="O536" s="8">
        <f t="shared" si="50"/>
        <v>43330.208333333328</v>
      </c>
      <c r="P536" t="b">
        <v>0</v>
      </c>
      <c r="Q536" t="b">
        <v>1</v>
      </c>
      <c r="R536" t="s">
        <v>53</v>
      </c>
      <c r="S536" t="str">
        <f t="shared" si="51"/>
        <v>film &amp; video</v>
      </c>
      <c r="T536" t="str">
        <f t="shared" si="52"/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48"/>
        <v>482.03846153846149</v>
      </c>
      <c r="G537" t="s">
        <v>20</v>
      </c>
      <c r="H537">
        <v>202</v>
      </c>
      <c r="I537" s="5">
        <f t="shared" si="5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49"/>
        <v>43259.208333333328</v>
      </c>
      <c r="O537" s="8">
        <f t="shared" si="50"/>
        <v>43261.208333333328</v>
      </c>
      <c r="P537" t="b">
        <v>0</v>
      </c>
      <c r="Q537" t="b">
        <v>1</v>
      </c>
      <c r="R537" t="s">
        <v>33</v>
      </c>
      <c r="S537" t="str">
        <f t="shared" si="51"/>
        <v>theater</v>
      </c>
      <c r="T537" t="str">
        <f t="shared" si="52"/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48"/>
        <v>149.96938775510205</v>
      </c>
      <c r="G538" t="s">
        <v>20</v>
      </c>
      <c r="H538">
        <v>140</v>
      </c>
      <c r="I538" s="5">
        <f t="shared" si="5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49"/>
        <v>40414.208333333336</v>
      </c>
      <c r="O538" s="8">
        <f t="shared" si="50"/>
        <v>40440.208333333336</v>
      </c>
      <c r="P538" t="b">
        <v>0</v>
      </c>
      <c r="Q538" t="b">
        <v>0</v>
      </c>
      <c r="R538" t="s">
        <v>119</v>
      </c>
      <c r="S538" t="str">
        <f t="shared" si="51"/>
        <v>publishing</v>
      </c>
      <c r="T538" t="str">
        <f t="shared" si="52"/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48"/>
        <v>117.22156398104266</v>
      </c>
      <c r="G539" t="s">
        <v>20</v>
      </c>
      <c r="H539">
        <v>1052</v>
      </c>
      <c r="I539" s="5">
        <f t="shared" si="5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49"/>
        <v>43342.208333333328</v>
      </c>
      <c r="O539" s="8">
        <f t="shared" si="50"/>
        <v>43365.208333333328</v>
      </c>
      <c r="P539" t="b">
        <v>1</v>
      </c>
      <c r="Q539" t="b">
        <v>1</v>
      </c>
      <c r="R539" t="s">
        <v>42</v>
      </c>
      <c r="S539" t="str">
        <f t="shared" si="51"/>
        <v>film &amp; video</v>
      </c>
      <c r="T539" t="str">
        <f t="shared" si="52"/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48"/>
        <v>37.695968274950431</v>
      </c>
      <c r="G540" t="s">
        <v>14</v>
      </c>
      <c r="H540">
        <v>1296</v>
      </c>
      <c r="I540" s="5">
        <f t="shared" si="5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49"/>
        <v>41539.208333333336</v>
      </c>
      <c r="O540" s="8">
        <f t="shared" si="50"/>
        <v>41555.208333333336</v>
      </c>
      <c r="P540" t="b">
        <v>0</v>
      </c>
      <c r="Q540" t="b">
        <v>0</v>
      </c>
      <c r="R540" t="s">
        <v>292</v>
      </c>
      <c r="S540" t="str">
        <f t="shared" si="51"/>
        <v>games</v>
      </c>
      <c r="T540" t="str">
        <f t="shared" si="52"/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48"/>
        <v>72.653061224489804</v>
      </c>
      <c r="G541" t="s">
        <v>14</v>
      </c>
      <c r="H541">
        <v>77</v>
      </c>
      <c r="I541" s="5">
        <f t="shared" si="5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49"/>
        <v>43647.208333333328</v>
      </c>
      <c r="O541" s="8">
        <f t="shared" si="50"/>
        <v>43653.208333333328</v>
      </c>
      <c r="P541" t="b">
        <v>0</v>
      </c>
      <c r="Q541" t="b">
        <v>1</v>
      </c>
      <c r="R541" t="s">
        <v>17</v>
      </c>
      <c r="S541" t="str">
        <f t="shared" si="51"/>
        <v>food</v>
      </c>
      <c r="T541" t="str">
        <f t="shared" si="52"/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48"/>
        <v>265.98113207547169</v>
      </c>
      <c r="G542" t="s">
        <v>20</v>
      </c>
      <c r="H542">
        <v>247</v>
      </c>
      <c r="I542" s="5">
        <f t="shared" si="5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49"/>
        <v>43225.208333333328</v>
      </c>
      <c r="O542" s="8">
        <f t="shared" si="50"/>
        <v>43247.208333333328</v>
      </c>
      <c r="P542" t="b">
        <v>0</v>
      </c>
      <c r="Q542" t="b">
        <v>0</v>
      </c>
      <c r="R542" t="s">
        <v>122</v>
      </c>
      <c r="S542" t="str">
        <f t="shared" si="51"/>
        <v>photography</v>
      </c>
      <c r="T542" t="str">
        <f t="shared" si="52"/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48"/>
        <v>24.205617977528089</v>
      </c>
      <c r="G543" t="s">
        <v>14</v>
      </c>
      <c r="H543">
        <v>395</v>
      </c>
      <c r="I543" s="5">
        <f t="shared" si="5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49"/>
        <v>42165.208333333328</v>
      </c>
      <c r="O543" s="8">
        <f t="shared" si="50"/>
        <v>42191.208333333328</v>
      </c>
      <c r="P543" t="b">
        <v>0</v>
      </c>
      <c r="Q543" t="b">
        <v>0</v>
      </c>
      <c r="R543" t="s">
        <v>292</v>
      </c>
      <c r="S543" t="str">
        <f t="shared" si="51"/>
        <v>games</v>
      </c>
      <c r="T543" t="str">
        <f t="shared" si="52"/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48"/>
        <v>2.5064935064935066</v>
      </c>
      <c r="G544" t="s">
        <v>14</v>
      </c>
      <c r="H544">
        <v>49</v>
      </c>
      <c r="I544" s="5">
        <f t="shared" si="5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49"/>
        <v>42391.25</v>
      </c>
      <c r="O544" s="8">
        <f t="shared" si="50"/>
        <v>42421.25</v>
      </c>
      <c r="P544" t="b">
        <v>0</v>
      </c>
      <c r="Q544" t="b">
        <v>0</v>
      </c>
      <c r="R544" t="s">
        <v>60</v>
      </c>
      <c r="S544" t="str">
        <f t="shared" si="51"/>
        <v>music</v>
      </c>
      <c r="T544" t="str">
        <f t="shared" si="52"/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48"/>
        <v>16.329799764428738</v>
      </c>
      <c r="G545" t="s">
        <v>14</v>
      </c>
      <c r="H545">
        <v>180</v>
      </c>
      <c r="I545" s="5">
        <f t="shared" si="5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49"/>
        <v>41528.208333333336</v>
      </c>
      <c r="O545" s="8">
        <f t="shared" si="50"/>
        <v>41543.208333333336</v>
      </c>
      <c r="P545" t="b">
        <v>0</v>
      </c>
      <c r="Q545" t="b">
        <v>0</v>
      </c>
      <c r="R545" t="s">
        <v>89</v>
      </c>
      <c r="S545" t="str">
        <f t="shared" si="51"/>
        <v>games</v>
      </c>
      <c r="T545" t="str">
        <f t="shared" si="52"/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48"/>
        <v>276.5</v>
      </c>
      <c r="G546" t="s">
        <v>20</v>
      </c>
      <c r="H546">
        <v>84</v>
      </c>
      <c r="I546" s="5">
        <f t="shared" si="5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49"/>
        <v>42377.25</v>
      </c>
      <c r="O546" s="8">
        <f t="shared" si="50"/>
        <v>42390.25</v>
      </c>
      <c r="P546" t="b">
        <v>0</v>
      </c>
      <c r="Q546" t="b">
        <v>0</v>
      </c>
      <c r="R546" t="s">
        <v>23</v>
      </c>
      <c r="S546" t="str">
        <f t="shared" si="51"/>
        <v>music</v>
      </c>
      <c r="T546" t="str">
        <f t="shared" si="52"/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48"/>
        <v>88.803571428571431</v>
      </c>
      <c r="G547" t="s">
        <v>14</v>
      </c>
      <c r="H547">
        <v>2690</v>
      </c>
      <c r="I547" s="5">
        <f t="shared" si="5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49"/>
        <v>43824.25</v>
      </c>
      <c r="O547" s="8">
        <f t="shared" si="50"/>
        <v>43844.25</v>
      </c>
      <c r="P547" t="b">
        <v>0</v>
      </c>
      <c r="Q547" t="b">
        <v>0</v>
      </c>
      <c r="R547" t="s">
        <v>33</v>
      </c>
      <c r="S547" t="str">
        <f t="shared" si="51"/>
        <v>theater</v>
      </c>
      <c r="T547" t="str">
        <f t="shared" si="52"/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48"/>
        <v>163.57142857142856</v>
      </c>
      <c r="G548" t="s">
        <v>20</v>
      </c>
      <c r="H548">
        <v>88</v>
      </c>
      <c r="I548" s="5">
        <f t="shared" si="5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49"/>
        <v>43360.208333333328</v>
      </c>
      <c r="O548" s="8">
        <f t="shared" si="50"/>
        <v>43363.208333333328</v>
      </c>
      <c r="P548" t="b">
        <v>0</v>
      </c>
      <c r="Q548" t="b">
        <v>1</v>
      </c>
      <c r="R548" t="s">
        <v>33</v>
      </c>
      <c r="S548" t="str">
        <f t="shared" si="51"/>
        <v>theater</v>
      </c>
      <c r="T548" t="str">
        <f t="shared" si="52"/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48"/>
        <v>969</v>
      </c>
      <c r="G549" t="s">
        <v>20</v>
      </c>
      <c r="H549">
        <v>156</v>
      </c>
      <c r="I549" s="5">
        <f t="shared" si="53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49"/>
        <v>42029.25</v>
      </c>
      <c r="O549" s="8">
        <f t="shared" si="50"/>
        <v>42041.25</v>
      </c>
      <c r="P549" t="b">
        <v>0</v>
      </c>
      <c r="Q549" t="b">
        <v>0</v>
      </c>
      <c r="R549" t="s">
        <v>53</v>
      </c>
      <c r="S549" t="str">
        <f t="shared" si="51"/>
        <v>film &amp; video</v>
      </c>
      <c r="T549" t="str">
        <f t="shared" si="52"/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48"/>
        <v>270.91376701966715</v>
      </c>
      <c r="G550" t="s">
        <v>20</v>
      </c>
      <c r="H550">
        <v>2985</v>
      </c>
      <c r="I550" s="5">
        <f t="shared" si="5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49"/>
        <v>42461.208333333328</v>
      </c>
      <c r="O550" s="8">
        <f t="shared" si="50"/>
        <v>42474.208333333328</v>
      </c>
      <c r="P550" t="b">
        <v>0</v>
      </c>
      <c r="Q550" t="b">
        <v>0</v>
      </c>
      <c r="R550" t="s">
        <v>33</v>
      </c>
      <c r="S550" t="str">
        <f t="shared" si="51"/>
        <v>theater</v>
      </c>
      <c r="T550" t="str">
        <f t="shared" si="52"/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48"/>
        <v>284.21355932203392</v>
      </c>
      <c r="G551" t="s">
        <v>20</v>
      </c>
      <c r="H551">
        <v>762</v>
      </c>
      <c r="I551" s="5">
        <f t="shared" si="5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49"/>
        <v>41422.208333333336</v>
      </c>
      <c r="O551" s="8">
        <f t="shared" si="50"/>
        <v>41431.208333333336</v>
      </c>
      <c r="P551" t="b">
        <v>0</v>
      </c>
      <c r="Q551" t="b">
        <v>0</v>
      </c>
      <c r="R551" t="s">
        <v>65</v>
      </c>
      <c r="S551" t="str">
        <f t="shared" si="51"/>
        <v>technology</v>
      </c>
      <c r="T551" t="str">
        <f t="shared" si="52"/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48"/>
        <v>4</v>
      </c>
      <c r="G552" t="s">
        <v>74</v>
      </c>
      <c r="H552">
        <v>1</v>
      </c>
      <c r="I552" s="5">
        <f t="shared" si="53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49"/>
        <v>40968.25</v>
      </c>
      <c r="O552" s="8">
        <f t="shared" si="50"/>
        <v>40989.208333333336</v>
      </c>
      <c r="P552" t="b">
        <v>0</v>
      </c>
      <c r="Q552" t="b">
        <v>0</v>
      </c>
      <c r="R552" t="s">
        <v>60</v>
      </c>
      <c r="S552" t="str">
        <f t="shared" si="51"/>
        <v>music</v>
      </c>
      <c r="T552" t="str">
        <f t="shared" si="52"/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48"/>
        <v>58.6329816768462</v>
      </c>
      <c r="G553" t="s">
        <v>14</v>
      </c>
      <c r="H553">
        <v>2779</v>
      </c>
      <c r="I553" s="5">
        <f t="shared" si="5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49"/>
        <v>41993.25</v>
      </c>
      <c r="O553" s="8">
        <f t="shared" si="50"/>
        <v>42033.25</v>
      </c>
      <c r="P553" t="b">
        <v>0</v>
      </c>
      <c r="Q553" t="b">
        <v>1</v>
      </c>
      <c r="R553" t="s">
        <v>28</v>
      </c>
      <c r="S553" t="str">
        <f t="shared" si="51"/>
        <v>technology</v>
      </c>
      <c r="T553" t="str">
        <f t="shared" si="52"/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48"/>
        <v>98.51111111111112</v>
      </c>
      <c r="G554" t="s">
        <v>14</v>
      </c>
      <c r="H554">
        <v>92</v>
      </c>
      <c r="I554" s="5">
        <f t="shared" si="5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49"/>
        <v>42700.25</v>
      </c>
      <c r="O554" s="8">
        <f t="shared" si="50"/>
        <v>42702.25</v>
      </c>
      <c r="P554" t="b">
        <v>0</v>
      </c>
      <c r="Q554" t="b">
        <v>0</v>
      </c>
      <c r="R554" t="s">
        <v>33</v>
      </c>
      <c r="S554" t="str">
        <f t="shared" si="51"/>
        <v>theater</v>
      </c>
      <c r="T554" t="str">
        <f t="shared" si="52"/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48"/>
        <v>43.975381008206334</v>
      </c>
      <c r="G555" t="s">
        <v>14</v>
      </c>
      <c r="H555">
        <v>1028</v>
      </c>
      <c r="I555" s="5">
        <f t="shared" si="5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49"/>
        <v>40545.25</v>
      </c>
      <c r="O555" s="8">
        <f t="shared" si="50"/>
        <v>40546.25</v>
      </c>
      <c r="P555" t="b">
        <v>0</v>
      </c>
      <c r="Q555" t="b">
        <v>0</v>
      </c>
      <c r="R555" t="s">
        <v>23</v>
      </c>
      <c r="S555" t="str">
        <f t="shared" si="51"/>
        <v>music</v>
      </c>
      <c r="T555" t="str">
        <f t="shared" si="52"/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48"/>
        <v>151.66315789473683</v>
      </c>
      <c r="G556" t="s">
        <v>20</v>
      </c>
      <c r="H556">
        <v>554</v>
      </c>
      <c r="I556" s="5">
        <f t="shared" si="5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49"/>
        <v>42723.25</v>
      </c>
      <c r="O556" s="8">
        <f t="shared" si="50"/>
        <v>42729.25</v>
      </c>
      <c r="P556" t="b">
        <v>0</v>
      </c>
      <c r="Q556" t="b">
        <v>0</v>
      </c>
      <c r="R556" t="s">
        <v>60</v>
      </c>
      <c r="S556" t="str">
        <f t="shared" si="51"/>
        <v>music</v>
      </c>
      <c r="T556" t="str">
        <f t="shared" si="52"/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48"/>
        <v>223.63492063492063</v>
      </c>
      <c r="G557" t="s">
        <v>20</v>
      </c>
      <c r="H557">
        <v>135</v>
      </c>
      <c r="I557" s="5">
        <f t="shared" si="5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49"/>
        <v>41731.208333333336</v>
      </c>
      <c r="O557" s="8">
        <f t="shared" si="50"/>
        <v>41762.208333333336</v>
      </c>
      <c r="P557" t="b">
        <v>0</v>
      </c>
      <c r="Q557" t="b">
        <v>0</v>
      </c>
      <c r="R557" t="s">
        <v>23</v>
      </c>
      <c r="S557" t="str">
        <f t="shared" si="51"/>
        <v>music</v>
      </c>
      <c r="T557" t="str">
        <f t="shared" si="52"/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48"/>
        <v>239.75</v>
      </c>
      <c r="G558" t="s">
        <v>20</v>
      </c>
      <c r="H558">
        <v>122</v>
      </c>
      <c r="I558" s="5">
        <f t="shared" si="5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49"/>
        <v>40792.208333333336</v>
      </c>
      <c r="O558" s="8">
        <f t="shared" si="50"/>
        <v>40799.208333333336</v>
      </c>
      <c r="P558" t="b">
        <v>0</v>
      </c>
      <c r="Q558" t="b">
        <v>1</v>
      </c>
      <c r="R558" t="s">
        <v>206</v>
      </c>
      <c r="S558" t="str">
        <f t="shared" si="51"/>
        <v>publishing</v>
      </c>
      <c r="T558" t="str">
        <f t="shared" si="52"/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48"/>
        <v>199.33333333333334</v>
      </c>
      <c r="G559" t="s">
        <v>20</v>
      </c>
      <c r="H559">
        <v>221</v>
      </c>
      <c r="I559" s="5">
        <f t="shared" si="5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49"/>
        <v>42279.208333333328</v>
      </c>
      <c r="O559" s="8">
        <f t="shared" si="50"/>
        <v>42282.208333333328</v>
      </c>
      <c r="P559" t="b">
        <v>0</v>
      </c>
      <c r="Q559" t="b">
        <v>1</v>
      </c>
      <c r="R559" t="s">
        <v>474</v>
      </c>
      <c r="S559" t="str">
        <f t="shared" si="51"/>
        <v>film &amp; video</v>
      </c>
      <c r="T559" t="str">
        <f t="shared" si="52"/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48"/>
        <v>137.34482758620689</v>
      </c>
      <c r="G560" t="s">
        <v>20</v>
      </c>
      <c r="H560">
        <v>126</v>
      </c>
      <c r="I560" s="5">
        <f t="shared" si="5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49"/>
        <v>42424.25</v>
      </c>
      <c r="O560" s="8">
        <f t="shared" si="50"/>
        <v>42467.208333333328</v>
      </c>
      <c r="P560" t="b">
        <v>0</v>
      </c>
      <c r="Q560" t="b">
        <v>0</v>
      </c>
      <c r="R560" t="s">
        <v>33</v>
      </c>
      <c r="S560" t="str">
        <f t="shared" si="51"/>
        <v>theater</v>
      </c>
      <c r="T560" t="str">
        <f t="shared" si="52"/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48"/>
        <v>100.9696106362773</v>
      </c>
      <c r="G561" t="s">
        <v>20</v>
      </c>
      <c r="H561">
        <v>1022</v>
      </c>
      <c r="I561" s="5">
        <f t="shared" si="5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49"/>
        <v>42584.208333333328</v>
      </c>
      <c r="O561" s="8">
        <f t="shared" si="50"/>
        <v>42591.208333333328</v>
      </c>
      <c r="P561" t="b">
        <v>0</v>
      </c>
      <c r="Q561" t="b">
        <v>0</v>
      </c>
      <c r="R561" t="s">
        <v>33</v>
      </c>
      <c r="S561" t="str">
        <f t="shared" si="51"/>
        <v>theater</v>
      </c>
      <c r="T561" t="str">
        <f t="shared" si="52"/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48"/>
        <v>794.16</v>
      </c>
      <c r="G562" t="s">
        <v>20</v>
      </c>
      <c r="H562">
        <v>3177</v>
      </c>
      <c r="I562" s="5">
        <f t="shared" si="5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49"/>
        <v>40865.25</v>
      </c>
      <c r="O562" s="8">
        <f t="shared" si="50"/>
        <v>40905.25</v>
      </c>
      <c r="P562" t="b">
        <v>0</v>
      </c>
      <c r="Q562" t="b">
        <v>0</v>
      </c>
      <c r="R562" t="s">
        <v>71</v>
      </c>
      <c r="S562" t="str">
        <f t="shared" si="51"/>
        <v>film &amp; video</v>
      </c>
      <c r="T562" t="str">
        <f t="shared" si="52"/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48"/>
        <v>369.7</v>
      </c>
      <c r="G563" t="s">
        <v>20</v>
      </c>
      <c r="H563">
        <v>198</v>
      </c>
      <c r="I563" s="5">
        <f t="shared" si="5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49"/>
        <v>40833.208333333336</v>
      </c>
      <c r="O563" s="8">
        <f t="shared" si="50"/>
        <v>40835.208333333336</v>
      </c>
      <c r="P563" t="b">
        <v>0</v>
      </c>
      <c r="Q563" t="b">
        <v>0</v>
      </c>
      <c r="R563" t="s">
        <v>33</v>
      </c>
      <c r="S563" t="str">
        <f t="shared" si="51"/>
        <v>theater</v>
      </c>
      <c r="T563" t="str">
        <f t="shared" si="52"/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48"/>
        <v>12.818181818181817</v>
      </c>
      <c r="G564" t="s">
        <v>14</v>
      </c>
      <c r="H564">
        <v>26</v>
      </c>
      <c r="I564" s="5">
        <f t="shared" si="5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49"/>
        <v>43536.208333333328</v>
      </c>
      <c r="O564" s="8">
        <f t="shared" si="50"/>
        <v>43538.208333333328</v>
      </c>
      <c r="P564" t="b">
        <v>0</v>
      </c>
      <c r="Q564" t="b">
        <v>0</v>
      </c>
      <c r="R564" t="s">
        <v>23</v>
      </c>
      <c r="S564" t="str">
        <f t="shared" si="51"/>
        <v>music</v>
      </c>
      <c r="T564" t="str">
        <f t="shared" si="52"/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48"/>
        <v>138.02702702702703</v>
      </c>
      <c r="G565" t="s">
        <v>20</v>
      </c>
      <c r="H565">
        <v>85</v>
      </c>
      <c r="I565" s="5">
        <f t="shared" si="5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49"/>
        <v>43417.25</v>
      </c>
      <c r="O565" s="8">
        <f t="shared" si="50"/>
        <v>43437.25</v>
      </c>
      <c r="P565" t="b">
        <v>0</v>
      </c>
      <c r="Q565" t="b">
        <v>0</v>
      </c>
      <c r="R565" t="s">
        <v>42</v>
      </c>
      <c r="S565" t="str">
        <f t="shared" si="51"/>
        <v>film &amp; video</v>
      </c>
      <c r="T565" t="str">
        <f t="shared" si="52"/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48"/>
        <v>83.813278008298752</v>
      </c>
      <c r="G566" t="s">
        <v>14</v>
      </c>
      <c r="H566">
        <v>1790</v>
      </c>
      <c r="I566" s="5">
        <f t="shared" si="5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49"/>
        <v>42078.208333333328</v>
      </c>
      <c r="O566" s="8">
        <f t="shared" si="50"/>
        <v>42086.208333333328</v>
      </c>
      <c r="P566" t="b">
        <v>0</v>
      </c>
      <c r="Q566" t="b">
        <v>0</v>
      </c>
      <c r="R566" t="s">
        <v>33</v>
      </c>
      <c r="S566" t="str">
        <f t="shared" si="51"/>
        <v>theater</v>
      </c>
      <c r="T566" t="str">
        <f t="shared" si="52"/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48"/>
        <v>204.60063224446787</v>
      </c>
      <c r="G567" t="s">
        <v>20</v>
      </c>
      <c r="H567">
        <v>3596</v>
      </c>
      <c r="I567" s="5">
        <f t="shared" si="5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49"/>
        <v>40862.25</v>
      </c>
      <c r="O567" s="8">
        <f t="shared" si="50"/>
        <v>40882.25</v>
      </c>
      <c r="P567" t="b">
        <v>0</v>
      </c>
      <c r="Q567" t="b">
        <v>0</v>
      </c>
      <c r="R567" t="s">
        <v>33</v>
      </c>
      <c r="S567" t="str">
        <f t="shared" si="51"/>
        <v>theater</v>
      </c>
      <c r="T567" t="str">
        <f t="shared" si="52"/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48"/>
        <v>44.344086021505376</v>
      </c>
      <c r="G568" t="s">
        <v>14</v>
      </c>
      <c r="H568">
        <v>37</v>
      </c>
      <c r="I568" s="5">
        <f t="shared" si="5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49"/>
        <v>42424.25</v>
      </c>
      <c r="O568" s="8">
        <f t="shared" si="50"/>
        <v>42447.208333333328</v>
      </c>
      <c r="P568" t="b">
        <v>0</v>
      </c>
      <c r="Q568" t="b">
        <v>1</v>
      </c>
      <c r="R568" t="s">
        <v>50</v>
      </c>
      <c r="S568" t="str">
        <f t="shared" si="51"/>
        <v>music</v>
      </c>
      <c r="T568" t="str">
        <f t="shared" si="52"/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48"/>
        <v>218.60294117647058</v>
      </c>
      <c r="G569" t="s">
        <v>20</v>
      </c>
      <c r="H569">
        <v>244</v>
      </c>
      <c r="I569" s="5">
        <f t="shared" si="5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49"/>
        <v>41830.208333333336</v>
      </c>
      <c r="O569" s="8">
        <f t="shared" si="50"/>
        <v>41832.208333333336</v>
      </c>
      <c r="P569" t="b">
        <v>0</v>
      </c>
      <c r="Q569" t="b">
        <v>0</v>
      </c>
      <c r="R569" t="s">
        <v>23</v>
      </c>
      <c r="S569" t="str">
        <f t="shared" si="51"/>
        <v>music</v>
      </c>
      <c r="T569" t="str">
        <f t="shared" si="52"/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48"/>
        <v>186.03314917127071</v>
      </c>
      <c r="G570" t="s">
        <v>20</v>
      </c>
      <c r="H570">
        <v>5180</v>
      </c>
      <c r="I570" s="5">
        <f t="shared" si="5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49"/>
        <v>40374.208333333336</v>
      </c>
      <c r="O570" s="8">
        <f t="shared" si="50"/>
        <v>40419.208333333336</v>
      </c>
      <c r="P570" t="b">
        <v>0</v>
      </c>
      <c r="Q570" t="b">
        <v>0</v>
      </c>
      <c r="R570" t="s">
        <v>33</v>
      </c>
      <c r="S570" t="str">
        <f t="shared" si="51"/>
        <v>theater</v>
      </c>
      <c r="T570" t="str">
        <f t="shared" si="52"/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48"/>
        <v>237.33830845771143</v>
      </c>
      <c r="G571" t="s">
        <v>20</v>
      </c>
      <c r="H571">
        <v>589</v>
      </c>
      <c r="I571" s="5">
        <f t="shared" si="5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49"/>
        <v>40554.25</v>
      </c>
      <c r="O571" s="8">
        <f t="shared" si="50"/>
        <v>40566.25</v>
      </c>
      <c r="P571" t="b">
        <v>0</v>
      </c>
      <c r="Q571" t="b">
        <v>0</v>
      </c>
      <c r="R571" t="s">
        <v>71</v>
      </c>
      <c r="S571" t="str">
        <f t="shared" si="51"/>
        <v>film &amp; video</v>
      </c>
      <c r="T571" t="str">
        <f t="shared" si="52"/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48"/>
        <v>305.65384615384613</v>
      </c>
      <c r="G572" t="s">
        <v>20</v>
      </c>
      <c r="H572">
        <v>2725</v>
      </c>
      <c r="I572" s="5">
        <f t="shared" si="5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49"/>
        <v>41993.25</v>
      </c>
      <c r="O572" s="8">
        <f t="shared" si="50"/>
        <v>41999.25</v>
      </c>
      <c r="P572" t="b">
        <v>0</v>
      </c>
      <c r="Q572" t="b">
        <v>1</v>
      </c>
      <c r="R572" t="s">
        <v>23</v>
      </c>
      <c r="S572" t="str">
        <f t="shared" si="51"/>
        <v>music</v>
      </c>
      <c r="T572" t="str">
        <f t="shared" si="52"/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48"/>
        <v>94.142857142857139</v>
      </c>
      <c r="G573" t="s">
        <v>14</v>
      </c>
      <c r="H573">
        <v>35</v>
      </c>
      <c r="I573" s="5">
        <f t="shared" si="5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49"/>
        <v>42174.208333333328</v>
      </c>
      <c r="O573" s="8">
        <f t="shared" si="50"/>
        <v>42221.208333333328</v>
      </c>
      <c r="P573" t="b">
        <v>0</v>
      </c>
      <c r="Q573" t="b">
        <v>0</v>
      </c>
      <c r="R573" t="s">
        <v>100</v>
      </c>
      <c r="S573" t="str">
        <f t="shared" si="51"/>
        <v>film &amp; video</v>
      </c>
      <c r="T573" t="str">
        <f t="shared" si="52"/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48"/>
        <v>54.400000000000006</v>
      </c>
      <c r="G574" t="s">
        <v>74</v>
      </c>
      <c r="H574">
        <v>94</v>
      </c>
      <c r="I574" s="5">
        <f t="shared" si="5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49"/>
        <v>42275.208333333328</v>
      </c>
      <c r="O574" s="8">
        <f t="shared" si="50"/>
        <v>42291.208333333328</v>
      </c>
      <c r="P574" t="b">
        <v>0</v>
      </c>
      <c r="Q574" t="b">
        <v>1</v>
      </c>
      <c r="R574" t="s">
        <v>23</v>
      </c>
      <c r="S574" t="str">
        <f t="shared" si="51"/>
        <v>music</v>
      </c>
      <c r="T574" t="str">
        <f t="shared" si="52"/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48"/>
        <v>111.88059701492537</v>
      </c>
      <c r="G575" t="s">
        <v>20</v>
      </c>
      <c r="H575">
        <v>300</v>
      </c>
      <c r="I575" s="5">
        <f t="shared" si="5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49"/>
        <v>41761.208333333336</v>
      </c>
      <c r="O575" s="8">
        <f t="shared" si="50"/>
        <v>41763.208333333336</v>
      </c>
      <c r="P575" t="b">
        <v>0</v>
      </c>
      <c r="Q575" t="b">
        <v>0</v>
      </c>
      <c r="R575" t="s">
        <v>1029</v>
      </c>
      <c r="S575" t="str">
        <f t="shared" si="51"/>
        <v>journalism</v>
      </c>
      <c r="T575" t="str">
        <f t="shared" si="52"/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48"/>
        <v>369.14814814814815</v>
      </c>
      <c r="G576" t="s">
        <v>20</v>
      </c>
      <c r="H576">
        <v>144</v>
      </c>
      <c r="I576" s="5">
        <f t="shared" si="5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49"/>
        <v>43806.25</v>
      </c>
      <c r="O576" s="8">
        <f t="shared" si="50"/>
        <v>43816.25</v>
      </c>
      <c r="P576" t="b">
        <v>0</v>
      </c>
      <c r="Q576" t="b">
        <v>1</v>
      </c>
      <c r="R576" t="s">
        <v>17</v>
      </c>
      <c r="S576" t="str">
        <f t="shared" si="51"/>
        <v>food</v>
      </c>
      <c r="T576" t="str">
        <f t="shared" si="52"/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48"/>
        <v>62.930372148859547</v>
      </c>
      <c r="G577" t="s">
        <v>14</v>
      </c>
      <c r="H577">
        <v>558</v>
      </c>
      <c r="I577" s="5">
        <f t="shared" si="5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49"/>
        <v>41779.208333333336</v>
      </c>
      <c r="O577" s="8">
        <f t="shared" si="50"/>
        <v>41782.208333333336</v>
      </c>
      <c r="P577" t="b">
        <v>0</v>
      </c>
      <c r="Q577" t="b">
        <v>1</v>
      </c>
      <c r="R577" t="s">
        <v>33</v>
      </c>
      <c r="S577" t="str">
        <f t="shared" si="51"/>
        <v>theater</v>
      </c>
      <c r="T577" t="str">
        <f t="shared" si="52"/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48"/>
        <v>64.927835051546396</v>
      </c>
      <c r="G578" t="s">
        <v>14</v>
      </c>
      <c r="H578">
        <v>64</v>
      </c>
      <c r="I578" s="5">
        <f t="shared" si="5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49"/>
        <v>43040.208333333328</v>
      </c>
      <c r="O578" s="8">
        <f t="shared" si="50"/>
        <v>43057.25</v>
      </c>
      <c r="P578" t="b">
        <v>0</v>
      </c>
      <c r="Q578" t="b">
        <v>0</v>
      </c>
      <c r="R578" t="s">
        <v>33</v>
      </c>
      <c r="S578" t="str">
        <f t="shared" si="51"/>
        <v>theater</v>
      </c>
      <c r="T578" t="str">
        <f t="shared" si="52"/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54">E579/D579*100</f>
        <v>18.853658536585368</v>
      </c>
      <c r="G579" t="s">
        <v>74</v>
      </c>
      <c r="H579">
        <v>37</v>
      </c>
      <c r="I579" s="5">
        <f t="shared" si="53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55">(((L579/60)/60)/24)+DATE(1970,1,1)</f>
        <v>40613.25</v>
      </c>
      <c r="O579" s="8">
        <f t="shared" ref="O579:O642" si="56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7">LEFT(R579,SEARCH("/",R579)-1)</f>
        <v>music</v>
      </c>
      <c r="T579" t="str">
        <f t="shared" ref="T579:T642" si="58">RIGHT(R579,LEN(R579)-SEARCH("/",R579))</f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54"/>
        <v>16.754404145077721</v>
      </c>
      <c r="G580" t="s">
        <v>14</v>
      </c>
      <c r="H580">
        <v>245</v>
      </c>
      <c r="I580" s="5">
        <f t="shared" ref="I580:I643" si="5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55"/>
        <v>40878.25</v>
      </c>
      <c r="O580" s="8">
        <f t="shared" si="56"/>
        <v>40881.25</v>
      </c>
      <c r="P580" t="b">
        <v>0</v>
      </c>
      <c r="Q580" t="b">
        <v>0</v>
      </c>
      <c r="R580" t="s">
        <v>474</v>
      </c>
      <c r="S580" t="str">
        <f t="shared" si="57"/>
        <v>film &amp; video</v>
      </c>
      <c r="T580" t="str">
        <f t="shared" si="58"/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54"/>
        <v>101.11290322580646</v>
      </c>
      <c r="G581" t="s">
        <v>20</v>
      </c>
      <c r="H581">
        <v>87</v>
      </c>
      <c r="I581" s="5">
        <f t="shared" si="5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55"/>
        <v>40762.208333333336</v>
      </c>
      <c r="O581" s="8">
        <f t="shared" si="56"/>
        <v>40774.208333333336</v>
      </c>
      <c r="P581" t="b">
        <v>0</v>
      </c>
      <c r="Q581" t="b">
        <v>0</v>
      </c>
      <c r="R581" t="s">
        <v>159</v>
      </c>
      <c r="S581" t="str">
        <f t="shared" si="57"/>
        <v>music</v>
      </c>
      <c r="T581" t="str">
        <f t="shared" si="58"/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54"/>
        <v>341.5022831050228</v>
      </c>
      <c r="G582" t="s">
        <v>20</v>
      </c>
      <c r="H582">
        <v>3116</v>
      </c>
      <c r="I582" s="5">
        <f t="shared" si="5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55"/>
        <v>41696.25</v>
      </c>
      <c r="O582" s="8">
        <f t="shared" si="56"/>
        <v>41704.25</v>
      </c>
      <c r="P582" t="b">
        <v>0</v>
      </c>
      <c r="Q582" t="b">
        <v>0</v>
      </c>
      <c r="R582" t="s">
        <v>33</v>
      </c>
      <c r="S582" t="str">
        <f t="shared" si="57"/>
        <v>theater</v>
      </c>
      <c r="T582" t="str">
        <f t="shared" si="58"/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54"/>
        <v>64.016666666666666</v>
      </c>
      <c r="G583" t="s">
        <v>14</v>
      </c>
      <c r="H583">
        <v>71</v>
      </c>
      <c r="I583" s="5">
        <f t="shared" si="5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55"/>
        <v>40662.208333333336</v>
      </c>
      <c r="O583" s="8">
        <f t="shared" si="56"/>
        <v>40677.208333333336</v>
      </c>
      <c r="P583" t="b">
        <v>0</v>
      </c>
      <c r="Q583" t="b">
        <v>0</v>
      </c>
      <c r="R583" t="s">
        <v>28</v>
      </c>
      <c r="S583" t="str">
        <f t="shared" si="57"/>
        <v>technology</v>
      </c>
      <c r="T583" t="str">
        <f t="shared" si="58"/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54"/>
        <v>52.080459770114942</v>
      </c>
      <c r="G584" t="s">
        <v>14</v>
      </c>
      <c r="H584">
        <v>42</v>
      </c>
      <c r="I584" s="5">
        <f t="shared" si="5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55"/>
        <v>42165.208333333328</v>
      </c>
      <c r="O584" s="8">
        <f t="shared" si="56"/>
        <v>42170.208333333328</v>
      </c>
      <c r="P584" t="b">
        <v>0</v>
      </c>
      <c r="Q584" t="b">
        <v>1</v>
      </c>
      <c r="R584" t="s">
        <v>89</v>
      </c>
      <c r="S584" t="str">
        <f t="shared" si="57"/>
        <v>games</v>
      </c>
      <c r="T584" t="str">
        <f t="shared" si="58"/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54"/>
        <v>322.40211640211641</v>
      </c>
      <c r="G585" t="s">
        <v>20</v>
      </c>
      <c r="H585">
        <v>909</v>
      </c>
      <c r="I585" s="5">
        <f t="shared" si="5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55"/>
        <v>40959.25</v>
      </c>
      <c r="O585" s="8">
        <f t="shared" si="56"/>
        <v>40976.25</v>
      </c>
      <c r="P585" t="b">
        <v>0</v>
      </c>
      <c r="Q585" t="b">
        <v>0</v>
      </c>
      <c r="R585" t="s">
        <v>42</v>
      </c>
      <c r="S585" t="str">
        <f t="shared" si="57"/>
        <v>film &amp; video</v>
      </c>
      <c r="T585" t="str">
        <f t="shared" si="58"/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54"/>
        <v>119.50810185185186</v>
      </c>
      <c r="G586" t="s">
        <v>20</v>
      </c>
      <c r="H586">
        <v>1613</v>
      </c>
      <c r="I586" s="5">
        <f t="shared" si="5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55"/>
        <v>41024.208333333336</v>
      </c>
      <c r="O586" s="8">
        <f t="shared" si="56"/>
        <v>41038.208333333336</v>
      </c>
      <c r="P586" t="b">
        <v>0</v>
      </c>
      <c r="Q586" t="b">
        <v>0</v>
      </c>
      <c r="R586" t="s">
        <v>28</v>
      </c>
      <c r="S586" t="str">
        <f t="shared" si="57"/>
        <v>technology</v>
      </c>
      <c r="T586" t="str">
        <f t="shared" si="58"/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54"/>
        <v>146.79775280898878</v>
      </c>
      <c r="G587" t="s">
        <v>20</v>
      </c>
      <c r="H587">
        <v>136</v>
      </c>
      <c r="I587" s="5">
        <f t="shared" si="5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55"/>
        <v>40255.208333333336</v>
      </c>
      <c r="O587" s="8">
        <f t="shared" si="56"/>
        <v>40265.208333333336</v>
      </c>
      <c r="P587" t="b">
        <v>0</v>
      </c>
      <c r="Q587" t="b">
        <v>0</v>
      </c>
      <c r="R587" t="s">
        <v>206</v>
      </c>
      <c r="S587" t="str">
        <f t="shared" si="57"/>
        <v>publishing</v>
      </c>
      <c r="T587" t="str">
        <f t="shared" si="58"/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54"/>
        <v>950.57142857142856</v>
      </c>
      <c r="G588" t="s">
        <v>20</v>
      </c>
      <c r="H588">
        <v>130</v>
      </c>
      <c r="I588" s="5">
        <f t="shared" si="5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55"/>
        <v>40499.25</v>
      </c>
      <c r="O588" s="8">
        <f t="shared" si="56"/>
        <v>40518.25</v>
      </c>
      <c r="P588" t="b">
        <v>0</v>
      </c>
      <c r="Q588" t="b">
        <v>0</v>
      </c>
      <c r="R588" t="s">
        <v>23</v>
      </c>
      <c r="S588" t="str">
        <f t="shared" si="57"/>
        <v>music</v>
      </c>
      <c r="T588" t="str">
        <f t="shared" si="58"/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54"/>
        <v>72.893617021276597</v>
      </c>
      <c r="G589" t="s">
        <v>14</v>
      </c>
      <c r="H589">
        <v>156</v>
      </c>
      <c r="I589" s="5">
        <f t="shared" si="5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55"/>
        <v>43484.25</v>
      </c>
      <c r="O589" s="8">
        <f t="shared" si="56"/>
        <v>43536.208333333328</v>
      </c>
      <c r="P589" t="b">
        <v>0</v>
      </c>
      <c r="Q589" t="b">
        <v>1</v>
      </c>
      <c r="R589" t="s">
        <v>17</v>
      </c>
      <c r="S589" t="str">
        <f t="shared" si="57"/>
        <v>food</v>
      </c>
      <c r="T589" t="str">
        <f t="shared" si="58"/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54"/>
        <v>79.008248730964468</v>
      </c>
      <c r="G590" t="s">
        <v>14</v>
      </c>
      <c r="H590">
        <v>1368</v>
      </c>
      <c r="I590" s="5">
        <f t="shared" si="5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55"/>
        <v>40262.208333333336</v>
      </c>
      <c r="O590" s="8">
        <f t="shared" si="56"/>
        <v>40293.208333333336</v>
      </c>
      <c r="P590" t="b">
        <v>0</v>
      </c>
      <c r="Q590" t="b">
        <v>0</v>
      </c>
      <c r="R590" t="s">
        <v>33</v>
      </c>
      <c r="S590" t="str">
        <f t="shared" si="57"/>
        <v>theater</v>
      </c>
      <c r="T590" t="str">
        <f t="shared" si="58"/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54"/>
        <v>64.721518987341781</v>
      </c>
      <c r="G591" t="s">
        <v>14</v>
      </c>
      <c r="H591">
        <v>102</v>
      </c>
      <c r="I591" s="5">
        <f t="shared" si="5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55"/>
        <v>42190.208333333328</v>
      </c>
      <c r="O591" s="8">
        <f t="shared" si="56"/>
        <v>42197.208333333328</v>
      </c>
      <c r="P591" t="b">
        <v>0</v>
      </c>
      <c r="Q591" t="b">
        <v>0</v>
      </c>
      <c r="R591" t="s">
        <v>42</v>
      </c>
      <c r="S591" t="str">
        <f t="shared" si="57"/>
        <v>film &amp; video</v>
      </c>
      <c r="T591" t="str">
        <f t="shared" si="58"/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54"/>
        <v>82.028169014084511</v>
      </c>
      <c r="G592" t="s">
        <v>14</v>
      </c>
      <c r="H592">
        <v>86</v>
      </c>
      <c r="I592" s="5">
        <f t="shared" si="5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55"/>
        <v>41994.25</v>
      </c>
      <c r="O592" s="8">
        <f t="shared" si="56"/>
        <v>42005.25</v>
      </c>
      <c r="P592" t="b">
        <v>0</v>
      </c>
      <c r="Q592" t="b">
        <v>0</v>
      </c>
      <c r="R592" t="s">
        <v>133</v>
      </c>
      <c r="S592" t="str">
        <f t="shared" si="57"/>
        <v>publishing</v>
      </c>
      <c r="T592" t="str">
        <f t="shared" si="58"/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54"/>
        <v>1037.6666666666667</v>
      </c>
      <c r="G593" t="s">
        <v>20</v>
      </c>
      <c r="H593">
        <v>102</v>
      </c>
      <c r="I593" s="5">
        <f t="shared" si="5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55"/>
        <v>40373.208333333336</v>
      </c>
      <c r="O593" s="8">
        <f t="shared" si="56"/>
        <v>40383.208333333336</v>
      </c>
      <c r="P593" t="b">
        <v>0</v>
      </c>
      <c r="Q593" t="b">
        <v>0</v>
      </c>
      <c r="R593" t="s">
        <v>89</v>
      </c>
      <c r="S593" t="str">
        <f t="shared" si="57"/>
        <v>games</v>
      </c>
      <c r="T593" t="str">
        <f t="shared" si="58"/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54"/>
        <v>12.910076530612244</v>
      </c>
      <c r="G594" t="s">
        <v>14</v>
      </c>
      <c r="H594">
        <v>253</v>
      </c>
      <c r="I594" s="5">
        <f t="shared" si="5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55"/>
        <v>41789.208333333336</v>
      </c>
      <c r="O594" s="8">
        <f t="shared" si="56"/>
        <v>41798.208333333336</v>
      </c>
      <c r="P594" t="b">
        <v>0</v>
      </c>
      <c r="Q594" t="b">
        <v>0</v>
      </c>
      <c r="R594" t="s">
        <v>33</v>
      </c>
      <c r="S594" t="str">
        <f t="shared" si="57"/>
        <v>theater</v>
      </c>
      <c r="T594" t="str">
        <f t="shared" si="58"/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54"/>
        <v>154.84210526315789</v>
      </c>
      <c r="G595" t="s">
        <v>20</v>
      </c>
      <c r="H595">
        <v>4006</v>
      </c>
      <c r="I595" s="5">
        <f t="shared" si="5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55"/>
        <v>41724.208333333336</v>
      </c>
      <c r="O595" s="8">
        <f t="shared" si="56"/>
        <v>41737.208333333336</v>
      </c>
      <c r="P595" t="b">
        <v>0</v>
      </c>
      <c r="Q595" t="b">
        <v>0</v>
      </c>
      <c r="R595" t="s">
        <v>71</v>
      </c>
      <c r="S595" t="str">
        <f t="shared" si="57"/>
        <v>film &amp; video</v>
      </c>
      <c r="T595" t="str">
        <f t="shared" si="58"/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54"/>
        <v>7.0991735537190088</v>
      </c>
      <c r="G596" t="s">
        <v>14</v>
      </c>
      <c r="H596">
        <v>157</v>
      </c>
      <c r="I596" s="5">
        <f t="shared" si="5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55"/>
        <v>42548.208333333328</v>
      </c>
      <c r="O596" s="8">
        <f t="shared" si="56"/>
        <v>42551.208333333328</v>
      </c>
      <c r="P596" t="b">
        <v>0</v>
      </c>
      <c r="Q596" t="b">
        <v>1</v>
      </c>
      <c r="R596" t="s">
        <v>33</v>
      </c>
      <c r="S596" t="str">
        <f t="shared" si="57"/>
        <v>theater</v>
      </c>
      <c r="T596" t="str">
        <f t="shared" si="58"/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54"/>
        <v>208.52773826458036</v>
      </c>
      <c r="G597" t="s">
        <v>20</v>
      </c>
      <c r="H597">
        <v>1629</v>
      </c>
      <c r="I597" s="5">
        <f t="shared" si="5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55"/>
        <v>40253.208333333336</v>
      </c>
      <c r="O597" s="8">
        <f t="shared" si="56"/>
        <v>40274.208333333336</v>
      </c>
      <c r="P597" t="b">
        <v>0</v>
      </c>
      <c r="Q597" t="b">
        <v>1</v>
      </c>
      <c r="R597" t="s">
        <v>33</v>
      </c>
      <c r="S597" t="str">
        <f t="shared" si="57"/>
        <v>theater</v>
      </c>
      <c r="T597" t="str">
        <f t="shared" si="58"/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54"/>
        <v>99.683544303797461</v>
      </c>
      <c r="G598" t="s">
        <v>14</v>
      </c>
      <c r="H598">
        <v>183</v>
      </c>
      <c r="I598" s="5">
        <f t="shared" si="5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55"/>
        <v>42434.25</v>
      </c>
      <c r="O598" s="8">
        <f t="shared" si="56"/>
        <v>42441.25</v>
      </c>
      <c r="P598" t="b">
        <v>0</v>
      </c>
      <c r="Q598" t="b">
        <v>1</v>
      </c>
      <c r="R598" t="s">
        <v>53</v>
      </c>
      <c r="S598" t="str">
        <f t="shared" si="57"/>
        <v>film &amp; video</v>
      </c>
      <c r="T598" t="str">
        <f t="shared" si="58"/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54"/>
        <v>201.59756097560978</v>
      </c>
      <c r="G599" t="s">
        <v>20</v>
      </c>
      <c r="H599">
        <v>2188</v>
      </c>
      <c r="I599" s="5">
        <f t="shared" si="5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55"/>
        <v>43786.25</v>
      </c>
      <c r="O599" s="8">
        <f t="shared" si="56"/>
        <v>43804.25</v>
      </c>
      <c r="P599" t="b">
        <v>0</v>
      </c>
      <c r="Q599" t="b">
        <v>0</v>
      </c>
      <c r="R599" t="s">
        <v>33</v>
      </c>
      <c r="S599" t="str">
        <f t="shared" si="57"/>
        <v>theater</v>
      </c>
      <c r="T599" t="str">
        <f t="shared" si="58"/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54"/>
        <v>162.09032258064516</v>
      </c>
      <c r="G600" t="s">
        <v>20</v>
      </c>
      <c r="H600">
        <v>2409</v>
      </c>
      <c r="I600" s="5">
        <f t="shared" si="5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55"/>
        <v>40344.208333333336</v>
      </c>
      <c r="O600" s="8">
        <f t="shared" si="56"/>
        <v>40373.208333333336</v>
      </c>
      <c r="P600" t="b">
        <v>0</v>
      </c>
      <c r="Q600" t="b">
        <v>0</v>
      </c>
      <c r="R600" t="s">
        <v>23</v>
      </c>
      <c r="S600" t="str">
        <f t="shared" si="57"/>
        <v>music</v>
      </c>
      <c r="T600" t="str">
        <f t="shared" si="58"/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54"/>
        <v>3.6436208125445471</v>
      </c>
      <c r="G601" t="s">
        <v>14</v>
      </c>
      <c r="H601">
        <v>82</v>
      </c>
      <c r="I601" s="5">
        <f t="shared" si="5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55"/>
        <v>42047.25</v>
      </c>
      <c r="O601" s="8">
        <f t="shared" si="56"/>
        <v>42055.25</v>
      </c>
      <c r="P601" t="b">
        <v>0</v>
      </c>
      <c r="Q601" t="b">
        <v>0</v>
      </c>
      <c r="R601" t="s">
        <v>42</v>
      </c>
      <c r="S601" t="str">
        <f t="shared" si="57"/>
        <v>film &amp; video</v>
      </c>
      <c r="T601" t="str">
        <f t="shared" si="58"/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54"/>
        <v>5</v>
      </c>
      <c r="G602" t="s">
        <v>14</v>
      </c>
      <c r="H602">
        <v>1</v>
      </c>
      <c r="I602" s="5">
        <f t="shared" si="59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55"/>
        <v>41485.208333333336</v>
      </c>
      <c r="O602" s="8">
        <f t="shared" si="56"/>
        <v>41497.208333333336</v>
      </c>
      <c r="P602" t="b">
        <v>0</v>
      </c>
      <c r="Q602" t="b">
        <v>0</v>
      </c>
      <c r="R602" t="s">
        <v>17</v>
      </c>
      <c r="S602" t="str">
        <f t="shared" si="57"/>
        <v>food</v>
      </c>
      <c r="T602" t="str">
        <f t="shared" si="58"/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54"/>
        <v>206.63492063492063</v>
      </c>
      <c r="G603" t="s">
        <v>20</v>
      </c>
      <c r="H603">
        <v>194</v>
      </c>
      <c r="I603" s="5">
        <f t="shared" si="5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55"/>
        <v>41789.208333333336</v>
      </c>
      <c r="O603" s="8">
        <f t="shared" si="56"/>
        <v>41806.208333333336</v>
      </c>
      <c r="P603" t="b">
        <v>1</v>
      </c>
      <c r="Q603" t="b">
        <v>0</v>
      </c>
      <c r="R603" t="s">
        <v>65</v>
      </c>
      <c r="S603" t="str">
        <f t="shared" si="57"/>
        <v>technology</v>
      </c>
      <c r="T603" t="str">
        <f t="shared" si="58"/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54"/>
        <v>128.23628691983123</v>
      </c>
      <c r="G604" t="s">
        <v>20</v>
      </c>
      <c r="H604">
        <v>1140</v>
      </c>
      <c r="I604" s="5">
        <f t="shared" si="5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55"/>
        <v>42160.208333333328</v>
      </c>
      <c r="O604" s="8">
        <f t="shared" si="56"/>
        <v>42171.208333333328</v>
      </c>
      <c r="P604" t="b">
        <v>0</v>
      </c>
      <c r="Q604" t="b">
        <v>0</v>
      </c>
      <c r="R604" t="s">
        <v>33</v>
      </c>
      <c r="S604" t="str">
        <f t="shared" si="57"/>
        <v>theater</v>
      </c>
      <c r="T604" t="str">
        <f t="shared" si="58"/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54"/>
        <v>119.66037735849055</v>
      </c>
      <c r="G605" t="s">
        <v>20</v>
      </c>
      <c r="H605">
        <v>102</v>
      </c>
      <c r="I605" s="5">
        <f t="shared" si="5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55"/>
        <v>43573.208333333328</v>
      </c>
      <c r="O605" s="8">
        <f t="shared" si="56"/>
        <v>43600.208333333328</v>
      </c>
      <c r="P605" t="b">
        <v>0</v>
      </c>
      <c r="Q605" t="b">
        <v>0</v>
      </c>
      <c r="R605" t="s">
        <v>33</v>
      </c>
      <c r="S605" t="str">
        <f t="shared" si="57"/>
        <v>theater</v>
      </c>
      <c r="T605" t="str">
        <f t="shared" si="58"/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54"/>
        <v>170.73055242390078</v>
      </c>
      <c r="G606" t="s">
        <v>20</v>
      </c>
      <c r="H606">
        <v>2857</v>
      </c>
      <c r="I606" s="5">
        <f t="shared" si="5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55"/>
        <v>40565.25</v>
      </c>
      <c r="O606" s="8">
        <f t="shared" si="56"/>
        <v>40586.25</v>
      </c>
      <c r="P606" t="b">
        <v>0</v>
      </c>
      <c r="Q606" t="b">
        <v>0</v>
      </c>
      <c r="R606" t="s">
        <v>33</v>
      </c>
      <c r="S606" t="str">
        <f t="shared" si="57"/>
        <v>theater</v>
      </c>
      <c r="T606" t="str">
        <f t="shared" si="58"/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54"/>
        <v>187.21212121212122</v>
      </c>
      <c r="G607" t="s">
        <v>20</v>
      </c>
      <c r="H607">
        <v>107</v>
      </c>
      <c r="I607" s="5">
        <f t="shared" si="5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55"/>
        <v>42280.208333333328</v>
      </c>
      <c r="O607" s="8">
        <f t="shared" si="56"/>
        <v>42321.25</v>
      </c>
      <c r="P607" t="b">
        <v>0</v>
      </c>
      <c r="Q607" t="b">
        <v>0</v>
      </c>
      <c r="R607" t="s">
        <v>68</v>
      </c>
      <c r="S607" t="str">
        <f t="shared" si="57"/>
        <v>publishing</v>
      </c>
      <c r="T607" t="str">
        <f t="shared" si="58"/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54"/>
        <v>188.38235294117646</v>
      </c>
      <c r="G608" t="s">
        <v>20</v>
      </c>
      <c r="H608">
        <v>160</v>
      </c>
      <c r="I608" s="5">
        <f t="shared" si="5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55"/>
        <v>42436.25</v>
      </c>
      <c r="O608" s="8">
        <f t="shared" si="56"/>
        <v>42447.208333333328</v>
      </c>
      <c r="P608" t="b">
        <v>0</v>
      </c>
      <c r="Q608" t="b">
        <v>0</v>
      </c>
      <c r="R608" t="s">
        <v>23</v>
      </c>
      <c r="S608" t="str">
        <f t="shared" si="57"/>
        <v>music</v>
      </c>
      <c r="T608" t="str">
        <f t="shared" si="58"/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54"/>
        <v>131.29869186046511</v>
      </c>
      <c r="G609" t="s">
        <v>20</v>
      </c>
      <c r="H609">
        <v>2230</v>
      </c>
      <c r="I609" s="5">
        <f t="shared" si="5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55"/>
        <v>41721.208333333336</v>
      </c>
      <c r="O609" s="8">
        <f t="shared" si="56"/>
        <v>41723.208333333336</v>
      </c>
      <c r="P609" t="b">
        <v>0</v>
      </c>
      <c r="Q609" t="b">
        <v>0</v>
      </c>
      <c r="R609" t="s">
        <v>17</v>
      </c>
      <c r="S609" t="str">
        <f t="shared" si="57"/>
        <v>food</v>
      </c>
      <c r="T609" t="str">
        <f t="shared" si="58"/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54"/>
        <v>283.97435897435901</v>
      </c>
      <c r="G610" t="s">
        <v>20</v>
      </c>
      <c r="H610">
        <v>316</v>
      </c>
      <c r="I610" s="5">
        <f t="shared" si="5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55"/>
        <v>43530.25</v>
      </c>
      <c r="O610" s="8">
        <f t="shared" si="56"/>
        <v>43534.25</v>
      </c>
      <c r="P610" t="b">
        <v>0</v>
      </c>
      <c r="Q610" t="b">
        <v>1</v>
      </c>
      <c r="R610" t="s">
        <v>159</v>
      </c>
      <c r="S610" t="str">
        <f t="shared" si="57"/>
        <v>music</v>
      </c>
      <c r="T610" t="str">
        <f t="shared" si="58"/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54"/>
        <v>120.41999999999999</v>
      </c>
      <c r="G611" t="s">
        <v>20</v>
      </c>
      <c r="H611">
        <v>117</v>
      </c>
      <c r="I611" s="5">
        <f t="shared" si="5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55"/>
        <v>43481.25</v>
      </c>
      <c r="O611" s="8">
        <f t="shared" si="56"/>
        <v>43498.25</v>
      </c>
      <c r="P611" t="b">
        <v>0</v>
      </c>
      <c r="Q611" t="b">
        <v>0</v>
      </c>
      <c r="R611" t="s">
        <v>474</v>
      </c>
      <c r="S611" t="str">
        <f t="shared" si="57"/>
        <v>film &amp; video</v>
      </c>
      <c r="T611" t="str">
        <f t="shared" si="58"/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54"/>
        <v>419.0560747663551</v>
      </c>
      <c r="G612" t="s">
        <v>20</v>
      </c>
      <c r="H612">
        <v>6406</v>
      </c>
      <c r="I612" s="5">
        <f t="shared" si="5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55"/>
        <v>41259.25</v>
      </c>
      <c r="O612" s="8">
        <f t="shared" si="56"/>
        <v>41273.25</v>
      </c>
      <c r="P612" t="b">
        <v>0</v>
      </c>
      <c r="Q612" t="b">
        <v>0</v>
      </c>
      <c r="R612" t="s">
        <v>33</v>
      </c>
      <c r="S612" t="str">
        <f t="shared" si="57"/>
        <v>theater</v>
      </c>
      <c r="T612" t="str">
        <f t="shared" si="58"/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54"/>
        <v>13.853658536585368</v>
      </c>
      <c r="G613" t="s">
        <v>74</v>
      </c>
      <c r="H613">
        <v>15</v>
      </c>
      <c r="I613" s="5">
        <f t="shared" si="5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55"/>
        <v>41480.208333333336</v>
      </c>
      <c r="O613" s="8">
        <f t="shared" si="56"/>
        <v>41492.208333333336</v>
      </c>
      <c r="P613" t="b">
        <v>0</v>
      </c>
      <c r="Q613" t="b">
        <v>0</v>
      </c>
      <c r="R613" t="s">
        <v>33</v>
      </c>
      <c r="S613" t="str">
        <f t="shared" si="57"/>
        <v>theater</v>
      </c>
      <c r="T613" t="str">
        <f t="shared" si="58"/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54"/>
        <v>139.43548387096774</v>
      </c>
      <c r="G614" t="s">
        <v>20</v>
      </c>
      <c r="H614">
        <v>192</v>
      </c>
      <c r="I614" s="5">
        <f t="shared" si="5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55"/>
        <v>40474.208333333336</v>
      </c>
      <c r="O614" s="8">
        <f t="shared" si="56"/>
        <v>40497.25</v>
      </c>
      <c r="P614" t="b">
        <v>0</v>
      </c>
      <c r="Q614" t="b">
        <v>0</v>
      </c>
      <c r="R614" t="s">
        <v>50</v>
      </c>
      <c r="S614" t="str">
        <f t="shared" si="57"/>
        <v>music</v>
      </c>
      <c r="T614" t="str">
        <f t="shared" si="58"/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54"/>
        <v>174</v>
      </c>
      <c r="G615" t="s">
        <v>20</v>
      </c>
      <c r="H615">
        <v>26</v>
      </c>
      <c r="I615" s="5">
        <f t="shared" si="5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55"/>
        <v>42973.208333333328</v>
      </c>
      <c r="O615" s="8">
        <f t="shared" si="56"/>
        <v>42982.208333333328</v>
      </c>
      <c r="P615" t="b">
        <v>0</v>
      </c>
      <c r="Q615" t="b">
        <v>0</v>
      </c>
      <c r="R615" t="s">
        <v>33</v>
      </c>
      <c r="S615" t="str">
        <f t="shared" si="57"/>
        <v>theater</v>
      </c>
      <c r="T615" t="str">
        <f t="shared" si="58"/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54"/>
        <v>155.49056603773585</v>
      </c>
      <c r="G616" t="s">
        <v>20</v>
      </c>
      <c r="H616">
        <v>723</v>
      </c>
      <c r="I616" s="5">
        <f t="shared" si="5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55"/>
        <v>42746.25</v>
      </c>
      <c r="O616" s="8">
        <f t="shared" si="56"/>
        <v>42764.25</v>
      </c>
      <c r="P616" t="b">
        <v>0</v>
      </c>
      <c r="Q616" t="b">
        <v>0</v>
      </c>
      <c r="R616" t="s">
        <v>33</v>
      </c>
      <c r="S616" t="str">
        <f t="shared" si="57"/>
        <v>theater</v>
      </c>
      <c r="T616" t="str">
        <f t="shared" si="58"/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54"/>
        <v>170.44705882352943</v>
      </c>
      <c r="G617" t="s">
        <v>20</v>
      </c>
      <c r="H617">
        <v>170</v>
      </c>
      <c r="I617" s="5">
        <f t="shared" si="5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55"/>
        <v>42489.208333333328</v>
      </c>
      <c r="O617" s="8">
        <f t="shared" si="56"/>
        <v>42499.208333333328</v>
      </c>
      <c r="P617" t="b">
        <v>0</v>
      </c>
      <c r="Q617" t="b">
        <v>0</v>
      </c>
      <c r="R617" t="s">
        <v>33</v>
      </c>
      <c r="S617" t="str">
        <f t="shared" si="57"/>
        <v>theater</v>
      </c>
      <c r="T617" t="str">
        <f t="shared" si="58"/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54"/>
        <v>189.515625</v>
      </c>
      <c r="G618" t="s">
        <v>20</v>
      </c>
      <c r="H618">
        <v>238</v>
      </c>
      <c r="I618" s="5">
        <f t="shared" si="5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55"/>
        <v>41537.208333333336</v>
      </c>
      <c r="O618" s="8">
        <f t="shared" si="56"/>
        <v>41538.208333333336</v>
      </c>
      <c r="P618" t="b">
        <v>0</v>
      </c>
      <c r="Q618" t="b">
        <v>1</v>
      </c>
      <c r="R618" t="s">
        <v>60</v>
      </c>
      <c r="S618" t="str">
        <f t="shared" si="57"/>
        <v>music</v>
      </c>
      <c r="T618" t="str">
        <f t="shared" si="58"/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54"/>
        <v>249.71428571428572</v>
      </c>
      <c r="G619" t="s">
        <v>20</v>
      </c>
      <c r="H619">
        <v>55</v>
      </c>
      <c r="I619" s="5">
        <f t="shared" si="5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55"/>
        <v>41794.208333333336</v>
      </c>
      <c r="O619" s="8">
        <f t="shared" si="56"/>
        <v>41804.208333333336</v>
      </c>
      <c r="P619" t="b">
        <v>0</v>
      </c>
      <c r="Q619" t="b">
        <v>0</v>
      </c>
      <c r="R619" t="s">
        <v>33</v>
      </c>
      <c r="S619" t="str">
        <f t="shared" si="57"/>
        <v>theater</v>
      </c>
      <c r="T619" t="str">
        <f t="shared" si="58"/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54"/>
        <v>48.860523665659613</v>
      </c>
      <c r="G620" t="s">
        <v>14</v>
      </c>
      <c r="H620">
        <v>1198</v>
      </c>
      <c r="I620" s="5">
        <f t="shared" si="5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55"/>
        <v>41396.208333333336</v>
      </c>
      <c r="O620" s="8">
        <f t="shared" si="56"/>
        <v>41417.208333333336</v>
      </c>
      <c r="P620" t="b">
        <v>0</v>
      </c>
      <c r="Q620" t="b">
        <v>0</v>
      </c>
      <c r="R620" t="s">
        <v>68</v>
      </c>
      <c r="S620" t="str">
        <f t="shared" si="57"/>
        <v>publishing</v>
      </c>
      <c r="T620" t="str">
        <f t="shared" si="58"/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54"/>
        <v>28.461970393057683</v>
      </c>
      <c r="G621" t="s">
        <v>14</v>
      </c>
      <c r="H621">
        <v>648</v>
      </c>
      <c r="I621" s="5">
        <f t="shared" si="5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55"/>
        <v>40669.208333333336</v>
      </c>
      <c r="O621" s="8">
        <f t="shared" si="56"/>
        <v>40670.208333333336</v>
      </c>
      <c r="P621" t="b">
        <v>1</v>
      </c>
      <c r="Q621" t="b">
        <v>1</v>
      </c>
      <c r="R621" t="s">
        <v>33</v>
      </c>
      <c r="S621" t="str">
        <f t="shared" si="57"/>
        <v>theater</v>
      </c>
      <c r="T621" t="str">
        <f t="shared" si="58"/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54"/>
        <v>268.02325581395348</v>
      </c>
      <c r="G622" t="s">
        <v>20</v>
      </c>
      <c r="H622">
        <v>128</v>
      </c>
      <c r="I622" s="5">
        <f t="shared" si="5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55"/>
        <v>42559.208333333328</v>
      </c>
      <c r="O622" s="8">
        <f t="shared" si="56"/>
        <v>42563.208333333328</v>
      </c>
      <c r="P622" t="b">
        <v>0</v>
      </c>
      <c r="Q622" t="b">
        <v>0</v>
      </c>
      <c r="R622" t="s">
        <v>122</v>
      </c>
      <c r="S622" t="str">
        <f t="shared" si="57"/>
        <v>photography</v>
      </c>
      <c r="T622" t="str">
        <f t="shared" si="58"/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54"/>
        <v>619.80078125</v>
      </c>
      <c r="G623" t="s">
        <v>20</v>
      </c>
      <c r="H623">
        <v>2144</v>
      </c>
      <c r="I623" s="5">
        <f t="shared" si="5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55"/>
        <v>42626.208333333328</v>
      </c>
      <c r="O623" s="8">
        <f t="shared" si="56"/>
        <v>42631.208333333328</v>
      </c>
      <c r="P623" t="b">
        <v>0</v>
      </c>
      <c r="Q623" t="b">
        <v>0</v>
      </c>
      <c r="R623" t="s">
        <v>33</v>
      </c>
      <c r="S623" t="str">
        <f t="shared" si="57"/>
        <v>theater</v>
      </c>
      <c r="T623" t="str">
        <f t="shared" si="58"/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54"/>
        <v>3.1301587301587301</v>
      </c>
      <c r="G624" t="s">
        <v>14</v>
      </c>
      <c r="H624">
        <v>64</v>
      </c>
      <c r="I624" s="5">
        <f t="shared" si="5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55"/>
        <v>43205.208333333328</v>
      </c>
      <c r="O624" s="8">
        <f t="shared" si="56"/>
        <v>43231.208333333328</v>
      </c>
      <c r="P624" t="b">
        <v>0</v>
      </c>
      <c r="Q624" t="b">
        <v>0</v>
      </c>
      <c r="R624" t="s">
        <v>60</v>
      </c>
      <c r="S624" t="str">
        <f t="shared" si="57"/>
        <v>music</v>
      </c>
      <c r="T624" t="str">
        <f t="shared" si="58"/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54"/>
        <v>159.92152704135739</v>
      </c>
      <c r="G625" t="s">
        <v>20</v>
      </c>
      <c r="H625">
        <v>2693</v>
      </c>
      <c r="I625" s="5">
        <f t="shared" si="5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55"/>
        <v>42201.208333333328</v>
      </c>
      <c r="O625" s="8">
        <f t="shared" si="56"/>
        <v>42206.208333333328</v>
      </c>
      <c r="P625" t="b">
        <v>0</v>
      </c>
      <c r="Q625" t="b">
        <v>0</v>
      </c>
      <c r="R625" t="s">
        <v>33</v>
      </c>
      <c r="S625" t="str">
        <f t="shared" si="57"/>
        <v>theater</v>
      </c>
      <c r="T625" t="str">
        <f t="shared" si="58"/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54"/>
        <v>279.39215686274508</v>
      </c>
      <c r="G626" t="s">
        <v>20</v>
      </c>
      <c r="H626">
        <v>432</v>
      </c>
      <c r="I626" s="5">
        <f t="shared" si="5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55"/>
        <v>42029.25</v>
      </c>
      <c r="O626" s="8">
        <f t="shared" si="56"/>
        <v>42035.25</v>
      </c>
      <c r="P626" t="b">
        <v>0</v>
      </c>
      <c r="Q626" t="b">
        <v>0</v>
      </c>
      <c r="R626" t="s">
        <v>122</v>
      </c>
      <c r="S626" t="str">
        <f t="shared" si="57"/>
        <v>photography</v>
      </c>
      <c r="T626" t="str">
        <f t="shared" si="58"/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54"/>
        <v>77.373333333333335</v>
      </c>
      <c r="G627" t="s">
        <v>14</v>
      </c>
      <c r="H627">
        <v>62</v>
      </c>
      <c r="I627" s="5">
        <f t="shared" si="5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55"/>
        <v>43857.25</v>
      </c>
      <c r="O627" s="8">
        <f t="shared" si="56"/>
        <v>43871.25</v>
      </c>
      <c r="P627" t="b">
        <v>0</v>
      </c>
      <c r="Q627" t="b">
        <v>0</v>
      </c>
      <c r="R627" t="s">
        <v>33</v>
      </c>
      <c r="S627" t="str">
        <f t="shared" si="57"/>
        <v>theater</v>
      </c>
      <c r="T627" t="str">
        <f t="shared" si="58"/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54"/>
        <v>206.32812500000003</v>
      </c>
      <c r="G628" t="s">
        <v>20</v>
      </c>
      <c r="H628">
        <v>189</v>
      </c>
      <c r="I628" s="5">
        <f t="shared" si="5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55"/>
        <v>40449.208333333336</v>
      </c>
      <c r="O628" s="8">
        <f t="shared" si="56"/>
        <v>40458.208333333336</v>
      </c>
      <c r="P628" t="b">
        <v>0</v>
      </c>
      <c r="Q628" t="b">
        <v>1</v>
      </c>
      <c r="R628" t="s">
        <v>33</v>
      </c>
      <c r="S628" t="str">
        <f t="shared" si="57"/>
        <v>theater</v>
      </c>
      <c r="T628" t="str">
        <f t="shared" si="58"/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54"/>
        <v>694.25</v>
      </c>
      <c r="G629" t="s">
        <v>20</v>
      </c>
      <c r="H629">
        <v>154</v>
      </c>
      <c r="I629" s="5">
        <f t="shared" si="5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55"/>
        <v>40345.208333333336</v>
      </c>
      <c r="O629" s="8">
        <f t="shared" si="56"/>
        <v>40369.208333333336</v>
      </c>
      <c r="P629" t="b">
        <v>1</v>
      </c>
      <c r="Q629" t="b">
        <v>0</v>
      </c>
      <c r="R629" t="s">
        <v>17</v>
      </c>
      <c r="S629" t="str">
        <f t="shared" si="57"/>
        <v>food</v>
      </c>
      <c r="T629" t="str">
        <f t="shared" si="58"/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54"/>
        <v>151.78947368421052</v>
      </c>
      <c r="G630" t="s">
        <v>20</v>
      </c>
      <c r="H630">
        <v>96</v>
      </c>
      <c r="I630" s="5">
        <f t="shared" si="5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55"/>
        <v>40455.208333333336</v>
      </c>
      <c r="O630" s="8">
        <f t="shared" si="56"/>
        <v>40458.208333333336</v>
      </c>
      <c r="P630" t="b">
        <v>0</v>
      </c>
      <c r="Q630" t="b">
        <v>0</v>
      </c>
      <c r="R630" t="s">
        <v>60</v>
      </c>
      <c r="S630" t="str">
        <f t="shared" si="57"/>
        <v>music</v>
      </c>
      <c r="T630" t="str">
        <f t="shared" si="58"/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54"/>
        <v>64.58207217694995</v>
      </c>
      <c r="G631" t="s">
        <v>14</v>
      </c>
      <c r="H631">
        <v>750</v>
      </c>
      <c r="I631" s="5">
        <f t="shared" si="5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55"/>
        <v>42557.208333333328</v>
      </c>
      <c r="O631" s="8">
        <f t="shared" si="56"/>
        <v>42559.208333333328</v>
      </c>
      <c r="P631" t="b">
        <v>0</v>
      </c>
      <c r="Q631" t="b">
        <v>1</v>
      </c>
      <c r="R631" t="s">
        <v>33</v>
      </c>
      <c r="S631" t="str">
        <f t="shared" si="57"/>
        <v>theater</v>
      </c>
      <c r="T631" t="str">
        <f t="shared" si="58"/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54"/>
        <v>62.873684210526314</v>
      </c>
      <c r="G632" t="s">
        <v>74</v>
      </c>
      <c r="H632">
        <v>87</v>
      </c>
      <c r="I632" s="5">
        <f t="shared" si="5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55"/>
        <v>43586.208333333328</v>
      </c>
      <c r="O632" s="8">
        <f t="shared" si="56"/>
        <v>43597.208333333328</v>
      </c>
      <c r="P632" t="b">
        <v>0</v>
      </c>
      <c r="Q632" t="b">
        <v>1</v>
      </c>
      <c r="R632" t="s">
        <v>33</v>
      </c>
      <c r="S632" t="str">
        <f t="shared" si="57"/>
        <v>theater</v>
      </c>
      <c r="T632" t="str">
        <f t="shared" si="58"/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54"/>
        <v>310.39864864864865</v>
      </c>
      <c r="G633" t="s">
        <v>20</v>
      </c>
      <c r="H633">
        <v>3063</v>
      </c>
      <c r="I633" s="5">
        <f t="shared" si="5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55"/>
        <v>43550.208333333328</v>
      </c>
      <c r="O633" s="8">
        <f t="shared" si="56"/>
        <v>43554.208333333328</v>
      </c>
      <c r="P633" t="b">
        <v>0</v>
      </c>
      <c r="Q633" t="b">
        <v>0</v>
      </c>
      <c r="R633" t="s">
        <v>33</v>
      </c>
      <c r="S633" t="str">
        <f t="shared" si="57"/>
        <v>theater</v>
      </c>
      <c r="T633" t="str">
        <f t="shared" si="58"/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54"/>
        <v>42.859916782246884</v>
      </c>
      <c r="G634" t="s">
        <v>47</v>
      </c>
      <c r="H634">
        <v>278</v>
      </c>
      <c r="I634" s="5">
        <f t="shared" si="5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55"/>
        <v>41945.208333333336</v>
      </c>
      <c r="O634" s="8">
        <f t="shared" si="56"/>
        <v>41963.25</v>
      </c>
      <c r="P634" t="b">
        <v>0</v>
      </c>
      <c r="Q634" t="b">
        <v>0</v>
      </c>
      <c r="R634" t="s">
        <v>33</v>
      </c>
      <c r="S634" t="str">
        <f t="shared" si="57"/>
        <v>theater</v>
      </c>
      <c r="T634" t="str">
        <f t="shared" si="58"/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54"/>
        <v>83.119402985074629</v>
      </c>
      <c r="G635" t="s">
        <v>14</v>
      </c>
      <c r="H635">
        <v>105</v>
      </c>
      <c r="I635" s="5">
        <f t="shared" si="5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55"/>
        <v>42315.25</v>
      </c>
      <c r="O635" s="8">
        <f t="shared" si="56"/>
        <v>42319.25</v>
      </c>
      <c r="P635" t="b">
        <v>0</v>
      </c>
      <c r="Q635" t="b">
        <v>0</v>
      </c>
      <c r="R635" t="s">
        <v>71</v>
      </c>
      <c r="S635" t="str">
        <f t="shared" si="57"/>
        <v>film &amp; video</v>
      </c>
      <c r="T635" t="str">
        <f t="shared" si="58"/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54"/>
        <v>78.531302876480552</v>
      </c>
      <c r="G636" t="s">
        <v>74</v>
      </c>
      <c r="H636">
        <v>1658</v>
      </c>
      <c r="I636" s="5">
        <f t="shared" si="5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55"/>
        <v>42819.208333333328</v>
      </c>
      <c r="O636" s="8">
        <f t="shared" si="56"/>
        <v>42833.208333333328</v>
      </c>
      <c r="P636" t="b">
        <v>0</v>
      </c>
      <c r="Q636" t="b">
        <v>0</v>
      </c>
      <c r="R636" t="s">
        <v>269</v>
      </c>
      <c r="S636" t="str">
        <f t="shared" si="57"/>
        <v>film &amp; video</v>
      </c>
      <c r="T636" t="str">
        <f t="shared" si="58"/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54"/>
        <v>114.09352517985612</v>
      </c>
      <c r="G637" t="s">
        <v>20</v>
      </c>
      <c r="H637">
        <v>2266</v>
      </c>
      <c r="I637" s="5">
        <f t="shared" si="5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55"/>
        <v>41314.25</v>
      </c>
      <c r="O637" s="8">
        <f t="shared" si="56"/>
        <v>41346.208333333336</v>
      </c>
      <c r="P637" t="b">
        <v>0</v>
      </c>
      <c r="Q637" t="b">
        <v>0</v>
      </c>
      <c r="R637" t="s">
        <v>269</v>
      </c>
      <c r="S637" t="str">
        <f t="shared" si="57"/>
        <v>film &amp; video</v>
      </c>
      <c r="T637" t="str">
        <f t="shared" si="58"/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54"/>
        <v>64.537683358624179</v>
      </c>
      <c r="G638" t="s">
        <v>14</v>
      </c>
      <c r="H638">
        <v>2604</v>
      </c>
      <c r="I638" s="5">
        <f t="shared" si="5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55"/>
        <v>40926.25</v>
      </c>
      <c r="O638" s="8">
        <f t="shared" si="56"/>
        <v>40971.25</v>
      </c>
      <c r="P638" t="b">
        <v>0</v>
      </c>
      <c r="Q638" t="b">
        <v>1</v>
      </c>
      <c r="R638" t="s">
        <v>71</v>
      </c>
      <c r="S638" t="str">
        <f t="shared" si="57"/>
        <v>film &amp; video</v>
      </c>
      <c r="T638" t="str">
        <f t="shared" si="58"/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54"/>
        <v>79.411764705882348</v>
      </c>
      <c r="G639" t="s">
        <v>14</v>
      </c>
      <c r="H639">
        <v>65</v>
      </c>
      <c r="I639" s="5">
        <f t="shared" si="5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55"/>
        <v>42688.25</v>
      </c>
      <c r="O639" s="8">
        <f t="shared" si="56"/>
        <v>42696.25</v>
      </c>
      <c r="P639" t="b">
        <v>0</v>
      </c>
      <c r="Q639" t="b">
        <v>0</v>
      </c>
      <c r="R639" t="s">
        <v>33</v>
      </c>
      <c r="S639" t="str">
        <f t="shared" si="57"/>
        <v>theater</v>
      </c>
      <c r="T639" t="str">
        <f t="shared" si="58"/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54"/>
        <v>11.419117647058824</v>
      </c>
      <c r="G640" t="s">
        <v>14</v>
      </c>
      <c r="H640">
        <v>94</v>
      </c>
      <c r="I640" s="5">
        <f t="shared" si="5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55"/>
        <v>40386.208333333336</v>
      </c>
      <c r="O640" s="8">
        <f t="shared" si="56"/>
        <v>40398.208333333336</v>
      </c>
      <c r="P640" t="b">
        <v>0</v>
      </c>
      <c r="Q640" t="b">
        <v>1</v>
      </c>
      <c r="R640" t="s">
        <v>33</v>
      </c>
      <c r="S640" t="str">
        <f t="shared" si="57"/>
        <v>theater</v>
      </c>
      <c r="T640" t="str">
        <f t="shared" si="58"/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54"/>
        <v>56.186046511627907</v>
      </c>
      <c r="G641" t="s">
        <v>47</v>
      </c>
      <c r="H641">
        <v>45</v>
      </c>
      <c r="I641" s="5">
        <f t="shared" si="5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55"/>
        <v>43309.208333333328</v>
      </c>
      <c r="O641" s="8">
        <f t="shared" si="56"/>
        <v>43309.208333333328</v>
      </c>
      <c r="P641" t="b">
        <v>0</v>
      </c>
      <c r="Q641" t="b">
        <v>1</v>
      </c>
      <c r="R641" t="s">
        <v>53</v>
      </c>
      <c r="S641" t="str">
        <f t="shared" si="57"/>
        <v>film &amp; video</v>
      </c>
      <c r="T641" t="str">
        <f t="shared" si="58"/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54"/>
        <v>16.501669449081803</v>
      </c>
      <c r="G642" t="s">
        <v>14</v>
      </c>
      <c r="H642">
        <v>257</v>
      </c>
      <c r="I642" s="5">
        <f t="shared" si="5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55"/>
        <v>42387.25</v>
      </c>
      <c r="O642" s="8">
        <f t="shared" si="56"/>
        <v>42390.25</v>
      </c>
      <c r="P642" t="b">
        <v>0</v>
      </c>
      <c r="Q642" t="b">
        <v>0</v>
      </c>
      <c r="R642" t="s">
        <v>33</v>
      </c>
      <c r="S642" t="str">
        <f t="shared" si="57"/>
        <v>theater</v>
      </c>
      <c r="T642" t="str">
        <f t="shared" si="58"/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60">E643/D643*100</f>
        <v>119.96808510638297</v>
      </c>
      <c r="G643" t="s">
        <v>20</v>
      </c>
      <c r="H643">
        <v>194</v>
      </c>
      <c r="I643" s="5">
        <f t="shared" si="5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61">(((L643/60)/60)/24)+DATE(1970,1,1)</f>
        <v>42786.25</v>
      </c>
      <c r="O643" s="8">
        <f t="shared" ref="O643:O706" si="62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3">LEFT(R643,SEARCH("/",R643)-1)</f>
        <v>theater</v>
      </c>
      <c r="T643" t="str">
        <f t="shared" ref="T643:T706" si="64">RIGHT(R643,LEN(R643)-SEARCH("/",R643))</f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60"/>
        <v>145.45652173913044</v>
      </c>
      <c r="G644" t="s">
        <v>20</v>
      </c>
      <c r="H644">
        <v>129</v>
      </c>
      <c r="I644" s="5">
        <f t="shared" ref="I644:I707" si="65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61"/>
        <v>43451.25</v>
      </c>
      <c r="O644" s="8">
        <f t="shared" si="62"/>
        <v>43460.25</v>
      </c>
      <c r="P644" t="b">
        <v>0</v>
      </c>
      <c r="Q644" t="b">
        <v>0</v>
      </c>
      <c r="R644" t="s">
        <v>65</v>
      </c>
      <c r="S644" t="str">
        <f t="shared" si="63"/>
        <v>technology</v>
      </c>
      <c r="T644" t="str">
        <f t="shared" si="64"/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60"/>
        <v>221.38255033557047</v>
      </c>
      <c r="G645" t="s">
        <v>20</v>
      </c>
      <c r="H645">
        <v>375</v>
      </c>
      <c r="I645" s="5">
        <f t="shared" si="65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61"/>
        <v>42795.25</v>
      </c>
      <c r="O645" s="8">
        <f t="shared" si="62"/>
        <v>42813.208333333328</v>
      </c>
      <c r="P645" t="b">
        <v>0</v>
      </c>
      <c r="Q645" t="b">
        <v>0</v>
      </c>
      <c r="R645" t="s">
        <v>33</v>
      </c>
      <c r="S645" t="str">
        <f t="shared" si="63"/>
        <v>theater</v>
      </c>
      <c r="T645" t="str">
        <f t="shared" si="64"/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60"/>
        <v>48.396694214876035</v>
      </c>
      <c r="G646" t="s">
        <v>14</v>
      </c>
      <c r="H646">
        <v>2928</v>
      </c>
      <c r="I646" s="5">
        <f t="shared" si="65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61"/>
        <v>43452.25</v>
      </c>
      <c r="O646" s="8">
        <f t="shared" si="62"/>
        <v>43468.25</v>
      </c>
      <c r="P646" t="b">
        <v>0</v>
      </c>
      <c r="Q646" t="b">
        <v>0</v>
      </c>
      <c r="R646" t="s">
        <v>33</v>
      </c>
      <c r="S646" t="str">
        <f t="shared" si="63"/>
        <v>theater</v>
      </c>
      <c r="T646" t="str">
        <f t="shared" si="64"/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60"/>
        <v>92.911504424778755</v>
      </c>
      <c r="G647" t="s">
        <v>14</v>
      </c>
      <c r="H647">
        <v>4697</v>
      </c>
      <c r="I647" s="5">
        <f t="shared" si="65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61"/>
        <v>43369.208333333328</v>
      </c>
      <c r="O647" s="8">
        <f t="shared" si="62"/>
        <v>43390.208333333328</v>
      </c>
      <c r="P647" t="b">
        <v>0</v>
      </c>
      <c r="Q647" t="b">
        <v>1</v>
      </c>
      <c r="R647" t="s">
        <v>23</v>
      </c>
      <c r="S647" t="str">
        <f t="shared" si="63"/>
        <v>music</v>
      </c>
      <c r="T647" t="str">
        <f t="shared" si="64"/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60"/>
        <v>88.599797365754824</v>
      </c>
      <c r="G648" t="s">
        <v>14</v>
      </c>
      <c r="H648">
        <v>2915</v>
      </c>
      <c r="I648" s="5">
        <f t="shared" si="65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61"/>
        <v>41346.208333333336</v>
      </c>
      <c r="O648" s="8">
        <f t="shared" si="62"/>
        <v>41357.208333333336</v>
      </c>
      <c r="P648" t="b">
        <v>0</v>
      </c>
      <c r="Q648" t="b">
        <v>0</v>
      </c>
      <c r="R648" t="s">
        <v>89</v>
      </c>
      <c r="S648" t="str">
        <f t="shared" si="63"/>
        <v>games</v>
      </c>
      <c r="T648" t="str">
        <f t="shared" si="64"/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60"/>
        <v>41.4</v>
      </c>
      <c r="G649" t="s">
        <v>14</v>
      </c>
      <c r="H649">
        <v>18</v>
      </c>
      <c r="I649" s="5">
        <f t="shared" si="65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61"/>
        <v>43199.208333333328</v>
      </c>
      <c r="O649" s="8">
        <f t="shared" si="62"/>
        <v>43223.208333333328</v>
      </c>
      <c r="P649" t="b">
        <v>0</v>
      </c>
      <c r="Q649" t="b">
        <v>0</v>
      </c>
      <c r="R649" t="s">
        <v>206</v>
      </c>
      <c r="S649" t="str">
        <f t="shared" si="63"/>
        <v>publishing</v>
      </c>
      <c r="T649" t="str">
        <f t="shared" si="64"/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60"/>
        <v>63.056795131845846</v>
      </c>
      <c r="G650" t="s">
        <v>74</v>
      </c>
      <c r="H650">
        <v>723</v>
      </c>
      <c r="I650" s="5">
        <f t="shared" si="65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61"/>
        <v>42922.208333333328</v>
      </c>
      <c r="O650" s="8">
        <f t="shared" si="62"/>
        <v>42940.208333333328</v>
      </c>
      <c r="P650" t="b">
        <v>1</v>
      </c>
      <c r="Q650" t="b">
        <v>0</v>
      </c>
      <c r="R650" t="s">
        <v>17</v>
      </c>
      <c r="S650" t="str">
        <f t="shared" si="63"/>
        <v>food</v>
      </c>
      <c r="T650" t="str">
        <f t="shared" si="64"/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60"/>
        <v>48.482333607230892</v>
      </c>
      <c r="G651" t="s">
        <v>14</v>
      </c>
      <c r="H651">
        <v>602</v>
      </c>
      <c r="I651" s="5">
        <f t="shared" si="65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61"/>
        <v>40471.208333333336</v>
      </c>
      <c r="O651" s="8">
        <f t="shared" si="62"/>
        <v>40482.208333333336</v>
      </c>
      <c r="P651" t="b">
        <v>1</v>
      </c>
      <c r="Q651" t="b">
        <v>1</v>
      </c>
      <c r="R651" t="s">
        <v>33</v>
      </c>
      <c r="S651" t="str">
        <f t="shared" si="63"/>
        <v>theater</v>
      </c>
      <c r="T651" t="str">
        <f t="shared" si="64"/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60"/>
        <v>2</v>
      </c>
      <c r="G652" t="s">
        <v>14</v>
      </c>
      <c r="H652">
        <v>1</v>
      </c>
      <c r="I652" s="5">
        <f t="shared" si="65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61"/>
        <v>41828.208333333336</v>
      </c>
      <c r="O652" s="8">
        <f t="shared" si="62"/>
        <v>41855.208333333336</v>
      </c>
      <c r="P652" t="b">
        <v>0</v>
      </c>
      <c r="Q652" t="b">
        <v>0</v>
      </c>
      <c r="R652" t="s">
        <v>159</v>
      </c>
      <c r="S652" t="str">
        <f t="shared" si="63"/>
        <v>music</v>
      </c>
      <c r="T652" t="str">
        <f t="shared" si="64"/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60"/>
        <v>88.47941026944585</v>
      </c>
      <c r="G653" t="s">
        <v>14</v>
      </c>
      <c r="H653">
        <v>3868</v>
      </c>
      <c r="I653" s="5">
        <f t="shared" si="65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61"/>
        <v>41692.25</v>
      </c>
      <c r="O653" s="8">
        <f t="shared" si="62"/>
        <v>41707.25</v>
      </c>
      <c r="P653" t="b">
        <v>0</v>
      </c>
      <c r="Q653" t="b">
        <v>0</v>
      </c>
      <c r="R653" t="s">
        <v>100</v>
      </c>
      <c r="S653" t="str">
        <f t="shared" si="63"/>
        <v>film &amp; video</v>
      </c>
      <c r="T653" t="str">
        <f t="shared" si="64"/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60"/>
        <v>126.84</v>
      </c>
      <c r="G654" t="s">
        <v>20</v>
      </c>
      <c r="H654">
        <v>409</v>
      </c>
      <c r="I654" s="5">
        <f t="shared" si="65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61"/>
        <v>42587.208333333328</v>
      </c>
      <c r="O654" s="8">
        <f t="shared" si="62"/>
        <v>42630.208333333328</v>
      </c>
      <c r="P654" t="b">
        <v>0</v>
      </c>
      <c r="Q654" t="b">
        <v>0</v>
      </c>
      <c r="R654" t="s">
        <v>28</v>
      </c>
      <c r="S654" t="str">
        <f t="shared" si="63"/>
        <v>technology</v>
      </c>
      <c r="T654" t="str">
        <f t="shared" si="64"/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60"/>
        <v>2338.833333333333</v>
      </c>
      <c r="G655" t="s">
        <v>20</v>
      </c>
      <c r="H655">
        <v>234</v>
      </c>
      <c r="I655" s="5">
        <f t="shared" si="65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61"/>
        <v>42468.208333333328</v>
      </c>
      <c r="O655" s="8">
        <f t="shared" si="62"/>
        <v>42470.208333333328</v>
      </c>
      <c r="P655" t="b">
        <v>0</v>
      </c>
      <c r="Q655" t="b">
        <v>0</v>
      </c>
      <c r="R655" t="s">
        <v>28</v>
      </c>
      <c r="S655" t="str">
        <f t="shared" si="63"/>
        <v>technology</v>
      </c>
      <c r="T655" t="str">
        <f t="shared" si="64"/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60"/>
        <v>508.38857142857148</v>
      </c>
      <c r="G656" t="s">
        <v>20</v>
      </c>
      <c r="H656">
        <v>3016</v>
      </c>
      <c r="I656" s="5">
        <f t="shared" si="65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61"/>
        <v>42240.208333333328</v>
      </c>
      <c r="O656" s="8">
        <f t="shared" si="62"/>
        <v>42245.208333333328</v>
      </c>
      <c r="P656" t="b">
        <v>0</v>
      </c>
      <c r="Q656" t="b">
        <v>0</v>
      </c>
      <c r="R656" t="s">
        <v>148</v>
      </c>
      <c r="S656" t="str">
        <f t="shared" si="63"/>
        <v>music</v>
      </c>
      <c r="T656" t="str">
        <f t="shared" si="64"/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60"/>
        <v>191.47826086956522</v>
      </c>
      <c r="G657" t="s">
        <v>20</v>
      </c>
      <c r="H657">
        <v>264</v>
      </c>
      <c r="I657" s="5">
        <f t="shared" si="65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61"/>
        <v>42796.25</v>
      </c>
      <c r="O657" s="8">
        <f t="shared" si="62"/>
        <v>42809.208333333328</v>
      </c>
      <c r="P657" t="b">
        <v>1</v>
      </c>
      <c r="Q657" t="b">
        <v>0</v>
      </c>
      <c r="R657" t="s">
        <v>122</v>
      </c>
      <c r="S657" t="str">
        <f t="shared" si="63"/>
        <v>photography</v>
      </c>
      <c r="T657" t="str">
        <f t="shared" si="64"/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60"/>
        <v>42.127533783783782</v>
      </c>
      <c r="G658" t="s">
        <v>14</v>
      </c>
      <c r="H658">
        <v>504</v>
      </c>
      <c r="I658" s="5">
        <f t="shared" si="65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61"/>
        <v>43097.25</v>
      </c>
      <c r="O658" s="8">
        <f t="shared" si="62"/>
        <v>43102.25</v>
      </c>
      <c r="P658" t="b">
        <v>0</v>
      </c>
      <c r="Q658" t="b">
        <v>0</v>
      </c>
      <c r="R658" t="s">
        <v>17</v>
      </c>
      <c r="S658" t="str">
        <f t="shared" si="63"/>
        <v>food</v>
      </c>
      <c r="T658" t="str">
        <f t="shared" si="64"/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60"/>
        <v>8.24</v>
      </c>
      <c r="G659" t="s">
        <v>14</v>
      </c>
      <c r="H659">
        <v>14</v>
      </c>
      <c r="I659" s="5">
        <f t="shared" si="65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61"/>
        <v>43096.25</v>
      </c>
      <c r="O659" s="8">
        <f t="shared" si="62"/>
        <v>43112.25</v>
      </c>
      <c r="P659" t="b">
        <v>0</v>
      </c>
      <c r="Q659" t="b">
        <v>0</v>
      </c>
      <c r="R659" t="s">
        <v>474</v>
      </c>
      <c r="S659" t="str">
        <f t="shared" si="63"/>
        <v>film &amp; video</v>
      </c>
      <c r="T659" t="str">
        <f t="shared" si="64"/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60"/>
        <v>60.064638783269963</v>
      </c>
      <c r="G660" t="s">
        <v>74</v>
      </c>
      <c r="H660">
        <v>390</v>
      </c>
      <c r="I660" s="5">
        <f t="shared" si="65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61"/>
        <v>42246.208333333328</v>
      </c>
      <c r="O660" s="8">
        <f t="shared" si="62"/>
        <v>42269.208333333328</v>
      </c>
      <c r="P660" t="b">
        <v>0</v>
      </c>
      <c r="Q660" t="b">
        <v>0</v>
      </c>
      <c r="R660" t="s">
        <v>23</v>
      </c>
      <c r="S660" t="str">
        <f t="shared" si="63"/>
        <v>music</v>
      </c>
      <c r="T660" t="str">
        <f t="shared" si="64"/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60"/>
        <v>47.232808616404313</v>
      </c>
      <c r="G661" t="s">
        <v>14</v>
      </c>
      <c r="H661">
        <v>750</v>
      </c>
      <c r="I661" s="5">
        <f t="shared" si="65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61"/>
        <v>40570.25</v>
      </c>
      <c r="O661" s="8">
        <f t="shared" si="62"/>
        <v>40571.25</v>
      </c>
      <c r="P661" t="b">
        <v>0</v>
      </c>
      <c r="Q661" t="b">
        <v>0</v>
      </c>
      <c r="R661" t="s">
        <v>42</v>
      </c>
      <c r="S661" t="str">
        <f t="shared" si="63"/>
        <v>film &amp; video</v>
      </c>
      <c r="T661" t="str">
        <f t="shared" si="64"/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60"/>
        <v>81.736263736263737</v>
      </c>
      <c r="G662" t="s">
        <v>14</v>
      </c>
      <c r="H662">
        <v>77</v>
      </c>
      <c r="I662" s="5">
        <f t="shared" si="65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61"/>
        <v>42237.208333333328</v>
      </c>
      <c r="O662" s="8">
        <f t="shared" si="62"/>
        <v>42246.208333333328</v>
      </c>
      <c r="P662" t="b">
        <v>1</v>
      </c>
      <c r="Q662" t="b">
        <v>0</v>
      </c>
      <c r="R662" t="s">
        <v>33</v>
      </c>
      <c r="S662" t="str">
        <f t="shared" si="63"/>
        <v>theater</v>
      </c>
      <c r="T662" t="str">
        <f t="shared" si="64"/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60"/>
        <v>54.187265917603</v>
      </c>
      <c r="G663" t="s">
        <v>14</v>
      </c>
      <c r="H663">
        <v>752</v>
      </c>
      <c r="I663" s="5">
        <f t="shared" si="65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61"/>
        <v>40996.208333333336</v>
      </c>
      <c r="O663" s="8">
        <f t="shared" si="62"/>
        <v>41026.208333333336</v>
      </c>
      <c r="P663" t="b">
        <v>0</v>
      </c>
      <c r="Q663" t="b">
        <v>0</v>
      </c>
      <c r="R663" t="s">
        <v>159</v>
      </c>
      <c r="S663" t="str">
        <f t="shared" si="63"/>
        <v>music</v>
      </c>
      <c r="T663" t="str">
        <f t="shared" si="64"/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60"/>
        <v>97.868131868131869</v>
      </c>
      <c r="G664" t="s">
        <v>14</v>
      </c>
      <c r="H664">
        <v>131</v>
      </c>
      <c r="I664" s="5">
        <f t="shared" si="65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61"/>
        <v>43443.25</v>
      </c>
      <c r="O664" s="8">
        <f t="shared" si="62"/>
        <v>43447.25</v>
      </c>
      <c r="P664" t="b">
        <v>0</v>
      </c>
      <c r="Q664" t="b">
        <v>0</v>
      </c>
      <c r="R664" t="s">
        <v>33</v>
      </c>
      <c r="S664" t="str">
        <f t="shared" si="63"/>
        <v>theater</v>
      </c>
      <c r="T664" t="str">
        <f t="shared" si="64"/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60"/>
        <v>77.239999999999995</v>
      </c>
      <c r="G665" t="s">
        <v>14</v>
      </c>
      <c r="H665">
        <v>87</v>
      </c>
      <c r="I665" s="5">
        <f t="shared" si="65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61"/>
        <v>40458.208333333336</v>
      </c>
      <c r="O665" s="8">
        <f t="shared" si="62"/>
        <v>40481.208333333336</v>
      </c>
      <c r="P665" t="b">
        <v>0</v>
      </c>
      <c r="Q665" t="b">
        <v>0</v>
      </c>
      <c r="R665" t="s">
        <v>33</v>
      </c>
      <c r="S665" t="str">
        <f t="shared" si="63"/>
        <v>theater</v>
      </c>
      <c r="T665" t="str">
        <f t="shared" si="64"/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60"/>
        <v>33.464735516372798</v>
      </c>
      <c r="G666" t="s">
        <v>14</v>
      </c>
      <c r="H666">
        <v>1063</v>
      </c>
      <c r="I666" s="5">
        <f t="shared" si="65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61"/>
        <v>40959.25</v>
      </c>
      <c r="O666" s="8">
        <f t="shared" si="62"/>
        <v>40969.25</v>
      </c>
      <c r="P666" t="b">
        <v>0</v>
      </c>
      <c r="Q666" t="b">
        <v>0</v>
      </c>
      <c r="R666" t="s">
        <v>159</v>
      </c>
      <c r="S666" t="str">
        <f t="shared" si="63"/>
        <v>music</v>
      </c>
      <c r="T666" t="str">
        <f t="shared" si="64"/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60"/>
        <v>239.58823529411765</v>
      </c>
      <c r="G667" t="s">
        <v>20</v>
      </c>
      <c r="H667">
        <v>272</v>
      </c>
      <c r="I667" s="5">
        <f t="shared" si="65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61"/>
        <v>40733.208333333336</v>
      </c>
      <c r="O667" s="8">
        <f t="shared" si="62"/>
        <v>40747.208333333336</v>
      </c>
      <c r="P667" t="b">
        <v>0</v>
      </c>
      <c r="Q667" t="b">
        <v>1</v>
      </c>
      <c r="R667" t="s">
        <v>42</v>
      </c>
      <c r="S667" t="str">
        <f t="shared" si="63"/>
        <v>film &amp; video</v>
      </c>
      <c r="T667" t="str">
        <f t="shared" si="64"/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60"/>
        <v>64.032258064516128</v>
      </c>
      <c r="G668" t="s">
        <v>74</v>
      </c>
      <c r="H668">
        <v>25</v>
      </c>
      <c r="I668" s="5">
        <f t="shared" si="65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61"/>
        <v>41516.208333333336</v>
      </c>
      <c r="O668" s="8">
        <f t="shared" si="62"/>
        <v>41522.208333333336</v>
      </c>
      <c r="P668" t="b">
        <v>0</v>
      </c>
      <c r="Q668" t="b">
        <v>1</v>
      </c>
      <c r="R668" t="s">
        <v>33</v>
      </c>
      <c r="S668" t="str">
        <f t="shared" si="63"/>
        <v>theater</v>
      </c>
      <c r="T668" t="str">
        <f t="shared" si="64"/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60"/>
        <v>176.15942028985506</v>
      </c>
      <c r="G669" t="s">
        <v>20</v>
      </c>
      <c r="H669">
        <v>419</v>
      </c>
      <c r="I669" s="5">
        <f t="shared" si="65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61"/>
        <v>41892.208333333336</v>
      </c>
      <c r="O669" s="8">
        <f t="shared" si="62"/>
        <v>41901.208333333336</v>
      </c>
      <c r="P669" t="b">
        <v>0</v>
      </c>
      <c r="Q669" t="b">
        <v>0</v>
      </c>
      <c r="R669" t="s">
        <v>1029</v>
      </c>
      <c r="S669" t="str">
        <f t="shared" si="63"/>
        <v>journalism</v>
      </c>
      <c r="T669" t="str">
        <f t="shared" si="64"/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60"/>
        <v>20.33818181818182</v>
      </c>
      <c r="G670" t="s">
        <v>14</v>
      </c>
      <c r="H670">
        <v>76</v>
      </c>
      <c r="I670" s="5">
        <f t="shared" si="65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61"/>
        <v>41122.208333333336</v>
      </c>
      <c r="O670" s="8">
        <f t="shared" si="62"/>
        <v>41134.208333333336</v>
      </c>
      <c r="P670" t="b">
        <v>0</v>
      </c>
      <c r="Q670" t="b">
        <v>0</v>
      </c>
      <c r="R670" t="s">
        <v>33</v>
      </c>
      <c r="S670" t="str">
        <f t="shared" si="63"/>
        <v>theater</v>
      </c>
      <c r="T670" t="str">
        <f t="shared" si="64"/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60"/>
        <v>358.64754098360658</v>
      </c>
      <c r="G671" t="s">
        <v>20</v>
      </c>
      <c r="H671">
        <v>1621</v>
      </c>
      <c r="I671" s="5">
        <f t="shared" si="65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61"/>
        <v>42912.208333333328</v>
      </c>
      <c r="O671" s="8">
        <f t="shared" si="62"/>
        <v>42921.208333333328</v>
      </c>
      <c r="P671" t="b">
        <v>0</v>
      </c>
      <c r="Q671" t="b">
        <v>0</v>
      </c>
      <c r="R671" t="s">
        <v>33</v>
      </c>
      <c r="S671" t="str">
        <f t="shared" si="63"/>
        <v>theater</v>
      </c>
      <c r="T671" t="str">
        <f t="shared" si="64"/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60"/>
        <v>468.85802469135803</v>
      </c>
      <c r="G672" t="s">
        <v>20</v>
      </c>
      <c r="H672">
        <v>1101</v>
      </c>
      <c r="I672" s="5">
        <f t="shared" si="65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61"/>
        <v>42425.25</v>
      </c>
      <c r="O672" s="8">
        <f t="shared" si="62"/>
        <v>42437.25</v>
      </c>
      <c r="P672" t="b">
        <v>0</v>
      </c>
      <c r="Q672" t="b">
        <v>0</v>
      </c>
      <c r="R672" t="s">
        <v>60</v>
      </c>
      <c r="S672" t="str">
        <f t="shared" si="63"/>
        <v>music</v>
      </c>
      <c r="T672" t="str">
        <f t="shared" si="64"/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60"/>
        <v>122.05635245901641</v>
      </c>
      <c r="G673" t="s">
        <v>20</v>
      </c>
      <c r="H673">
        <v>1073</v>
      </c>
      <c r="I673" s="5">
        <f t="shared" si="65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61"/>
        <v>40390.208333333336</v>
      </c>
      <c r="O673" s="8">
        <f t="shared" si="62"/>
        <v>40394.208333333336</v>
      </c>
      <c r="P673" t="b">
        <v>0</v>
      </c>
      <c r="Q673" t="b">
        <v>1</v>
      </c>
      <c r="R673" t="s">
        <v>33</v>
      </c>
      <c r="S673" t="str">
        <f t="shared" si="63"/>
        <v>theater</v>
      </c>
      <c r="T673" t="str">
        <f t="shared" si="64"/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60"/>
        <v>55.931783729156137</v>
      </c>
      <c r="G674" t="s">
        <v>14</v>
      </c>
      <c r="H674">
        <v>4428</v>
      </c>
      <c r="I674" s="5">
        <f t="shared" si="65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61"/>
        <v>43180.208333333328</v>
      </c>
      <c r="O674" s="8">
        <f t="shared" si="62"/>
        <v>43190.208333333328</v>
      </c>
      <c r="P674" t="b">
        <v>0</v>
      </c>
      <c r="Q674" t="b">
        <v>0</v>
      </c>
      <c r="R674" t="s">
        <v>33</v>
      </c>
      <c r="S674" t="str">
        <f t="shared" si="63"/>
        <v>theater</v>
      </c>
      <c r="T674" t="str">
        <f t="shared" si="64"/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60"/>
        <v>43.660714285714285</v>
      </c>
      <c r="G675" t="s">
        <v>14</v>
      </c>
      <c r="H675">
        <v>58</v>
      </c>
      <c r="I675" s="5">
        <f t="shared" si="65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61"/>
        <v>42475.208333333328</v>
      </c>
      <c r="O675" s="8">
        <f t="shared" si="62"/>
        <v>42496.208333333328</v>
      </c>
      <c r="P675" t="b">
        <v>0</v>
      </c>
      <c r="Q675" t="b">
        <v>0</v>
      </c>
      <c r="R675" t="s">
        <v>60</v>
      </c>
      <c r="S675" t="str">
        <f t="shared" si="63"/>
        <v>music</v>
      </c>
      <c r="T675" t="str">
        <f t="shared" si="64"/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60"/>
        <v>33.53837141183363</v>
      </c>
      <c r="G676" t="s">
        <v>74</v>
      </c>
      <c r="H676">
        <v>1218</v>
      </c>
      <c r="I676" s="5">
        <f t="shared" si="65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61"/>
        <v>40774.208333333336</v>
      </c>
      <c r="O676" s="8">
        <f t="shared" si="62"/>
        <v>40821.208333333336</v>
      </c>
      <c r="P676" t="b">
        <v>0</v>
      </c>
      <c r="Q676" t="b">
        <v>0</v>
      </c>
      <c r="R676" t="s">
        <v>122</v>
      </c>
      <c r="S676" t="str">
        <f t="shared" si="63"/>
        <v>photography</v>
      </c>
      <c r="T676" t="str">
        <f t="shared" si="64"/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60"/>
        <v>122.97938144329896</v>
      </c>
      <c r="G677" t="s">
        <v>20</v>
      </c>
      <c r="H677">
        <v>331</v>
      </c>
      <c r="I677" s="5">
        <f t="shared" si="65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61"/>
        <v>43719.208333333328</v>
      </c>
      <c r="O677" s="8">
        <f t="shared" si="62"/>
        <v>43726.208333333328</v>
      </c>
      <c r="P677" t="b">
        <v>0</v>
      </c>
      <c r="Q677" t="b">
        <v>0</v>
      </c>
      <c r="R677" t="s">
        <v>1029</v>
      </c>
      <c r="S677" t="str">
        <f t="shared" si="63"/>
        <v>journalism</v>
      </c>
      <c r="T677" t="str">
        <f t="shared" si="64"/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60"/>
        <v>189.74959871589084</v>
      </c>
      <c r="G678" t="s">
        <v>20</v>
      </c>
      <c r="H678">
        <v>1170</v>
      </c>
      <c r="I678" s="5">
        <f t="shared" si="65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61"/>
        <v>41178.208333333336</v>
      </c>
      <c r="O678" s="8">
        <f t="shared" si="62"/>
        <v>41187.208333333336</v>
      </c>
      <c r="P678" t="b">
        <v>0</v>
      </c>
      <c r="Q678" t="b">
        <v>0</v>
      </c>
      <c r="R678" t="s">
        <v>122</v>
      </c>
      <c r="S678" t="str">
        <f t="shared" si="63"/>
        <v>photography</v>
      </c>
      <c r="T678" t="str">
        <f t="shared" si="64"/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60"/>
        <v>83.622641509433961</v>
      </c>
      <c r="G679" t="s">
        <v>14</v>
      </c>
      <c r="H679">
        <v>111</v>
      </c>
      <c r="I679" s="5">
        <f t="shared" si="65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61"/>
        <v>42561.208333333328</v>
      </c>
      <c r="O679" s="8">
        <f t="shared" si="62"/>
        <v>42611.208333333328</v>
      </c>
      <c r="P679" t="b">
        <v>0</v>
      </c>
      <c r="Q679" t="b">
        <v>0</v>
      </c>
      <c r="R679" t="s">
        <v>119</v>
      </c>
      <c r="S679" t="str">
        <f t="shared" si="63"/>
        <v>publishing</v>
      </c>
      <c r="T679" t="str">
        <f t="shared" si="64"/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60"/>
        <v>17.968844221105527</v>
      </c>
      <c r="G680" t="s">
        <v>74</v>
      </c>
      <c r="H680">
        <v>215</v>
      </c>
      <c r="I680" s="5">
        <f t="shared" si="65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61"/>
        <v>43484.25</v>
      </c>
      <c r="O680" s="8">
        <f t="shared" si="62"/>
        <v>43486.25</v>
      </c>
      <c r="P680" t="b">
        <v>0</v>
      </c>
      <c r="Q680" t="b">
        <v>0</v>
      </c>
      <c r="R680" t="s">
        <v>53</v>
      </c>
      <c r="S680" t="str">
        <f t="shared" si="63"/>
        <v>film &amp; video</v>
      </c>
      <c r="T680" t="str">
        <f t="shared" si="64"/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60"/>
        <v>1036.5</v>
      </c>
      <c r="G681" t="s">
        <v>20</v>
      </c>
      <c r="H681">
        <v>363</v>
      </c>
      <c r="I681" s="5">
        <f t="shared" si="65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61"/>
        <v>43756.208333333328</v>
      </c>
      <c r="O681" s="8">
        <f t="shared" si="62"/>
        <v>43761.208333333328</v>
      </c>
      <c r="P681" t="b">
        <v>0</v>
      </c>
      <c r="Q681" t="b">
        <v>1</v>
      </c>
      <c r="R681" t="s">
        <v>17</v>
      </c>
      <c r="S681" t="str">
        <f t="shared" si="63"/>
        <v>food</v>
      </c>
      <c r="T681" t="str">
        <f t="shared" si="64"/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60"/>
        <v>97.405219780219781</v>
      </c>
      <c r="G682" t="s">
        <v>14</v>
      </c>
      <c r="H682">
        <v>2955</v>
      </c>
      <c r="I682" s="5">
        <f t="shared" si="65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61"/>
        <v>43813.25</v>
      </c>
      <c r="O682" s="8">
        <f t="shared" si="62"/>
        <v>43815.25</v>
      </c>
      <c r="P682" t="b">
        <v>0</v>
      </c>
      <c r="Q682" t="b">
        <v>1</v>
      </c>
      <c r="R682" t="s">
        <v>292</v>
      </c>
      <c r="S682" t="str">
        <f t="shared" si="63"/>
        <v>games</v>
      </c>
      <c r="T682" t="str">
        <f t="shared" si="64"/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60"/>
        <v>86.386203150461711</v>
      </c>
      <c r="G683" t="s">
        <v>14</v>
      </c>
      <c r="H683">
        <v>1657</v>
      </c>
      <c r="I683" s="5">
        <f t="shared" si="65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61"/>
        <v>40898.25</v>
      </c>
      <c r="O683" s="8">
        <f t="shared" si="62"/>
        <v>40904.25</v>
      </c>
      <c r="P683" t="b">
        <v>0</v>
      </c>
      <c r="Q683" t="b">
        <v>0</v>
      </c>
      <c r="R683" t="s">
        <v>33</v>
      </c>
      <c r="S683" t="str">
        <f t="shared" si="63"/>
        <v>theater</v>
      </c>
      <c r="T683" t="str">
        <f t="shared" si="64"/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60"/>
        <v>150.16666666666666</v>
      </c>
      <c r="G684" t="s">
        <v>20</v>
      </c>
      <c r="H684">
        <v>103</v>
      </c>
      <c r="I684" s="5">
        <f t="shared" si="65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61"/>
        <v>41619.25</v>
      </c>
      <c r="O684" s="8">
        <f t="shared" si="62"/>
        <v>41628.25</v>
      </c>
      <c r="P684" t="b">
        <v>0</v>
      </c>
      <c r="Q684" t="b">
        <v>0</v>
      </c>
      <c r="R684" t="s">
        <v>33</v>
      </c>
      <c r="S684" t="str">
        <f t="shared" si="63"/>
        <v>theater</v>
      </c>
      <c r="T684" t="str">
        <f t="shared" si="64"/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60"/>
        <v>358.43478260869563</v>
      </c>
      <c r="G685" t="s">
        <v>20</v>
      </c>
      <c r="H685">
        <v>147</v>
      </c>
      <c r="I685" s="5">
        <f t="shared" si="65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61"/>
        <v>43359.208333333328</v>
      </c>
      <c r="O685" s="8">
        <f t="shared" si="62"/>
        <v>43361.208333333328</v>
      </c>
      <c r="P685" t="b">
        <v>0</v>
      </c>
      <c r="Q685" t="b">
        <v>0</v>
      </c>
      <c r="R685" t="s">
        <v>33</v>
      </c>
      <c r="S685" t="str">
        <f t="shared" si="63"/>
        <v>theater</v>
      </c>
      <c r="T685" t="str">
        <f t="shared" si="64"/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60"/>
        <v>542.85714285714289</v>
      </c>
      <c r="G686" t="s">
        <v>20</v>
      </c>
      <c r="H686">
        <v>110</v>
      </c>
      <c r="I686" s="5">
        <f t="shared" si="65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61"/>
        <v>40358.208333333336</v>
      </c>
      <c r="O686" s="8">
        <f t="shared" si="62"/>
        <v>40378.208333333336</v>
      </c>
      <c r="P686" t="b">
        <v>0</v>
      </c>
      <c r="Q686" t="b">
        <v>0</v>
      </c>
      <c r="R686" t="s">
        <v>68</v>
      </c>
      <c r="S686" t="str">
        <f t="shared" si="63"/>
        <v>publishing</v>
      </c>
      <c r="T686" t="str">
        <f t="shared" si="64"/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60"/>
        <v>67.500714285714281</v>
      </c>
      <c r="G687" t="s">
        <v>14</v>
      </c>
      <c r="H687">
        <v>926</v>
      </c>
      <c r="I687" s="5">
        <f t="shared" si="65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61"/>
        <v>42239.208333333328</v>
      </c>
      <c r="O687" s="8">
        <f t="shared" si="62"/>
        <v>42263.208333333328</v>
      </c>
      <c r="P687" t="b">
        <v>0</v>
      </c>
      <c r="Q687" t="b">
        <v>0</v>
      </c>
      <c r="R687" t="s">
        <v>33</v>
      </c>
      <c r="S687" t="str">
        <f t="shared" si="63"/>
        <v>theater</v>
      </c>
      <c r="T687" t="str">
        <f t="shared" si="64"/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60"/>
        <v>191.74666666666667</v>
      </c>
      <c r="G688" t="s">
        <v>20</v>
      </c>
      <c r="H688">
        <v>134</v>
      </c>
      <c r="I688" s="5">
        <f t="shared" si="65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61"/>
        <v>43186.208333333328</v>
      </c>
      <c r="O688" s="8">
        <f t="shared" si="62"/>
        <v>43197.208333333328</v>
      </c>
      <c r="P688" t="b">
        <v>0</v>
      </c>
      <c r="Q688" t="b">
        <v>0</v>
      </c>
      <c r="R688" t="s">
        <v>65</v>
      </c>
      <c r="S688" t="str">
        <f t="shared" si="63"/>
        <v>technology</v>
      </c>
      <c r="T688" t="str">
        <f t="shared" si="64"/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60"/>
        <v>932</v>
      </c>
      <c r="G689" t="s">
        <v>20</v>
      </c>
      <c r="H689">
        <v>269</v>
      </c>
      <c r="I689" s="5">
        <f t="shared" si="65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61"/>
        <v>42806.25</v>
      </c>
      <c r="O689" s="8">
        <f t="shared" si="62"/>
        <v>42809.208333333328</v>
      </c>
      <c r="P689" t="b">
        <v>0</v>
      </c>
      <c r="Q689" t="b">
        <v>0</v>
      </c>
      <c r="R689" t="s">
        <v>33</v>
      </c>
      <c r="S689" t="str">
        <f t="shared" si="63"/>
        <v>theater</v>
      </c>
      <c r="T689" t="str">
        <f t="shared" si="64"/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60"/>
        <v>429.27586206896552</v>
      </c>
      <c r="G690" t="s">
        <v>20</v>
      </c>
      <c r="H690">
        <v>175</v>
      </c>
      <c r="I690" s="5">
        <f t="shared" si="65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61"/>
        <v>43475.25</v>
      </c>
      <c r="O690" s="8">
        <f t="shared" si="62"/>
        <v>43491.25</v>
      </c>
      <c r="P690" t="b">
        <v>0</v>
      </c>
      <c r="Q690" t="b">
        <v>1</v>
      </c>
      <c r="R690" t="s">
        <v>269</v>
      </c>
      <c r="S690" t="str">
        <f t="shared" si="63"/>
        <v>film &amp; video</v>
      </c>
      <c r="T690" t="str">
        <f t="shared" si="64"/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60"/>
        <v>100.65753424657535</v>
      </c>
      <c r="G691" t="s">
        <v>20</v>
      </c>
      <c r="H691">
        <v>69</v>
      </c>
      <c r="I691" s="5">
        <f t="shared" si="65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61"/>
        <v>41576.208333333336</v>
      </c>
      <c r="O691" s="8">
        <f t="shared" si="62"/>
        <v>41588.25</v>
      </c>
      <c r="P691" t="b">
        <v>0</v>
      </c>
      <c r="Q691" t="b">
        <v>0</v>
      </c>
      <c r="R691" t="s">
        <v>28</v>
      </c>
      <c r="S691" t="str">
        <f t="shared" si="63"/>
        <v>technology</v>
      </c>
      <c r="T691" t="str">
        <f t="shared" si="64"/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60"/>
        <v>226.61111111111109</v>
      </c>
      <c r="G692" t="s">
        <v>20</v>
      </c>
      <c r="H692">
        <v>190</v>
      </c>
      <c r="I692" s="5">
        <f t="shared" si="65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61"/>
        <v>40874.25</v>
      </c>
      <c r="O692" s="8">
        <f t="shared" si="62"/>
        <v>40880.25</v>
      </c>
      <c r="P692" t="b">
        <v>0</v>
      </c>
      <c r="Q692" t="b">
        <v>1</v>
      </c>
      <c r="R692" t="s">
        <v>42</v>
      </c>
      <c r="S692" t="str">
        <f t="shared" si="63"/>
        <v>film &amp; video</v>
      </c>
      <c r="T692" t="str">
        <f t="shared" si="64"/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60"/>
        <v>142.38</v>
      </c>
      <c r="G693" t="s">
        <v>20</v>
      </c>
      <c r="H693">
        <v>237</v>
      </c>
      <c r="I693" s="5">
        <f t="shared" si="65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61"/>
        <v>41185.208333333336</v>
      </c>
      <c r="O693" s="8">
        <f t="shared" si="62"/>
        <v>41202.208333333336</v>
      </c>
      <c r="P693" t="b">
        <v>1</v>
      </c>
      <c r="Q693" t="b">
        <v>1</v>
      </c>
      <c r="R693" t="s">
        <v>42</v>
      </c>
      <c r="S693" t="str">
        <f t="shared" si="63"/>
        <v>film &amp; video</v>
      </c>
      <c r="T693" t="str">
        <f t="shared" si="64"/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60"/>
        <v>90.633333333333326</v>
      </c>
      <c r="G694" t="s">
        <v>14</v>
      </c>
      <c r="H694">
        <v>77</v>
      </c>
      <c r="I694" s="5">
        <f t="shared" si="65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61"/>
        <v>43655.208333333328</v>
      </c>
      <c r="O694" s="8">
        <f t="shared" si="62"/>
        <v>43673.208333333328</v>
      </c>
      <c r="P694" t="b">
        <v>0</v>
      </c>
      <c r="Q694" t="b">
        <v>0</v>
      </c>
      <c r="R694" t="s">
        <v>23</v>
      </c>
      <c r="S694" t="str">
        <f t="shared" si="63"/>
        <v>music</v>
      </c>
      <c r="T694" t="str">
        <f t="shared" si="64"/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60"/>
        <v>63.966740576496676</v>
      </c>
      <c r="G695" t="s">
        <v>14</v>
      </c>
      <c r="H695">
        <v>1748</v>
      </c>
      <c r="I695" s="5">
        <f t="shared" si="65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61"/>
        <v>43025.208333333328</v>
      </c>
      <c r="O695" s="8">
        <f t="shared" si="62"/>
        <v>43042.208333333328</v>
      </c>
      <c r="P695" t="b">
        <v>0</v>
      </c>
      <c r="Q695" t="b">
        <v>0</v>
      </c>
      <c r="R695" t="s">
        <v>33</v>
      </c>
      <c r="S695" t="str">
        <f t="shared" si="63"/>
        <v>theater</v>
      </c>
      <c r="T695" t="str">
        <f t="shared" si="64"/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60"/>
        <v>84.131868131868131</v>
      </c>
      <c r="G696" t="s">
        <v>14</v>
      </c>
      <c r="H696">
        <v>79</v>
      </c>
      <c r="I696" s="5">
        <f t="shared" si="65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61"/>
        <v>43066.25</v>
      </c>
      <c r="O696" s="8">
        <f t="shared" si="62"/>
        <v>43103.25</v>
      </c>
      <c r="P696" t="b">
        <v>0</v>
      </c>
      <c r="Q696" t="b">
        <v>0</v>
      </c>
      <c r="R696" t="s">
        <v>33</v>
      </c>
      <c r="S696" t="str">
        <f t="shared" si="63"/>
        <v>theater</v>
      </c>
      <c r="T696" t="str">
        <f t="shared" si="64"/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60"/>
        <v>133.93478260869566</v>
      </c>
      <c r="G697" t="s">
        <v>20</v>
      </c>
      <c r="H697">
        <v>196</v>
      </c>
      <c r="I697" s="5">
        <f t="shared" si="65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61"/>
        <v>42322.25</v>
      </c>
      <c r="O697" s="8">
        <f t="shared" si="62"/>
        <v>42338.25</v>
      </c>
      <c r="P697" t="b">
        <v>1</v>
      </c>
      <c r="Q697" t="b">
        <v>0</v>
      </c>
      <c r="R697" t="s">
        <v>23</v>
      </c>
      <c r="S697" t="str">
        <f t="shared" si="63"/>
        <v>music</v>
      </c>
      <c r="T697" t="str">
        <f t="shared" si="64"/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60"/>
        <v>59.042047531992694</v>
      </c>
      <c r="G698" t="s">
        <v>14</v>
      </c>
      <c r="H698">
        <v>889</v>
      </c>
      <c r="I698" s="5">
        <f t="shared" si="65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61"/>
        <v>42114.208333333328</v>
      </c>
      <c r="O698" s="8">
        <f t="shared" si="62"/>
        <v>42115.208333333328</v>
      </c>
      <c r="P698" t="b">
        <v>0</v>
      </c>
      <c r="Q698" t="b">
        <v>1</v>
      </c>
      <c r="R698" t="s">
        <v>33</v>
      </c>
      <c r="S698" t="str">
        <f t="shared" si="63"/>
        <v>theater</v>
      </c>
      <c r="T698" t="str">
        <f t="shared" si="64"/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60"/>
        <v>152.80062063615205</v>
      </c>
      <c r="G699" t="s">
        <v>20</v>
      </c>
      <c r="H699">
        <v>7295</v>
      </c>
      <c r="I699" s="5">
        <f t="shared" si="65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61"/>
        <v>43190.208333333328</v>
      </c>
      <c r="O699" s="8">
        <f t="shared" si="62"/>
        <v>43192.208333333328</v>
      </c>
      <c r="P699" t="b">
        <v>0</v>
      </c>
      <c r="Q699" t="b">
        <v>0</v>
      </c>
      <c r="R699" t="s">
        <v>50</v>
      </c>
      <c r="S699" t="str">
        <f t="shared" si="63"/>
        <v>music</v>
      </c>
      <c r="T699" t="str">
        <f t="shared" si="64"/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60"/>
        <v>446.69121140142522</v>
      </c>
      <c r="G700" t="s">
        <v>20</v>
      </c>
      <c r="H700">
        <v>2893</v>
      </c>
      <c r="I700" s="5">
        <f t="shared" si="65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61"/>
        <v>40871.25</v>
      </c>
      <c r="O700" s="8">
        <f t="shared" si="62"/>
        <v>40885.25</v>
      </c>
      <c r="P700" t="b">
        <v>0</v>
      </c>
      <c r="Q700" t="b">
        <v>0</v>
      </c>
      <c r="R700" t="s">
        <v>65</v>
      </c>
      <c r="S700" t="str">
        <f t="shared" si="63"/>
        <v>technology</v>
      </c>
      <c r="T700" t="str">
        <f t="shared" si="64"/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60"/>
        <v>84.391891891891888</v>
      </c>
      <c r="G701" t="s">
        <v>14</v>
      </c>
      <c r="H701">
        <v>56</v>
      </c>
      <c r="I701" s="5">
        <f t="shared" si="65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61"/>
        <v>43641.208333333328</v>
      </c>
      <c r="O701" s="8">
        <f t="shared" si="62"/>
        <v>43642.208333333328</v>
      </c>
      <c r="P701" t="b">
        <v>0</v>
      </c>
      <c r="Q701" t="b">
        <v>0</v>
      </c>
      <c r="R701" t="s">
        <v>53</v>
      </c>
      <c r="S701" t="str">
        <f t="shared" si="63"/>
        <v>film &amp; video</v>
      </c>
      <c r="T701" t="str">
        <f t="shared" si="64"/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60"/>
        <v>3</v>
      </c>
      <c r="G702" t="s">
        <v>14</v>
      </c>
      <c r="H702">
        <v>1</v>
      </c>
      <c r="I702" s="5">
        <f t="shared" si="65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61"/>
        <v>40203.25</v>
      </c>
      <c r="O702" s="8">
        <f t="shared" si="62"/>
        <v>40218.25</v>
      </c>
      <c r="P702" t="b">
        <v>0</v>
      </c>
      <c r="Q702" t="b">
        <v>0</v>
      </c>
      <c r="R702" t="s">
        <v>65</v>
      </c>
      <c r="S702" t="str">
        <f t="shared" si="63"/>
        <v>technology</v>
      </c>
      <c r="T702" t="str">
        <f t="shared" si="64"/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60"/>
        <v>175.02692307692308</v>
      </c>
      <c r="G703" t="s">
        <v>20</v>
      </c>
      <c r="H703">
        <v>820</v>
      </c>
      <c r="I703" s="5">
        <f t="shared" si="65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61"/>
        <v>40629.208333333336</v>
      </c>
      <c r="O703" s="8">
        <f t="shared" si="62"/>
        <v>40636.208333333336</v>
      </c>
      <c r="P703" t="b">
        <v>1</v>
      </c>
      <c r="Q703" t="b">
        <v>0</v>
      </c>
      <c r="R703" t="s">
        <v>33</v>
      </c>
      <c r="S703" t="str">
        <f t="shared" si="63"/>
        <v>theater</v>
      </c>
      <c r="T703" t="str">
        <f t="shared" si="64"/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60"/>
        <v>54.137931034482754</v>
      </c>
      <c r="G704" t="s">
        <v>14</v>
      </c>
      <c r="H704">
        <v>83</v>
      </c>
      <c r="I704" s="5">
        <f t="shared" si="65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61"/>
        <v>41477.208333333336</v>
      </c>
      <c r="O704" s="8">
        <f t="shared" si="62"/>
        <v>41482.208333333336</v>
      </c>
      <c r="P704" t="b">
        <v>0</v>
      </c>
      <c r="Q704" t="b">
        <v>0</v>
      </c>
      <c r="R704" t="s">
        <v>65</v>
      </c>
      <c r="S704" t="str">
        <f t="shared" si="63"/>
        <v>technology</v>
      </c>
      <c r="T704" t="str">
        <f t="shared" si="64"/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60"/>
        <v>311.87381703470032</v>
      </c>
      <c r="G705" t="s">
        <v>20</v>
      </c>
      <c r="H705">
        <v>2038</v>
      </c>
      <c r="I705" s="5">
        <f t="shared" si="65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61"/>
        <v>41020.208333333336</v>
      </c>
      <c r="O705" s="8">
        <f t="shared" si="62"/>
        <v>41037.208333333336</v>
      </c>
      <c r="P705" t="b">
        <v>1</v>
      </c>
      <c r="Q705" t="b">
        <v>1</v>
      </c>
      <c r="R705" t="s">
        <v>206</v>
      </c>
      <c r="S705" t="str">
        <f t="shared" si="63"/>
        <v>publishing</v>
      </c>
      <c r="T705" t="str">
        <f t="shared" si="64"/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60"/>
        <v>122.78160919540231</v>
      </c>
      <c r="G706" t="s">
        <v>20</v>
      </c>
      <c r="H706">
        <v>116</v>
      </c>
      <c r="I706" s="5">
        <f t="shared" si="65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61"/>
        <v>42555.208333333328</v>
      </c>
      <c r="O706" s="8">
        <f t="shared" si="62"/>
        <v>42570.208333333328</v>
      </c>
      <c r="P706" t="b">
        <v>0</v>
      </c>
      <c r="Q706" t="b">
        <v>0</v>
      </c>
      <c r="R706" t="s">
        <v>71</v>
      </c>
      <c r="S706" t="str">
        <f t="shared" si="63"/>
        <v>film &amp; video</v>
      </c>
      <c r="T706" t="str">
        <f t="shared" si="64"/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66">E707/D707*100</f>
        <v>99.026517383618156</v>
      </c>
      <c r="G707" t="s">
        <v>14</v>
      </c>
      <c r="H707">
        <v>2025</v>
      </c>
      <c r="I707" s="5">
        <f t="shared" si="65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67">(((L707/60)/60)/24)+DATE(1970,1,1)</f>
        <v>41619.25</v>
      </c>
      <c r="O707" s="8">
        <f t="shared" ref="O707:O770" si="68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69">LEFT(R707,SEARCH("/",R707)-1)</f>
        <v>publishing</v>
      </c>
      <c r="T707" t="str">
        <f t="shared" ref="T707:T770" si="70">RIGHT(R707,LEN(R707)-SEARCH("/",R707))</f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66"/>
        <v>127.84686346863469</v>
      </c>
      <c r="G708" t="s">
        <v>20</v>
      </c>
      <c r="H708">
        <v>1345</v>
      </c>
      <c r="I708" s="5">
        <f t="shared" ref="I708:I771" si="71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67"/>
        <v>43471.25</v>
      </c>
      <c r="O708" s="8">
        <f t="shared" si="68"/>
        <v>43479.25</v>
      </c>
      <c r="P708" t="b">
        <v>0</v>
      </c>
      <c r="Q708" t="b">
        <v>1</v>
      </c>
      <c r="R708" t="s">
        <v>28</v>
      </c>
      <c r="S708" t="str">
        <f t="shared" si="69"/>
        <v>technology</v>
      </c>
      <c r="T708" t="str">
        <f t="shared" si="70"/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66"/>
        <v>158.61643835616439</v>
      </c>
      <c r="G709" t="s">
        <v>20</v>
      </c>
      <c r="H709">
        <v>168</v>
      </c>
      <c r="I709" s="5">
        <f t="shared" si="71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67"/>
        <v>43442.25</v>
      </c>
      <c r="O709" s="8">
        <f t="shared" si="68"/>
        <v>43478.25</v>
      </c>
      <c r="P709" t="b">
        <v>0</v>
      </c>
      <c r="Q709" t="b">
        <v>0</v>
      </c>
      <c r="R709" t="s">
        <v>53</v>
      </c>
      <c r="S709" t="str">
        <f t="shared" si="69"/>
        <v>film &amp; video</v>
      </c>
      <c r="T709" t="str">
        <f t="shared" si="70"/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66"/>
        <v>707.05882352941171</v>
      </c>
      <c r="G710" t="s">
        <v>20</v>
      </c>
      <c r="H710">
        <v>137</v>
      </c>
      <c r="I710" s="5">
        <f t="shared" si="71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67"/>
        <v>42877.208333333328</v>
      </c>
      <c r="O710" s="8">
        <f t="shared" si="68"/>
        <v>42887.208333333328</v>
      </c>
      <c r="P710" t="b">
        <v>0</v>
      </c>
      <c r="Q710" t="b">
        <v>0</v>
      </c>
      <c r="R710" t="s">
        <v>33</v>
      </c>
      <c r="S710" t="str">
        <f t="shared" si="69"/>
        <v>theater</v>
      </c>
      <c r="T710" t="str">
        <f t="shared" si="70"/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66"/>
        <v>142.38775510204081</v>
      </c>
      <c r="G711" t="s">
        <v>20</v>
      </c>
      <c r="H711">
        <v>186</v>
      </c>
      <c r="I711" s="5">
        <f t="shared" si="71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67"/>
        <v>41018.208333333336</v>
      </c>
      <c r="O711" s="8">
        <f t="shared" si="68"/>
        <v>41025.208333333336</v>
      </c>
      <c r="P711" t="b">
        <v>0</v>
      </c>
      <c r="Q711" t="b">
        <v>0</v>
      </c>
      <c r="R711" t="s">
        <v>33</v>
      </c>
      <c r="S711" t="str">
        <f t="shared" si="69"/>
        <v>theater</v>
      </c>
      <c r="T711" t="str">
        <f t="shared" si="70"/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66"/>
        <v>147.86046511627907</v>
      </c>
      <c r="G712" t="s">
        <v>20</v>
      </c>
      <c r="H712">
        <v>125</v>
      </c>
      <c r="I712" s="5">
        <f t="shared" si="71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67"/>
        <v>43295.208333333328</v>
      </c>
      <c r="O712" s="8">
        <f t="shared" si="68"/>
        <v>43302.208333333328</v>
      </c>
      <c r="P712" t="b">
        <v>0</v>
      </c>
      <c r="Q712" t="b">
        <v>1</v>
      </c>
      <c r="R712" t="s">
        <v>33</v>
      </c>
      <c r="S712" t="str">
        <f t="shared" si="69"/>
        <v>theater</v>
      </c>
      <c r="T712" t="str">
        <f t="shared" si="70"/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66"/>
        <v>20.322580645161288</v>
      </c>
      <c r="G713" t="s">
        <v>14</v>
      </c>
      <c r="H713">
        <v>14</v>
      </c>
      <c r="I713" s="5">
        <f t="shared" si="71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67"/>
        <v>42393.25</v>
      </c>
      <c r="O713" s="8">
        <f t="shared" si="68"/>
        <v>42395.25</v>
      </c>
      <c r="P713" t="b">
        <v>1</v>
      </c>
      <c r="Q713" t="b">
        <v>1</v>
      </c>
      <c r="R713" t="s">
        <v>33</v>
      </c>
      <c r="S713" t="str">
        <f t="shared" si="69"/>
        <v>theater</v>
      </c>
      <c r="T713" t="str">
        <f t="shared" si="70"/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66"/>
        <v>1840.625</v>
      </c>
      <c r="G714" t="s">
        <v>20</v>
      </c>
      <c r="H714">
        <v>202</v>
      </c>
      <c r="I714" s="5">
        <f t="shared" si="71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67"/>
        <v>42559.208333333328</v>
      </c>
      <c r="O714" s="8">
        <f t="shared" si="68"/>
        <v>42600.208333333328</v>
      </c>
      <c r="P714" t="b">
        <v>0</v>
      </c>
      <c r="Q714" t="b">
        <v>0</v>
      </c>
      <c r="R714" t="s">
        <v>33</v>
      </c>
      <c r="S714" t="str">
        <f t="shared" si="69"/>
        <v>theater</v>
      </c>
      <c r="T714" t="str">
        <f t="shared" si="70"/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66"/>
        <v>161.94202898550725</v>
      </c>
      <c r="G715" t="s">
        <v>20</v>
      </c>
      <c r="H715">
        <v>103</v>
      </c>
      <c r="I715" s="5">
        <f t="shared" si="71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67"/>
        <v>42604.208333333328</v>
      </c>
      <c r="O715" s="8">
        <f t="shared" si="68"/>
        <v>42616.208333333328</v>
      </c>
      <c r="P715" t="b">
        <v>0</v>
      </c>
      <c r="Q715" t="b">
        <v>0</v>
      </c>
      <c r="R715" t="s">
        <v>133</v>
      </c>
      <c r="S715" t="str">
        <f t="shared" si="69"/>
        <v>publishing</v>
      </c>
      <c r="T715" t="str">
        <f t="shared" si="70"/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66"/>
        <v>472.82077922077923</v>
      </c>
      <c r="G716" t="s">
        <v>20</v>
      </c>
      <c r="H716">
        <v>1785</v>
      </c>
      <c r="I716" s="5">
        <f t="shared" si="71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67"/>
        <v>41870.208333333336</v>
      </c>
      <c r="O716" s="8">
        <f t="shared" si="68"/>
        <v>41871.208333333336</v>
      </c>
      <c r="P716" t="b">
        <v>0</v>
      </c>
      <c r="Q716" t="b">
        <v>0</v>
      </c>
      <c r="R716" t="s">
        <v>23</v>
      </c>
      <c r="S716" t="str">
        <f t="shared" si="69"/>
        <v>music</v>
      </c>
      <c r="T716" t="str">
        <f t="shared" si="70"/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66"/>
        <v>24.466101694915253</v>
      </c>
      <c r="G717" t="s">
        <v>14</v>
      </c>
      <c r="H717">
        <v>656</v>
      </c>
      <c r="I717" s="5">
        <f t="shared" si="71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67"/>
        <v>40397.208333333336</v>
      </c>
      <c r="O717" s="8">
        <f t="shared" si="68"/>
        <v>40402.208333333336</v>
      </c>
      <c r="P717" t="b">
        <v>0</v>
      </c>
      <c r="Q717" t="b">
        <v>0</v>
      </c>
      <c r="R717" t="s">
        <v>292</v>
      </c>
      <c r="S717" t="str">
        <f t="shared" si="69"/>
        <v>games</v>
      </c>
      <c r="T717" t="str">
        <f t="shared" si="70"/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66"/>
        <v>517.65</v>
      </c>
      <c r="G718" t="s">
        <v>20</v>
      </c>
      <c r="H718">
        <v>157</v>
      </c>
      <c r="I718" s="5">
        <f t="shared" si="71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67"/>
        <v>41465.208333333336</v>
      </c>
      <c r="O718" s="8">
        <f t="shared" si="68"/>
        <v>41493.208333333336</v>
      </c>
      <c r="P718" t="b">
        <v>0</v>
      </c>
      <c r="Q718" t="b">
        <v>1</v>
      </c>
      <c r="R718" t="s">
        <v>33</v>
      </c>
      <c r="S718" t="str">
        <f t="shared" si="69"/>
        <v>theater</v>
      </c>
      <c r="T718" t="str">
        <f t="shared" si="70"/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66"/>
        <v>247.64285714285714</v>
      </c>
      <c r="G719" t="s">
        <v>20</v>
      </c>
      <c r="H719">
        <v>555</v>
      </c>
      <c r="I719" s="5">
        <f t="shared" si="71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67"/>
        <v>40777.208333333336</v>
      </c>
      <c r="O719" s="8">
        <f t="shared" si="68"/>
        <v>40798.208333333336</v>
      </c>
      <c r="P719" t="b">
        <v>0</v>
      </c>
      <c r="Q719" t="b">
        <v>0</v>
      </c>
      <c r="R719" t="s">
        <v>42</v>
      </c>
      <c r="S719" t="str">
        <f t="shared" si="69"/>
        <v>film &amp; video</v>
      </c>
      <c r="T719" t="str">
        <f t="shared" si="70"/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66"/>
        <v>100.20481927710843</v>
      </c>
      <c r="G720" t="s">
        <v>20</v>
      </c>
      <c r="H720">
        <v>297</v>
      </c>
      <c r="I720" s="5">
        <f t="shared" si="71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67"/>
        <v>41442.208333333336</v>
      </c>
      <c r="O720" s="8">
        <f t="shared" si="68"/>
        <v>41468.208333333336</v>
      </c>
      <c r="P720" t="b">
        <v>0</v>
      </c>
      <c r="Q720" t="b">
        <v>0</v>
      </c>
      <c r="R720" t="s">
        <v>65</v>
      </c>
      <c r="S720" t="str">
        <f t="shared" si="69"/>
        <v>technology</v>
      </c>
      <c r="T720" t="str">
        <f t="shared" si="70"/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66"/>
        <v>153</v>
      </c>
      <c r="G721" t="s">
        <v>20</v>
      </c>
      <c r="H721">
        <v>123</v>
      </c>
      <c r="I721" s="5">
        <f t="shared" si="71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67"/>
        <v>41058.208333333336</v>
      </c>
      <c r="O721" s="8">
        <f t="shared" si="68"/>
        <v>41069.208333333336</v>
      </c>
      <c r="P721" t="b">
        <v>0</v>
      </c>
      <c r="Q721" t="b">
        <v>0</v>
      </c>
      <c r="R721" t="s">
        <v>119</v>
      </c>
      <c r="S721" t="str">
        <f t="shared" si="69"/>
        <v>publishing</v>
      </c>
      <c r="T721" t="str">
        <f t="shared" si="70"/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66"/>
        <v>37.091954022988503</v>
      </c>
      <c r="G722" t="s">
        <v>74</v>
      </c>
      <c r="H722">
        <v>38</v>
      </c>
      <c r="I722" s="5">
        <f t="shared" si="71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67"/>
        <v>43152.25</v>
      </c>
      <c r="O722" s="8">
        <f t="shared" si="68"/>
        <v>43166.25</v>
      </c>
      <c r="P722" t="b">
        <v>0</v>
      </c>
      <c r="Q722" t="b">
        <v>1</v>
      </c>
      <c r="R722" t="s">
        <v>33</v>
      </c>
      <c r="S722" t="str">
        <f t="shared" si="69"/>
        <v>theater</v>
      </c>
      <c r="T722" t="str">
        <f t="shared" si="70"/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66"/>
        <v>4.392394822006473</v>
      </c>
      <c r="G723" t="s">
        <v>74</v>
      </c>
      <c r="H723">
        <v>60</v>
      </c>
      <c r="I723" s="5">
        <f t="shared" si="71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67"/>
        <v>43194.208333333328</v>
      </c>
      <c r="O723" s="8">
        <f t="shared" si="68"/>
        <v>43200.208333333328</v>
      </c>
      <c r="P723" t="b">
        <v>0</v>
      </c>
      <c r="Q723" t="b">
        <v>0</v>
      </c>
      <c r="R723" t="s">
        <v>23</v>
      </c>
      <c r="S723" t="str">
        <f t="shared" si="69"/>
        <v>music</v>
      </c>
      <c r="T723" t="str">
        <f t="shared" si="70"/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66"/>
        <v>156.50721649484535</v>
      </c>
      <c r="G724" t="s">
        <v>20</v>
      </c>
      <c r="H724">
        <v>3036</v>
      </c>
      <c r="I724" s="5">
        <f t="shared" si="71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67"/>
        <v>43045.25</v>
      </c>
      <c r="O724" s="8">
        <f t="shared" si="68"/>
        <v>43072.25</v>
      </c>
      <c r="P724" t="b">
        <v>0</v>
      </c>
      <c r="Q724" t="b">
        <v>0</v>
      </c>
      <c r="R724" t="s">
        <v>42</v>
      </c>
      <c r="S724" t="str">
        <f t="shared" si="69"/>
        <v>film &amp; video</v>
      </c>
      <c r="T724" t="str">
        <f t="shared" si="70"/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66"/>
        <v>270.40816326530609</v>
      </c>
      <c r="G725" t="s">
        <v>20</v>
      </c>
      <c r="H725">
        <v>144</v>
      </c>
      <c r="I725" s="5">
        <f t="shared" si="71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67"/>
        <v>42431.25</v>
      </c>
      <c r="O725" s="8">
        <f t="shared" si="68"/>
        <v>42452.208333333328</v>
      </c>
      <c r="P725" t="b">
        <v>0</v>
      </c>
      <c r="Q725" t="b">
        <v>0</v>
      </c>
      <c r="R725" t="s">
        <v>33</v>
      </c>
      <c r="S725" t="str">
        <f t="shared" si="69"/>
        <v>theater</v>
      </c>
      <c r="T725" t="str">
        <f t="shared" si="70"/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66"/>
        <v>134.05952380952382</v>
      </c>
      <c r="G726" t="s">
        <v>20</v>
      </c>
      <c r="H726">
        <v>121</v>
      </c>
      <c r="I726" s="5">
        <f t="shared" si="71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67"/>
        <v>41934.208333333336</v>
      </c>
      <c r="O726" s="8">
        <f t="shared" si="68"/>
        <v>41936.208333333336</v>
      </c>
      <c r="P726" t="b">
        <v>0</v>
      </c>
      <c r="Q726" t="b">
        <v>1</v>
      </c>
      <c r="R726" t="s">
        <v>33</v>
      </c>
      <c r="S726" t="str">
        <f t="shared" si="69"/>
        <v>theater</v>
      </c>
      <c r="T726" t="str">
        <f t="shared" si="70"/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66"/>
        <v>50.398033126293996</v>
      </c>
      <c r="G727" t="s">
        <v>14</v>
      </c>
      <c r="H727">
        <v>1596</v>
      </c>
      <c r="I727" s="5">
        <f t="shared" si="71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67"/>
        <v>41958.25</v>
      </c>
      <c r="O727" s="8">
        <f t="shared" si="68"/>
        <v>41960.25</v>
      </c>
      <c r="P727" t="b">
        <v>0</v>
      </c>
      <c r="Q727" t="b">
        <v>0</v>
      </c>
      <c r="R727" t="s">
        <v>292</v>
      </c>
      <c r="S727" t="str">
        <f t="shared" si="69"/>
        <v>games</v>
      </c>
      <c r="T727" t="str">
        <f t="shared" si="70"/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66"/>
        <v>88.815837937384899</v>
      </c>
      <c r="G728" t="s">
        <v>74</v>
      </c>
      <c r="H728">
        <v>524</v>
      </c>
      <c r="I728" s="5">
        <f t="shared" si="71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67"/>
        <v>40476.208333333336</v>
      </c>
      <c r="O728" s="8">
        <f t="shared" si="68"/>
        <v>40482.208333333336</v>
      </c>
      <c r="P728" t="b">
        <v>0</v>
      </c>
      <c r="Q728" t="b">
        <v>1</v>
      </c>
      <c r="R728" t="s">
        <v>33</v>
      </c>
      <c r="S728" t="str">
        <f t="shared" si="69"/>
        <v>theater</v>
      </c>
      <c r="T728" t="str">
        <f t="shared" si="70"/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66"/>
        <v>165</v>
      </c>
      <c r="G729" t="s">
        <v>20</v>
      </c>
      <c r="H729">
        <v>181</v>
      </c>
      <c r="I729" s="5">
        <f t="shared" si="71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67"/>
        <v>43485.25</v>
      </c>
      <c r="O729" s="8">
        <f t="shared" si="68"/>
        <v>43543.208333333328</v>
      </c>
      <c r="P729" t="b">
        <v>0</v>
      </c>
      <c r="Q729" t="b">
        <v>0</v>
      </c>
      <c r="R729" t="s">
        <v>28</v>
      </c>
      <c r="S729" t="str">
        <f t="shared" si="69"/>
        <v>technology</v>
      </c>
      <c r="T729" t="str">
        <f t="shared" si="70"/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66"/>
        <v>17.5</v>
      </c>
      <c r="G730" t="s">
        <v>14</v>
      </c>
      <c r="H730">
        <v>10</v>
      </c>
      <c r="I730" s="5">
        <f t="shared" si="71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67"/>
        <v>42515.208333333328</v>
      </c>
      <c r="O730" s="8">
        <f t="shared" si="68"/>
        <v>42526.208333333328</v>
      </c>
      <c r="P730" t="b">
        <v>0</v>
      </c>
      <c r="Q730" t="b">
        <v>0</v>
      </c>
      <c r="R730" t="s">
        <v>33</v>
      </c>
      <c r="S730" t="str">
        <f t="shared" si="69"/>
        <v>theater</v>
      </c>
      <c r="T730" t="str">
        <f t="shared" si="70"/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66"/>
        <v>185.66071428571428</v>
      </c>
      <c r="G731" t="s">
        <v>20</v>
      </c>
      <c r="H731">
        <v>122</v>
      </c>
      <c r="I731" s="5">
        <f t="shared" si="71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67"/>
        <v>41309.25</v>
      </c>
      <c r="O731" s="8">
        <f t="shared" si="68"/>
        <v>41311.25</v>
      </c>
      <c r="P731" t="b">
        <v>0</v>
      </c>
      <c r="Q731" t="b">
        <v>0</v>
      </c>
      <c r="R731" t="s">
        <v>53</v>
      </c>
      <c r="S731" t="str">
        <f t="shared" si="69"/>
        <v>film &amp; video</v>
      </c>
      <c r="T731" t="str">
        <f t="shared" si="70"/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66"/>
        <v>412.6631944444444</v>
      </c>
      <c r="G732" t="s">
        <v>20</v>
      </c>
      <c r="H732">
        <v>1071</v>
      </c>
      <c r="I732" s="5">
        <f t="shared" si="71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67"/>
        <v>42147.208333333328</v>
      </c>
      <c r="O732" s="8">
        <f t="shared" si="68"/>
        <v>42153.208333333328</v>
      </c>
      <c r="P732" t="b">
        <v>0</v>
      </c>
      <c r="Q732" t="b">
        <v>0</v>
      </c>
      <c r="R732" t="s">
        <v>65</v>
      </c>
      <c r="S732" t="str">
        <f t="shared" si="69"/>
        <v>technology</v>
      </c>
      <c r="T732" t="str">
        <f t="shared" si="70"/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66"/>
        <v>90.25</v>
      </c>
      <c r="G733" t="s">
        <v>74</v>
      </c>
      <c r="H733">
        <v>219</v>
      </c>
      <c r="I733" s="5">
        <f t="shared" si="71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67"/>
        <v>42939.208333333328</v>
      </c>
      <c r="O733" s="8">
        <f t="shared" si="68"/>
        <v>42940.208333333328</v>
      </c>
      <c r="P733" t="b">
        <v>0</v>
      </c>
      <c r="Q733" t="b">
        <v>0</v>
      </c>
      <c r="R733" t="s">
        <v>28</v>
      </c>
      <c r="S733" t="str">
        <f t="shared" si="69"/>
        <v>technology</v>
      </c>
      <c r="T733" t="str">
        <f t="shared" si="70"/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66"/>
        <v>91.984615384615381</v>
      </c>
      <c r="G734" t="s">
        <v>14</v>
      </c>
      <c r="H734">
        <v>1121</v>
      </c>
      <c r="I734" s="5">
        <f t="shared" si="71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67"/>
        <v>42816.208333333328</v>
      </c>
      <c r="O734" s="8">
        <f t="shared" si="68"/>
        <v>42839.208333333328</v>
      </c>
      <c r="P734" t="b">
        <v>0</v>
      </c>
      <c r="Q734" t="b">
        <v>1</v>
      </c>
      <c r="R734" t="s">
        <v>23</v>
      </c>
      <c r="S734" t="str">
        <f t="shared" si="69"/>
        <v>music</v>
      </c>
      <c r="T734" t="str">
        <f t="shared" si="70"/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66"/>
        <v>527.00632911392404</v>
      </c>
      <c r="G735" t="s">
        <v>20</v>
      </c>
      <c r="H735">
        <v>980</v>
      </c>
      <c r="I735" s="5">
        <f t="shared" si="71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67"/>
        <v>41844.208333333336</v>
      </c>
      <c r="O735" s="8">
        <f t="shared" si="68"/>
        <v>41857.208333333336</v>
      </c>
      <c r="P735" t="b">
        <v>0</v>
      </c>
      <c r="Q735" t="b">
        <v>0</v>
      </c>
      <c r="R735" t="s">
        <v>148</v>
      </c>
      <c r="S735" t="str">
        <f t="shared" si="69"/>
        <v>music</v>
      </c>
      <c r="T735" t="str">
        <f t="shared" si="70"/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66"/>
        <v>319.14285714285711</v>
      </c>
      <c r="G736" t="s">
        <v>20</v>
      </c>
      <c r="H736">
        <v>536</v>
      </c>
      <c r="I736" s="5">
        <f t="shared" si="71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67"/>
        <v>42763.25</v>
      </c>
      <c r="O736" s="8">
        <f t="shared" si="68"/>
        <v>42775.25</v>
      </c>
      <c r="P736" t="b">
        <v>0</v>
      </c>
      <c r="Q736" t="b">
        <v>1</v>
      </c>
      <c r="R736" t="s">
        <v>33</v>
      </c>
      <c r="S736" t="str">
        <f t="shared" si="69"/>
        <v>theater</v>
      </c>
      <c r="T736" t="str">
        <f t="shared" si="70"/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66"/>
        <v>354.18867924528303</v>
      </c>
      <c r="G737" t="s">
        <v>20</v>
      </c>
      <c r="H737">
        <v>1991</v>
      </c>
      <c r="I737" s="5">
        <f t="shared" si="71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67"/>
        <v>42459.208333333328</v>
      </c>
      <c r="O737" s="8">
        <f t="shared" si="68"/>
        <v>42466.208333333328</v>
      </c>
      <c r="P737" t="b">
        <v>0</v>
      </c>
      <c r="Q737" t="b">
        <v>0</v>
      </c>
      <c r="R737" t="s">
        <v>122</v>
      </c>
      <c r="S737" t="str">
        <f t="shared" si="69"/>
        <v>photography</v>
      </c>
      <c r="T737" t="str">
        <f t="shared" si="70"/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66"/>
        <v>32.896103896103895</v>
      </c>
      <c r="G738" t="s">
        <v>74</v>
      </c>
      <c r="H738">
        <v>29</v>
      </c>
      <c r="I738" s="5">
        <f t="shared" si="71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67"/>
        <v>42055.25</v>
      </c>
      <c r="O738" s="8">
        <f t="shared" si="68"/>
        <v>42059.25</v>
      </c>
      <c r="P738" t="b">
        <v>0</v>
      </c>
      <c r="Q738" t="b">
        <v>0</v>
      </c>
      <c r="R738" t="s">
        <v>68</v>
      </c>
      <c r="S738" t="str">
        <f t="shared" si="69"/>
        <v>publishing</v>
      </c>
      <c r="T738" t="str">
        <f t="shared" si="70"/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66"/>
        <v>135.8918918918919</v>
      </c>
      <c r="G739" t="s">
        <v>20</v>
      </c>
      <c r="H739">
        <v>180</v>
      </c>
      <c r="I739" s="5">
        <f t="shared" si="71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67"/>
        <v>42685.25</v>
      </c>
      <c r="O739" s="8">
        <f t="shared" si="68"/>
        <v>42697.25</v>
      </c>
      <c r="P739" t="b">
        <v>0</v>
      </c>
      <c r="Q739" t="b">
        <v>0</v>
      </c>
      <c r="R739" t="s">
        <v>60</v>
      </c>
      <c r="S739" t="str">
        <f t="shared" si="69"/>
        <v>music</v>
      </c>
      <c r="T739" t="str">
        <f t="shared" si="70"/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66"/>
        <v>2.0843373493975905</v>
      </c>
      <c r="G740" t="s">
        <v>14</v>
      </c>
      <c r="H740">
        <v>15</v>
      </c>
      <c r="I740" s="5">
        <f t="shared" si="71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67"/>
        <v>41959.25</v>
      </c>
      <c r="O740" s="8">
        <f t="shared" si="68"/>
        <v>41981.25</v>
      </c>
      <c r="P740" t="b">
        <v>0</v>
      </c>
      <c r="Q740" t="b">
        <v>1</v>
      </c>
      <c r="R740" t="s">
        <v>33</v>
      </c>
      <c r="S740" t="str">
        <f t="shared" si="69"/>
        <v>theater</v>
      </c>
      <c r="T740" t="str">
        <f t="shared" si="70"/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66"/>
        <v>61</v>
      </c>
      <c r="G741" t="s">
        <v>14</v>
      </c>
      <c r="H741">
        <v>191</v>
      </c>
      <c r="I741" s="5">
        <f t="shared" si="71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67"/>
        <v>41089.208333333336</v>
      </c>
      <c r="O741" s="8">
        <f t="shared" si="68"/>
        <v>41090.208333333336</v>
      </c>
      <c r="P741" t="b">
        <v>0</v>
      </c>
      <c r="Q741" t="b">
        <v>0</v>
      </c>
      <c r="R741" t="s">
        <v>60</v>
      </c>
      <c r="S741" t="str">
        <f t="shared" si="69"/>
        <v>music</v>
      </c>
      <c r="T741" t="str">
        <f t="shared" si="70"/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66"/>
        <v>30.037735849056602</v>
      </c>
      <c r="G742" t="s">
        <v>14</v>
      </c>
      <c r="H742">
        <v>16</v>
      </c>
      <c r="I742" s="5">
        <f t="shared" si="71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67"/>
        <v>42769.25</v>
      </c>
      <c r="O742" s="8">
        <f t="shared" si="68"/>
        <v>42772.25</v>
      </c>
      <c r="P742" t="b">
        <v>0</v>
      </c>
      <c r="Q742" t="b">
        <v>0</v>
      </c>
      <c r="R742" t="s">
        <v>33</v>
      </c>
      <c r="S742" t="str">
        <f t="shared" si="69"/>
        <v>theater</v>
      </c>
      <c r="T742" t="str">
        <f t="shared" si="70"/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66"/>
        <v>1179.1666666666665</v>
      </c>
      <c r="G743" t="s">
        <v>20</v>
      </c>
      <c r="H743">
        <v>130</v>
      </c>
      <c r="I743" s="5">
        <f t="shared" si="71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67"/>
        <v>40321.208333333336</v>
      </c>
      <c r="O743" s="8">
        <f t="shared" si="68"/>
        <v>40322.208333333336</v>
      </c>
      <c r="P743" t="b">
        <v>0</v>
      </c>
      <c r="Q743" t="b">
        <v>0</v>
      </c>
      <c r="R743" t="s">
        <v>33</v>
      </c>
      <c r="S743" t="str">
        <f t="shared" si="69"/>
        <v>theater</v>
      </c>
      <c r="T743" t="str">
        <f t="shared" si="70"/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66"/>
        <v>1126.0833333333335</v>
      </c>
      <c r="G744" t="s">
        <v>20</v>
      </c>
      <c r="H744">
        <v>122</v>
      </c>
      <c r="I744" s="5">
        <f t="shared" si="71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67"/>
        <v>40197.25</v>
      </c>
      <c r="O744" s="8">
        <f t="shared" si="68"/>
        <v>40239.25</v>
      </c>
      <c r="P744" t="b">
        <v>0</v>
      </c>
      <c r="Q744" t="b">
        <v>0</v>
      </c>
      <c r="R744" t="s">
        <v>50</v>
      </c>
      <c r="S744" t="str">
        <f t="shared" si="69"/>
        <v>music</v>
      </c>
      <c r="T744" t="str">
        <f t="shared" si="70"/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66"/>
        <v>12.923076923076923</v>
      </c>
      <c r="G745" t="s">
        <v>14</v>
      </c>
      <c r="H745">
        <v>17</v>
      </c>
      <c r="I745" s="5">
        <f t="shared" si="71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67"/>
        <v>42298.208333333328</v>
      </c>
      <c r="O745" s="8">
        <f t="shared" si="68"/>
        <v>42304.208333333328</v>
      </c>
      <c r="P745" t="b">
        <v>0</v>
      </c>
      <c r="Q745" t="b">
        <v>1</v>
      </c>
      <c r="R745" t="s">
        <v>33</v>
      </c>
      <c r="S745" t="str">
        <f t="shared" si="69"/>
        <v>theater</v>
      </c>
      <c r="T745" t="str">
        <f t="shared" si="70"/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66"/>
        <v>712</v>
      </c>
      <c r="G746" t="s">
        <v>20</v>
      </c>
      <c r="H746">
        <v>140</v>
      </c>
      <c r="I746" s="5">
        <f t="shared" si="71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67"/>
        <v>43322.208333333328</v>
      </c>
      <c r="O746" s="8">
        <f t="shared" si="68"/>
        <v>43324.208333333328</v>
      </c>
      <c r="P746" t="b">
        <v>0</v>
      </c>
      <c r="Q746" t="b">
        <v>1</v>
      </c>
      <c r="R746" t="s">
        <v>33</v>
      </c>
      <c r="S746" t="str">
        <f t="shared" si="69"/>
        <v>theater</v>
      </c>
      <c r="T746" t="str">
        <f t="shared" si="70"/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66"/>
        <v>30.304347826086957</v>
      </c>
      <c r="G747" t="s">
        <v>14</v>
      </c>
      <c r="H747">
        <v>34</v>
      </c>
      <c r="I747" s="5">
        <f t="shared" si="71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67"/>
        <v>40328.208333333336</v>
      </c>
      <c r="O747" s="8">
        <f t="shared" si="68"/>
        <v>40355.208333333336</v>
      </c>
      <c r="P747" t="b">
        <v>0</v>
      </c>
      <c r="Q747" t="b">
        <v>0</v>
      </c>
      <c r="R747" t="s">
        <v>65</v>
      </c>
      <c r="S747" t="str">
        <f t="shared" si="69"/>
        <v>technology</v>
      </c>
      <c r="T747" t="str">
        <f t="shared" si="70"/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66"/>
        <v>212.50896057347671</v>
      </c>
      <c r="G748" t="s">
        <v>20</v>
      </c>
      <c r="H748">
        <v>3388</v>
      </c>
      <c r="I748" s="5">
        <f t="shared" si="71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67"/>
        <v>40825.208333333336</v>
      </c>
      <c r="O748" s="8">
        <f t="shared" si="68"/>
        <v>40830.208333333336</v>
      </c>
      <c r="P748" t="b">
        <v>0</v>
      </c>
      <c r="Q748" t="b">
        <v>0</v>
      </c>
      <c r="R748" t="s">
        <v>28</v>
      </c>
      <c r="S748" t="str">
        <f t="shared" si="69"/>
        <v>technology</v>
      </c>
      <c r="T748" t="str">
        <f t="shared" si="70"/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66"/>
        <v>228.85714285714286</v>
      </c>
      <c r="G749" t="s">
        <v>20</v>
      </c>
      <c r="H749">
        <v>280</v>
      </c>
      <c r="I749" s="5">
        <f t="shared" si="71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67"/>
        <v>40423.208333333336</v>
      </c>
      <c r="O749" s="8">
        <f t="shared" si="68"/>
        <v>40434.208333333336</v>
      </c>
      <c r="P749" t="b">
        <v>0</v>
      </c>
      <c r="Q749" t="b">
        <v>0</v>
      </c>
      <c r="R749" t="s">
        <v>33</v>
      </c>
      <c r="S749" t="str">
        <f t="shared" si="69"/>
        <v>theater</v>
      </c>
      <c r="T749" t="str">
        <f t="shared" si="70"/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66"/>
        <v>34.959979476654695</v>
      </c>
      <c r="G750" t="s">
        <v>74</v>
      </c>
      <c r="H750">
        <v>614</v>
      </c>
      <c r="I750" s="5">
        <f t="shared" si="71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67"/>
        <v>40238.25</v>
      </c>
      <c r="O750" s="8">
        <f t="shared" si="68"/>
        <v>40263.208333333336</v>
      </c>
      <c r="P750" t="b">
        <v>0</v>
      </c>
      <c r="Q750" t="b">
        <v>1</v>
      </c>
      <c r="R750" t="s">
        <v>71</v>
      </c>
      <c r="S750" t="str">
        <f t="shared" si="69"/>
        <v>film &amp; video</v>
      </c>
      <c r="T750" t="str">
        <f t="shared" si="70"/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66"/>
        <v>157.29069767441862</v>
      </c>
      <c r="G751" t="s">
        <v>20</v>
      </c>
      <c r="H751">
        <v>366</v>
      </c>
      <c r="I751" s="5">
        <f t="shared" si="71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67"/>
        <v>41920.208333333336</v>
      </c>
      <c r="O751" s="8">
        <f t="shared" si="68"/>
        <v>41932.208333333336</v>
      </c>
      <c r="P751" t="b">
        <v>0</v>
      </c>
      <c r="Q751" t="b">
        <v>1</v>
      </c>
      <c r="R751" t="s">
        <v>65</v>
      </c>
      <c r="S751" t="str">
        <f t="shared" si="69"/>
        <v>technology</v>
      </c>
      <c r="T751" t="str">
        <f t="shared" si="70"/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66"/>
        <v>1</v>
      </c>
      <c r="G752" t="s">
        <v>14</v>
      </c>
      <c r="H752">
        <v>1</v>
      </c>
      <c r="I752" s="5">
        <f t="shared" si="71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67"/>
        <v>40360.208333333336</v>
      </c>
      <c r="O752" s="8">
        <f t="shared" si="68"/>
        <v>40385.208333333336</v>
      </c>
      <c r="P752" t="b">
        <v>0</v>
      </c>
      <c r="Q752" t="b">
        <v>0</v>
      </c>
      <c r="R752" t="s">
        <v>50</v>
      </c>
      <c r="S752" t="str">
        <f t="shared" si="69"/>
        <v>music</v>
      </c>
      <c r="T752" t="str">
        <f t="shared" si="70"/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66"/>
        <v>232.30555555555554</v>
      </c>
      <c r="G753" t="s">
        <v>20</v>
      </c>
      <c r="H753">
        <v>270</v>
      </c>
      <c r="I753" s="5">
        <f t="shared" si="71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67"/>
        <v>42446.208333333328</v>
      </c>
      <c r="O753" s="8">
        <f t="shared" si="68"/>
        <v>42461.208333333328</v>
      </c>
      <c r="P753" t="b">
        <v>1</v>
      </c>
      <c r="Q753" t="b">
        <v>1</v>
      </c>
      <c r="R753" t="s">
        <v>68</v>
      </c>
      <c r="S753" t="str">
        <f t="shared" si="69"/>
        <v>publishing</v>
      </c>
      <c r="T753" t="str">
        <f t="shared" si="70"/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66"/>
        <v>92.448275862068968</v>
      </c>
      <c r="G754" t="s">
        <v>74</v>
      </c>
      <c r="H754">
        <v>114</v>
      </c>
      <c r="I754" s="5">
        <f t="shared" si="71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67"/>
        <v>40395.208333333336</v>
      </c>
      <c r="O754" s="8">
        <f t="shared" si="68"/>
        <v>40413.208333333336</v>
      </c>
      <c r="P754" t="b">
        <v>0</v>
      </c>
      <c r="Q754" t="b">
        <v>1</v>
      </c>
      <c r="R754" t="s">
        <v>33</v>
      </c>
      <c r="S754" t="str">
        <f t="shared" si="69"/>
        <v>theater</v>
      </c>
      <c r="T754" t="str">
        <f t="shared" si="70"/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66"/>
        <v>256.70212765957444</v>
      </c>
      <c r="G755" t="s">
        <v>20</v>
      </c>
      <c r="H755">
        <v>137</v>
      </c>
      <c r="I755" s="5">
        <f t="shared" si="71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67"/>
        <v>40321.208333333336</v>
      </c>
      <c r="O755" s="8">
        <f t="shared" si="68"/>
        <v>40336.208333333336</v>
      </c>
      <c r="P755" t="b">
        <v>0</v>
      </c>
      <c r="Q755" t="b">
        <v>0</v>
      </c>
      <c r="R755" t="s">
        <v>122</v>
      </c>
      <c r="S755" t="str">
        <f t="shared" si="69"/>
        <v>photography</v>
      </c>
      <c r="T755" t="str">
        <f t="shared" si="70"/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66"/>
        <v>168.47017045454547</v>
      </c>
      <c r="G756" t="s">
        <v>20</v>
      </c>
      <c r="H756">
        <v>3205</v>
      </c>
      <c r="I756" s="5">
        <f t="shared" si="71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67"/>
        <v>41210.208333333336</v>
      </c>
      <c r="O756" s="8">
        <f t="shared" si="68"/>
        <v>41263.25</v>
      </c>
      <c r="P756" t="b">
        <v>0</v>
      </c>
      <c r="Q756" t="b">
        <v>0</v>
      </c>
      <c r="R756" t="s">
        <v>33</v>
      </c>
      <c r="S756" t="str">
        <f t="shared" si="69"/>
        <v>theater</v>
      </c>
      <c r="T756" t="str">
        <f t="shared" si="70"/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66"/>
        <v>166.57777777777778</v>
      </c>
      <c r="G757" t="s">
        <v>20</v>
      </c>
      <c r="H757">
        <v>288</v>
      </c>
      <c r="I757" s="5">
        <f t="shared" si="71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67"/>
        <v>43096.25</v>
      </c>
      <c r="O757" s="8">
        <f t="shared" si="68"/>
        <v>43108.25</v>
      </c>
      <c r="P757" t="b">
        <v>0</v>
      </c>
      <c r="Q757" t="b">
        <v>1</v>
      </c>
      <c r="R757" t="s">
        <v>33</v>
      </c>
      <c r="S757" t="str">
        <f t="shared" si="69"/>
        <v>theater</v>
      </c>
      <c r="T757" t="str">
        <f t="shared" si="70"/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66"/>
        <v>772.07692307692309</v>
      </c>
      <c r="G758" t="s">
        <v>20</v>
      </c>
      <c r="H758">
        <v>148</v>
      </c>
      <c r="I758" s="5">
        <f t="shared" si="71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67"/>
        <v>42024.25</v>
      </c>
      <c r="O758" s="8">
        <f t="shared" si="68"/>
        <v>42030.25</v>
      </c>
      <c r="P758" t="b">
        <v>0</v>
      </c>
      <c r="Q758" t="b">
        <v>0</v>
      </c>
      <c r="R758" t="s">
        <v>33</v>
      </c>
      <c r="S758" t="str">
        <f t="shared" si="69"/>
        <v>theater</v>
      </c>
      <c r="T758" t="str">
        <f t="shared" si="70"/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66"/>
        <v>406.85714285714283</v>
      </c>
      <c r="G759" t="s">
        <v>20</v>
      </c>
      <c r="H759">
        <v>114</v>
      </c>
      <c r="I759" s="5">
        <f t="shared" si="71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67"/>
        <v>40675.208333333336</v>
      </c>
      <c r="O759" s="8">
        <f t="shared" si="68"/>
        <v>40679.208333333336</v>
      </c>
      <c r="P759" t="b">
        <v>0</v>
      </c>
      <c r="Q759" t="b">
        <v>0</v>
      </c>
      <c r="R759" t="s">
        <v>53</v>
      </c>
      <c r="S759" t="str">
        <f t="shared" si="69"/>
        <v>film &amp; video</v>
      </c>
      <c r="T759" t="str">
        <f t="shared" si="70"/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66"/>
        <v>564.20608108108115</v>
      </c>
      <c r="G760" t="s">
        <v>20</v>
      </c>
      <c r="H760">
        <v>1518</v>
      </c>
      <c r="I760" s="5">
        <f t="shared" si="71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67"/>
        <v>41936.208333333336</v>
      </c>
      <c r="O760" s="8">
        <f t="shared" si="68"/>
        <v>41945.208333333336</v>
      </c>
      <c r="P760" t="b">
        <v>0</v>
      </c>
      <c r="Q760" t="b">
        <v>0</v>
      </c>
      <c r="R760" t="s">
        <v>23</v>
      </c>
      <c r="S760" t="str">
        <f t="shared" si="69"/>
        <v>music</v>
      </c>
      <c r="T760" t="str">
        <f t="shared" si="70"/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66"/>
        <v>68.426865671641792</v>
      </c>
      <c r="G761" t="s">
        <v>14</v>
      </c>
      <c r="H761">
        <v>1274</v>
      </c>
      <c r="I761" s="5">
        <f t="shared" si="71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67"/>
        <v>43136.25</v>
      </c>
      <c r="O761" s="8">
        <f t="shared" si="68"/>
        <v>43166.25</v>
      </c>
      <c r="P761" t="b">
        <v>0</v>
      </c>
      <c r="Q761" t="b">
        <v>0</v>
      </c>
      <c r="R761" t="s">
        <v>50</v>
      </c>
      <c r="S761" t="str">
        <f t="shared" si="69"/>
        <v>music</v>
      </c>
      <c r="T761" t="str">
        <f t="shared" si="70"/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66"/>
        <v>34.351966873706004</v>
      </c>
      <c r="G762" t="s">
        <v>14</v>
      </c>
      <c r="H762">
        <v>210</v>
      </c>
      <c r="I762" s="5">
        <f t="shared" si="71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67"/>
        <v>43678.208333333328</v>
      </c>
      <c r="O762" s="8">
        <f t="shared" si="68"/>
        <v>43707.208333333328</v>
      </c>
      <c r="P762" t="b">
        <v>0</v>
      </c>
      <c r="Q762" t="b">
        <v>1</v>
      </c>
      <c r="R762" t="s">
        <v>89</v>
      </c>
      <c r="S762" t="str">
        <f t="shared" si="69"/>
        <v>games</v>
      </c>
      <c r="T762" t="str">
        <f t="shared" si="70"/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66"/>
        <v>655.4545454545455</v>
      </c>
      <c r="G763" t="s">
        <v>20</v>
      </c>
      <c r="H763">
        <v>166</v>
      </c>
      <c r="I763" s="5">
        <f t="shared" si="71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67"/>
        <v>42938.208333333328</v>
      </c>
      <c r="O763" s="8">
        <f t="shared" si="68"/>
        <v>42943.208333333328</v>
      </c>
      <c r="P763" t="b">
        <v>0</v>
      </c>
      <c r="Q763" t="b">
        <v>0</v>
      </c>
      <c r="R763" t="s">
        <v>23</v>
      </c>
      <c r="S763" t="str">
        <f t="shared" si="69"/>
        <v>music</v>
      </c>
      <c r="T763" t="str">
        <f t="shared" si="70"/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66"/>
        <v>177.25714285714284</v>
      </c>
      <c r="G764" t="s">
        <v>20</v>
      </c>
      <c r="H764">
        <v>100</v>
      </c>
      <c r="I764" s="5">
        <f t="shared" si="71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67"/>
        <v>41241.25</v>
      </c>
      <c r="O764" s="8">
        <f t="shared" si="68"/>
        <v>41252.25</v>
      </c>
      <c r="P764" t="b">
        <v>0</v>
      </c>
      <c r="Q764" t="b">
        <v>0</v>
      </c>
      <c r="R764" t="s">
        <v>159</v>
      </c>
      <c r="S764" t="str">
        <f t="shared" si="69"/>
        <v>music</v>
      </c>
      <c r="T764" t="str">
        <f t="shared" si="70"/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66"/>
        <v>113.17857142857144</v>
      </c>
      <c r="G765" t="s">
        <v>20</v>
      </c>
      <c r="H765">
        <v>235</v>
      </c>
      <c r="I765" s="5">
        <f t="shared" si="71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67"/>
        <v>41037.208333333336</v>
      </c>
      <c r="O765" s="8">
        <f t="shared" si="68"/>
        <v>41072.208333333336</v>
      </c>
      <c r="P765" t="b">
        <v>0</v>
      </c>
      <c r="Q765" t="b">
        <v>1</v>
      </c>
      <c r="R765" t="s">
        <v>33</v>
      </c>
      <c r="S765" t="str">
        <f t="shared" si="69"/>
        <v>theater</v>
      </c>
      <c r="T765" t="str">
        <f t="shared" si="70"/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66"/>
        <v>728.18181818181824</v>
      </c>
      <c r="G766" t="s">
        <v>20</v>
      </c>
      <c r="H766">
        <v>148</v>
      </c>
      <c r="I766" s="5">
        <f t="shared" si="71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67"/>
        <v>40676.208333333336</v>
      </c>
      <c r="O766" s="8">
        <f t="shared" si="68"/>
        <v>40684.208333333336</v>
      </c>
      <c r="P766" t="b">
        <v>0</v>
      </c>
      <c r="Q766" t="b">
        <v>0</v>
      </c>
      <c r="R766" t="s">
        <v>23</v>
      </c>
      <c r="S766" t="str">
        <f t="shared" si="69"/>
        <v>music</v>
      </c>
      <c r="T766" t="str">
        <f t="shared" si="70"/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66"/>
        <v>208.33333333333334</v>
      </c>
      <c r="G767" t="s">
        <v>20</v>
      </c>
      <c r="H767">
        <v>198</v>
      </c>
      <c r="I767" s="5">
        <f t="shared" si="71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67"/>
        <v>42840.208333333328</v>
      </c>
      <c r="O767" s="8">
        <f t="shared" si="68"/>
        <v>42865.208333333328</v>
      </c>
      <c r="P767" t="b">
        <v>1</v>
      </c>
      <c r="Q767" t="b">
        <v>1</v>
      </c>
      <c r="R767" t="s">
        <v>60</v>
      </c>
      <c r="S767" t="str">
        <f t="shared" si="69"/>
        <v>music</v>
      </c>
      <c r="T767" t="str">
        <f t="shared" si="70"/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66"/>
        <v>31.171232876712331</v>
      </c>
      <c r="G768" t="s">
        <v>14</v>
      </c>
      <c r="H768">
        <v>248</v>
      </c>
      <c r="I768" s="5">
        <f t="shared" si="71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67"/>
        <v>43362.208333333328</v>
      </c>
      <c r="O768" s="8">
        <f t="shared" si="68"/>
        <v>43363.208333333328</v>
      </c>
      <c r="P768" t="b">
        <v>0</v>
      </c>
      <c r="Q768" t="b">
        <v>0</v>
      </c>
      <c r="R768" t="s">
        <v>474</v>
      </c>
      <c r="S768" t="str">
        <f t="shared" si="69"/>
        <v>film &amp; video</v>
      </c>
      <c r="T768" t="str">
        <f t="shared" si="70"/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66"/>
        <v>56.967078189300416</v>
      </c>
      <c r="G769" t="s">
        <v>14</v>
      </c>
      <c r="H769">
        <v>513</v>
      </c>
      <c r="I769" s="5">
        <f t="shared" si="71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67"/>
        <v>42283.208333333328</v>
      </c>
      <c r="O769" s="8">
        <f t="shared" si="68"/>
        <v>42328.25</v>
      </c>
      <c r="P769" t="b">
        <v>0</v>
      </c>
      <c r="Q769" t="b">
        <v>0</v>
      </c>
      <c r="R769" t="s">
        <v>206</v>
      </c>
      <c r="S769" t="str">
        <f t="shared" si="69"/>
        <v>publishing</v>
      </c>
      <c r="T769" t="str">
        <f t="shared" si="70"/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66"/>
        <v>231</v>
      </c>
      <c r="G770" t="s">
        <v>20</v>
      </c>
      <c r="H770">
        <v>150</v>
      </c>
      <c r="I770" s="5">
        <f t="shared" si="71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67"/>
        <v>41619.25</v>
      </c>
      <c r="O770" s="8">
        <f t="shared" si="68"/>
        <v>41634.25</v>
      </c>
      <c r="P770" t="b">
        <v>0</v>
      </c>
      <c r="Q770" t="b">
        <v>0</v>
      </c>
      <c r="R770" t="s">
        <v>33</v>
      </c>
      <c r="S770" t="str">
        <f t="shared" si="69"/>
        <v>theater</v>
      </c>
      <c r="T770" t="str">
        <f t="shared" si="70"/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72">E771/D771*100</f>
        <v>86.867834394904463</v>
      </c>
      <c r="G771" t="s">
        <v>14</v>
      </c>
      <c r="H771">
        <v>3410</v>
      </c>
      <c r="I771" s="5">
        <f t="shared" si="71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73">(((L771/60)/60)/24)+DATE(1970,1,1)</f>
        <v>41501.208333333336</v>
      </c>
      <c r="O771" s="8">
        <f t="shared" ref="O771:O834" si="74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5">LEFT(R771,SEARCH("/",R771)-1)</f>
        <v>games</v>
      </c>
      <c r="T771" t="str">
        <f t="shared" ref="T771:T834" si="76">RIGHT(R771,LEN(R771)-SEARCH("/",R771))</f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72"/>
        <v>270.74418604651163</v>
      </c>
      <c r="G772" t="s">
        <v>20</v>
      </c>
      <c r="H772">
        <v>216</v>
      </c>
      <c r="I772" s="5">
        <f t="shared" ref="I772:I835" si="77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73"/>
        <v>41743.208333333336</v>
      </c>
      <c r="O772" s="8">
        <f t="shared" si="74"/>
        <v>41750.208333333336</v>
      </c>
      <c r="P772" t="b">
        <v>0</v>
      </c>
      <c r="Q772" t="b">
        <v>1</v>
      </c>
      <c r="R772" t="s">
        <v>33</v>
      </c>
      <c r="S772" t="str">
        <f t="shared" si="75"/>
        <v>theater</v>
      </c>
      <c r="T772" t="str">
        <f t="shared" si="76"/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72"/>
        <v>49.446428571428569</v>
      </c>
      <c r="G773" t="s">
        <v>74</v>
      </c>
      <c r="H773">
        <v>26</v>
      </c>
      <c r="I773" s="5">
        <f t="shared" si="77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73"/>
        <v>43491.25</v>
      </c>
      <c r="O773" s="8">
        <f t="shared" si="74"/>
        <v>43518.25</v>
      </c>
      <c r="P773" t="b">
        <v>0</v>
      </c>
      <c r="Q773" t="b">
        <v>0</v>
      </c>
      <c r="R773" t="s">
        <v>33</v>
      </c>
      <c r="S773" t="str">
        <f t="shared" si="75"/>
        <v>theater</v>
      </c>
      <c r="T773" t="str">
        <f t="shared" si="76"/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72"/>
        <v>113.3596256684492</v>
      </c>
      <c r="G774" t="s">
        <v>20</v>
      </c>
      <c r="H774">
        <v>5139</v>
      </c>
      <c r="I774" s="5">
        <f t="shared" si="77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73"/>
        <v>43505.25</v>
      </c>
      <c r="O774" s="8">
        <f t="shared" si="74"/>
        <v>43509.25</v>
      </c>
      <c r="P774" t="b">
        <v>0</v>
      </c>
      <c r="Q774" t="b">
        <v>0</v>
      </c>
      <c r="R774" t="s">
        <v>60</v>
      </c>
      <c r="S774" t="str">
        <f t="shared" si="75"/>
        <v>music</v>
      </c>
      <c r="T774" t="str">
        <f t="shared" si="76"/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72"/>
        <v>190.55555555555554</v>
      </c>
      <c r="G775" t="s">
        <v>20</v>
      </c>
      <c r="H775">
        <v>2353</v>
      </c>
      <c r="I775" s="5">
        <f t="shared" si="77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73"/>
        <v>42838.208333333328</v>
      </c>
      <c r="O775" s="8">
        <f t="shared" si="74"/>
        <v>42848.208333333328</v>
      </c>
      <c r="P775" t="b">
        <v>0</v>
      </c>
      <c r="Q775" t="b">
        <v>0</v>
      </c>
      <c r="R775" t="s">
        <v>33</v>
      </c>
      <c r="S775" t="str">
        <f t="shared" si="75"/>
        <v>theater</v>
      </c>
      <c r="T775" t="str">
        <f t="shared" si="76"/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72"/>
        <v>135.5</v>
      </c>
      <c r="G776" t="s">
        <v>20</v>
      </c>
      <c r="H776">
        <v>78</v>
      </c>
      <c r="I776" s="5">
        <f t="shared" si="77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73"/>
        <v>42513.208333333328</v>
      </c>
      <c r="O776" s="8">
        <f t="shared" si="74"/>
        <v>42554.208333333328</v>
      </c>
      <c r="P776" t="b">
        <v>0</v>
      </c>
      <c r="Q776" t="b">
        <v>0</v>
      </c>
      <c r="R776" t="s">
        <v>28</v>
      </c>
      <c r="S776" t="str">
        <f t="shared" si="75"/>
        <v>technology</v>
      </c>
      <c r="T776" t="str">
        <f t="shared" si="76"/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72"/>
        <v>10.297872340425531</v>
      </c>
      <c r="G777" t="s">
        <v>14</v>
      </c>
      <c r="H777">
        <v>10</v>
      </c>
      <c r="I777" s="5">
        <f t="shared" si="77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73"/>
        <v>41949.25</v>
      </c>
      <c r="O777" s="8">
        <f t="shared" si="74"/>
        <v>41959.25</v>
      </c>
      <c r="P777" t="b">
        <v>0</v>
      </c>
      <c r="Q777" t="b">
        <v>0</v>
      </c>
      <c r="R777" t="s">
        <v>23</v>
      </c>
      <c r="S777" t="str">
        <f t="shared" si="75"/>
        <v>music</v>
      </c>
      <c r="T777" t="str">
        <f t="shared" si="76"/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72"/>
        <v>65.544223826714799</v>
      </c>
      <c r="G778" t="s">
        <v>14</v>
      </c>
      <c r="H778">
        <v>2201</v>
      </c>
      <c r="I778" s="5">
        <f t="shared" si="77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73"/>
        <v>43650.208333333328</v>
      </c>
      <c r="O778" s="8">
        <f t="shared" si="74"/>
        <v>43668.208333333328</v>
      </c>
      <c r="P778" t="b">
        <v>0</v>
      </c>
      <c r="Q778" t="b">
        <v>0</v>
      </c>
      <c r="R778" t="s">
        <v>33</v>
      </c>
      <c r="S778" t="str">
        <f t="shared" si="75"/>
        <v>theater</v>
      </c>
      <c r="T778" t="str">
        <f t="shared" si="76"/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72"/>
        <v>49.026652452025587</v>
      </c>
      <c r="G779" t="s">
        <v>14</v>
      </c>
      <c r="H779">
        <v>676</v>
      </c>
      <c r="I779" s="5">
        <f t="shared" si="77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73"/>
        <v>40809.208333333336</v>
      </c>
      <c r="O779" s="8">
        <f t="shared" si="74"/>
        <v>40838.208333333336</v>
      </c>
      <c r="P779" t="b">
        <v>0</v>
      </c>
      <c r="Q779" t="b">
        <v>0</v>
      </c>
      <c r="R779" t="s">
        <v>33</v>
      </c>
      <c r="S779" t="str">
        <f t="shared" si="75"/>
        <v>theater</v>
      </c>
      <c r="T779" t="str">
        <f t="shared" si="76"/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72"/>
        <v>787.92307692307691</v>
      </c>
      <c r="G780" t="s">
        <v>20</v>
      </c>
      <c r="H780">
        <v>174</v>
      </c>
      <c r="I780" s="5">
        <f t="shared" si="77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73"/>
        <v>40768.208333333336</v>
      </c>
      <c r="O780" s="8">
        <f t="shared" si="74"/>
        <v>40773.208333333336</v>
      </c>
      <c r="P780" t="b">
        <v>0</v>
      </c>
      <c r="Q780" t="b">
        <v>0</v>
      </c>
      <c r="R780" t="s">
        <v>71</v>
      </c>
      <c r="S780" t="str">
        <f t="shared" si="75"/>
        <v>film &amp; video</v>
      </c>
      <c r="T780" t="str">
        <f t="shared" si="76"/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72"/>
        <v>80.306347746090154</v>
      </c>
      <c r="G781" t="s">
        <v>14</v>
      </c>
      <c r="H781">
        <v>831</v>
      </c>
      <c r="I781" s="5">
        <f t="shared" si="77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73"/>
        <v>42230.208333333328</v>
      </c>
      <c r="O781" s="8">
        <f t="shared" si="74"/>
        <v>42239.208333333328</v>
      </c>
      <c r="P781" t="b">
        <v>0</v>
      </c>
      <c r="Q781" t="b">
        <v>1</v>
      </c>
      <c r="R781" t="s">
        <v>33</v>
      </c>
      <c r="S781" t="str">
        <f t="shared" si="75"/>
        <v>theater</v>
      </c>
      <c r="T781" t="str">
        <f t="shared" si="76"/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72"/>
        <v>106.29411764705883</v>
      </c>
      <c r="G782" t="s">
        <v>20</v>
      </c>
      <c r="H782">
        <v>164</v>
      </c>
      <c r="I782" s="5">
        <f t="shared" si="77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73"/>
        <v>42573.208333333328</v>
      </c>
      <c r="O782" s="8">
        <f t="shared" si="74"/>
        <v>42592.208333333328</v>
      </c>
      <c r="P782" t="b">
        <v>0</v>
      </c>
      <c r="Q782" t="b">
        <v>1</v>
      </c>
      <c r="R782" t="s">
        <v>53</v>
      </c>
      <c r="S782" t="str">
        <f t="shared" si="75"/>
        <v>film &amp; video</v>
      </c>
      <c r="T782" t="str">
        <f t="shared" si="76"/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72"/>
        <v>50.735632183908038</v>
      </c>
      <c r="G783" t="s">
        <v>74</v>
      </c>
      <c r="H783">
        <v>56</v>
      </c>
      <c r="I783" s="5">
        <f t="shared" si="77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73"/>
        <v>40482.208333333336</v>
      </c>
      <c r="O783" s="8">
        <f t="shared" si="74"/>
        <v>40533.25</v>
      </c>
      <c r="P783" t="b">
        <v>0</v>
      </c>
      <c r="Q783" t="b">
        <v>0</v>
      </c>
      <c r="R783" t="s">
        <v>33</v>
      </c>
      <c r="S783" t="str">
        <f t="shared" si="75"/>
        <v>theater</v>
      </c>
      <c r="T783" t="str">
        <f t="shared" si="76"/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72"/>
        <v>215.31372549019611</v>
      </c>
      <c r="G784" t="s">
        <v>20</v>
      </c>
      <c r="H784">
        <v>161</v>
      </c>
      <c r="I784" s="5">
        <f t="shared" si="77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73"/>
        <v>40603.25</v>
      </c>
      <c r="O784" s="8">
        <f t="shared" si="74"/>
        <v>40631.208333333336</v>
      </c>
      <c r="P784" t="b">
        <v>0</v>
      </c>
      <c r="Q784" t="b">
        <v>1</v>
      </c>
      <c r="R784" t="s">
        <v>71</v>
      </c>
      <c r="S784" t="str">
        <f t="shared" si="75"/>
        <v>film &amp; video</v>
      </c>
      <c r="T784" t="str">
        <f t="shared" si="76"/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72"/>
        <v>141.22972972972974</v>
      </c>
      <c r="G785" t="s">
        <v>20</v>
      </c>
      <c r="H785">
        <v>138</v>
      </c>
      <c r="I785" s="5">
        <f t="shared" si="77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73"/>
        <v>41625.25</v>
      </c>
      <c r="O785" s="8">
        <f t="shared" si="74"/>
        <v>41632.25</v>
      </c>
      <c r="P785" t="b">
        <v>0</v>
      </c>
      <c r="Q785" t="b">
        <v>0</v>
      </c>
      <c r="R785" t="s">
        <v>23</v>
      </c>
      <c r="S785" t="str">
        <f t="shared" si="75"/>
        <v>music</v>
      </c>
      <c r="T785" t="str">
        <f t="shared" si="76"/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72"/>
        <v>115.33745781777279</v>
      </c>
      <c r="G786" t="s">
        <v>20</v>
      </c>
      <c r="H786">
        <v>3308</v>
      </c>
      <c r="I786" s="5">
        <f t="shared" si="77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73"/>
        <v>42435.25</v>
      </c>
      <c r="O786" s="8">
        <f t="shared" si="74"/>
        <v>42446.208333333328</v>
      </c>
      <c r="P786" t="b">
        <v>0</v>
      </c>
      <c r="Q786" t="b">
        <v>0</v>
      </c>
      <c r="R786" t="s">
        <v>28</v>
      </c>
      <c r="S786" t="str">
        <f t="shared" si="75"/>
        <v>technology</v>
      </c>
      <c r="T786" t="str">
        <f t="shared" si="76"/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72"/>
        <v>193.11940298507463</v>
      </c>
      <c r="G787" t="s">
        <v>20</v>
      </c>
      <c r="H787">
        <v>127</v>
      </c>
      <c r="I787" s="5">
        <f t="shared" si="77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73"/>
        <v>43582.208333333328</v>
      </c>
      <c r="O787" s="8">
        <f t="shared" si="74"/>
        <v>43616.208333333328</v>
      </c>
      <c r="P787" t="b">
        <v>0</v>
      </c>
      <c r="Q787" t="b">
        <v>1</v>
      </c>
      <c r="R787" t="s">
        <v>71</v>
      </c>
      <c r="S787" t="str">
        <f t="shared" si="75"/>
        <v>film &amp; video</v>
      </c>
      <c r="T787" t="str">
        <f t="shared" si="76"/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72"/>
        <v>729.73333333333335</v>
      </c>
      <c r="G788" t="s">
        <v>20</v>
      </c>
      <c r="H788">
        <v>207</v>
      </c>
      <c r="I788" s="5">
        <f t="shared" si="77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73"/>
        <v>43186.208333333328</v>
      </c>
      <c r="O788" s="8">
        <f t="shared" si="74"/>
        <v>43193.208333333328</v>
      </c>
      <c r="P788" t="b">
        <v>0</v>
      </c>
      <c r="Q788" t="b">
        <v>1</v>
      </c>
      <c r="R788" t="s">
        <v>159</v>
      </c>
      <c r="S788" t="str">
        <f t="shared" si="75"/>
        <v>music</v>
      </c>
      <c r="T788" t="str">
        <f t="shared" si="76"/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72"/>
        <v>99.66339869281046</v>
      </c>
      <c r="G789" t="s">
        <v>14</v>
      </c>
      <c r="H789">
        <v>859</v>
      </c>
      <c r="I789" s="5">
        <f t="shared" si="77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73"/>
        <v>40684.208333333336</v>
      </c>
      <c r="O789" s="8">
        <f t="shared" si="74"/>
        <v>40693.208333333336</v>
      </c>
      <c r="P789" t="b">
        <v>0</v>
      </c>
      <c r="Q789" t="b">
        <v>0</v>
      </c>
      <c r="R789" t="s">
        <v>23</v>
      </c>
      <c r="S789" t="str">
        <f t="shared" si="75"/>
        <v>music</v>
      </c>
      <c r="T789" t="str">
        <f t="shared" si="76"/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72"/>
        <v>88.166666666666671</v>
      </c>
      <c r="G790" t="s">
        <v>47</v>
      </c>
      <c r="H790">
        <v>31</v>
      </c>
      <c r="I790" s="5">
        <f t="shared" si="77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73"/>
        <v>41202.208333333336</v>
      </c>
      <c r="O790" s="8">
        <f t="shared" si="74"/>
        <v>41223.25</v>
      </c>
      <c r="P790" t="b">
        <v>0</v>
      </c>
      <c r="Q790" t="b">
        <v>0</v>
      </c>
      <c r="R790" t="s">
        <v>71</v>
      </c>
      <c r="S790" t="str">
        <f t="shared" si="75"/>
        <v>film &amp; video</v>
      </c>
      <c r="T790" t="str">
        <f t="shared" si="76"/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72"/>
        <v>37.233333333333334</v>
      </c>
      <c r="G791" t="s">
        <v>14</v>
      </c>
      <c r="H791">
        <v>45</v>
      </c>
      <c r="I791" s="5">
        <f t="shared" si="77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73"/>
        <v>41786.208333333336</v>
      </c>
      <c r="O791" s="8">
        <f t="shared" si="74"/>
        <v>41823.208333333336</v>
      </c>
      <c r="P791" t="b">
        <v>0</v>
      </c>
      <c r="Q791" t="b">
        <v>0</v>
      </c>
      <c r="R791" t="s">
        <v>33</v>
      </c>
      <c r="S791" t="str">
        <f t="shared" si="75"/>
        <v>theater</v>
      </c>
      <c r="T791" t="str">
        <f t="shared" si="76"/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72"/>
        <v>30.540075309306079</v>
      </c>
      <c r="G792" t="s">
        <v>74</v>
      </c>
      <c r="H792">
        <v>1113</v>
      </c>
      <c r="I792" s="5">
        <f t="shared" si="77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73"/>
        <v>40223.25</v>
      </c>
      <c r="O792" s="8">
        <f t="shared" si="74"/>
        <v>40229.25</v>
      </c>
      <c r="P792" t="b">
        <v>0</v>
      </c>
      <c r="Q792" t="b">
        <v>0</v>
      </c>
      <c r="R792" t="s">
        <v>33</v>
      </c>
      <c r="S792" t="str">
        <f t="shared" si="75"/>
        <v>theater</v>
      </c>
      <c r="T792" t="str">
        <f t="shared" si="76"/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72"/>
        <v>25.714285714285712</v>
      </c>
      <c r="G793" t="s">
        <v>14</v>
      </c>
      <c r="H793">
        <v>6</v>
      </c>
      <c r="I793" s="5">
        <f t="shared" si="77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73"/>
        <v>42715.25</v>
      </c>
      <c r="O793" s="8">
        <f t="shared" si="74"/>
        <v>42731.25</v>
      </c>
      <c r="P793" t="b">
        <v>0</v>
      </c>
      <c r="Q793" t="b">
        <v>0</v>
      </c>
      <c r="R793" t="s">
        <v>17</v>
      </c>
      <c r="S793" t="str">
        <f t="shared" si="75"/>
        <v>food</v>
      </c>
      <c r="T793" t="str">
        <f t="shared" si="76"/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72"/>
        <v>34</v>
      </c>
      <c r="G794" t="s">
        <v>14</v>
      </c>
      <c r="H794">
        <v>7</v>
      </c>
      <c r="I794" s="5">
        <f t="shared" si="77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73"/>
        <v>41451.208333333336</v>
      </c>
      <c r="O794" s="8">
        <f t="shared" si="74"/>
        <v>41479.208333333336</v>
      </c>
      <c r="P794" t="b">
        <v>0</v>
      </c>
      <c r="Q794" t="b">
        <v>1</v>
      </c>
      <c r="R794" t="s">
        <v>33</v>
      </c>
      <c r="S794" t="str">
        <f t="shared" si="75"/>
        <v>theater</v>
      </c>
      <c r="T794" t="str">
        <f t="shared" si="76"/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72"/>
        <v>1185.909090909091</v>
      </c>
      <c r="G795" t="s">
        <v>20</v>
      </c>
      <c r="H795">
        <v>181</v>
      </c>
      <c r="I795" s="5">
        <f t="shared" si="77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73"/>
        <v>41450.208333333336</v>
      </c>
      <c r="O795" s="8">
        <f t="shared" si="74"/>
        <v>41454.208333333336</v>
      </c>
      <c r="P795" t="b">
        <v>0</v>
      </c>
      <c r="Q795" t="b">
        <v>0</v>
      </c>
      <c r="R795" t="s">
        <v>68</v>
      </c>
      <c r="S795" t="str">
        <f t="shared" si="75"/>
        <v>publishing</v>
      </c>
      <c r="T795" t="str">
        <f t="shared" si="76"/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72"/>
        <v>125.39393939393939</v>
      </c>
      <c r="G796" t="s">
        <v>20</v>
      </c>
      <c r="H796">
        <v>110</v>
      </c>
      <c r="I796" s="5">
        <f t="shared" si="77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73"/>
        <v>43091.25</v>
      </c>
      <c r="O796" s="8">
        <f t="shared" si="74"/>
        <v>43103.25</v>
      </c>
      <c r="P796" t="b">
        <v>0</v>
      </c>
      <c r="Q796" t="b">
        <v>0</v>
      </c>
      <c r="R796" t="s">
        <v>23</v>
      </c>
      <c r="S796" t="str">
        <f t="shared" si="75"/>
        <v>music</v>
      </c>
      <c r="T796" t="str">
        <f t="shared" si="76"/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72"/>
        <v>14.394366197183098</v>
      </c>
      <c r="G797" t="s">
        <v>14</v>
      </c>
      <c r="H797">
        <v>31</v>
      </c>
      <c r="I797" s="5">
        <f t="shared" si="77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73"/>
        <v>42675.208333333328</v>
      </c>
      <c r="O797" s="8">
        <f t="shared" si="74"/>
        <v>42678.208333333328</v>
      </c>
      <c r="P797" t="b">
        <v>0</v>
      </c>
      <c r="Q797" t="b">
        <v>0</v>
      </c>
      <c r="R797" t="s">
        <v>53</v>
      </c>
      <c r="S797" t="str">
        <f t="shared" si="75"/>
        <v>film &amp; video</v>
      </c>
      <c r="T797" t="str">
        <f t="shared" si="76"/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72"/>
        <v>54.807692307692314</v>
      </c>
      <c r="G798" t="s">
        <v>14</v>
      </c>
      <c r="H798">
        <v>78</v>
      </c>
      <c r="I798" s="5">
        <f t="shared" si="77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73"/>
        <v>41859.208333333336</v>
      </c>
      <c r="O798" s="8">
        <f t="shared" si="74"/>
        <v>41866.208333333336</v>
      </c>
      <c r="P798" t="b">
        <v>0</v>
      </c>
      <c r="Q798" t="b">
        <v>1</v>
      </c>
      <c r="R798" t="s">
        <v>292</v>
      </c>
      <c r="S798" t="str">
        <f t="shared" si="75"/>
        <v>games</v>
      </c>
      <c r="T798" t="str">
        <f t="shared" si="76"/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72"/>
        <v>109.63157894736841</v>
      </c>
      <c r="G799" t="s">
        <v>20</v>
      </c>
      <c r="H799">
        <v>185</v>
      </c>
      <c r="I799" s="5">
        <f t="shared" si="77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73"/>
        <v>43464.25</v>
      </c>
      <c r="O799" s="8">
        <f t="shared" si="74"/>
        <v>43487.25</v>
      </c>
      <c r="P799" t="b">
        <v>0</v>
      </c>
      <c r="Q799" t="b">
        <v>0</v>
      </c>
      <c r="R799" t="s">
        <v>28</v>
      </c>
      <c r="S799" t="str">
        <f t="shared" si="75"/>
        <v>technology</v>
      </c>
      <c r="T799" t="str">
        <f t="shared" si="76"/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72"/>
        <v>188.47058823529412</v>
      </c>
      <c r="G800" t="s">
        <v>20</v>
      </c>
      <c r="H800">
        <v>121</v>
      </c>
      <c r="I800" s="5">
        <f t="shared" si="77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73"/>
        <v>41060.208333333336</v>
      </c>
      <c r="O800" s="8">
        <f t="shared" si="74"/>
        <v>41088.208333333336</v>
      </c>
      <c r="P800" t="b">
        <v>0</v>
      </c>
      <c r="Q800" t="b">
        <v>1</v>
      </c>
      <c r="R800" t="s">
        <v>33</v>
      </c>
      <c r="S800" t="str">
        <f t="shared" si="75"/>
        <v>theater</v>
      </c>
      <c r="T800" t="str">
        <f t="shared" si="76"/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72"/>
        <v>87.008284023668637</v>
      </c>
      <c r="G801" t="s">
        <v>14</v>
      </c>
      <c r="H801">
        <v>1225</v>
      </c>
      <c r="I801" s="5">
        <f t="shared" si="77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73"/>
        <v>42399.25</v>
      </c>
      <c r="O801" s="8">
        <f t="shared" si="74"/>
        <v>42403.25</v>
      </c>
      <c r="P801" t="b">
        <v>0</v>
      </c>
      <c r="Q801" t="b">
        <v>0</v>
      </c>
      <c r="R801" t="s">
        <v>33</v>
      </c>
      <c r="S801" t="str">
        <f t="shared" si="75"/>
        <v>theater</v>
      </c>
      <c r="T801" t="str">
        <f t="shared" si="76"/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72"/>
        <v>1</v>
      </c>
      <c r="G802" t="s">
        <v>14</v>
      </c>
      <c r="H802">
        <v>1</v>
      </c>
      <c r="I802" s="5">
        <f t="shared" si="77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73"/>
        <v>42167.208333333328</v>
      </c>
      <c r="O802" s="8">
        <f t="shared" si="74"/>
        <v>42171.208333333328</v>
      </c>
      <c r="P802" t="b">
        <v>0</v>
      </c>
      <c r="Q802" t="b">
        <v>0</v>
      </c>
      <c r="R802" t="s">
        <v>23</v>
      </c>
      <c r="S802" t="str">
        <f t="shared" si="75"/>
        <v>music</v>
      </c>
      <c r="T802" t="str">
        <f t="shared" si="76"/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72"/>
        <v>202.9130434782609</v>
      </c>
      <c r="G803" t="s">
        <v>20</v>
      </c>
      <c r="H803">
        <v>106</v>
      </c>
      <c r="I803" s="5">
        <f t="shared" si="77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73"/>
        <v>43830.25</v>
      </c>
      <c r="O803" s="8">
        <f t="shared" si="74"/>
        <v>43852.25</v>
      </c>
      <c r="P803" t="b">
        <v>0</v>
      </c>
      <c r="Q803" t="b">
        <v>1</v>
      </c>
      <c r="R803" t="s">
        <v>122</v>
      </c>
      <c r="S803" t="str">
        <f t="shared" si="75"/>
        <v>photography</v>
      </c>
      <c r="T803" t="str">
        <f t="shared" si="76"/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72"/>
        <v>197.03225806451613</v>
      </c>
      <c r="G804" t="s">
        <v>20</v>
      </c>
      <c r="H804">
        <v>142</v>
      </c>
      <c r="I804" s="5">
        <f t="shared" si="77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73"/>
        <v>43650.208333333328</v>
      </c>
      <c r="O804" s="8">
        <f t="shared" si="74"/>
        <v>43652.208333333328</v>
      </c>
      <c r="P804" t="b">
        <v>0</v>
      </c>
      <c r="Q804" t="b">
        <v>0</v>
      </c>
      <c r="R804" t="s">
        <v>122</v>
      </c>
      <c r="S804" t="str">
        <f t="shared" si="75"/>
        <v>photography</v>
      </c>
      <c r="T804" t="str">
        <f t="shared" si="76"/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72"/>
        <v>107</v>
      </c>
      <c r="G805" t="s">
        <v>20</v>
      </c>
      <c r="H805">
        <v>233</v>
      </c>
      <c r="I805" s="5">
        <f t="shared" si="77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73"/>
        <v>43492.25</v>
      </c>
      <c r="O805" s="8">
        <f t="shared" si="74"/>
        <v>43526.25</v>
      </c>
      <c r="P805" t="b">
        <v>0</v>
      </c>
      <c r="Q805" t="b">
        <v>0</v>
      </c>
      <c r="R805" t="s">
        <v>33</v>
      </c>
      <c r="S805" t="str">
        <f t="shared" si="75"/>
        <v>theater</v>
      </c>
      <c r="T805" t="str">
        <f t="shared" si="76"/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72"/>
        <v>268.73076923076923</v>
      </c>
      <c r="G806" t="s">
        <v>20</v>
      </c>
      <c r="H806">
        <v>218</v>
      </c>
      <c r="I806" s="5">
        <f t="shared" si="77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73"/>
        <v>43102.25</v>
      </c>
      <c r="O806" s="8">
        <f t="shared" si="74"/>
        <v>43122.25</v>
      </c>
      <c r="P806" t="b">
        <v>0</v>
      </c>
      <c r="Q806" t="b">
        <v>0</v>
      </c>
      <c r="R806" t="s">
        <v>23</v>
      </c>
      <c r="S806" t="str">
        <f t="shared" si="75"/>
        <v>music</v>
      </c>
      <c r="T806" t="str">
        <f t="shared" si="76"/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72"/>
        <v>50.845360824742272</v>
      </c>
      <c r="G807" t="s">
        <v>14</v>
      </c>
      <c r="H807">
        <v>67</v>
      </c>
      <c r="I807" s="5">
        <f t="shared" si="77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73"/>
        <v>41958.25</v>
      </c>
      <c r="O807" s="8">
        <f t="shared" si="74"/>
        <v>42009.25</v>
      </c>
      <c r="P807" t="b">
        <v>0</v>
      </c>
      <c r="Q807" t="b">
        <v>0</v>
      </c>
      <c r="R807" t="s">
        <v>42</v>
      </c>
      <c r="S807" t="str">
        <f t="shared" si="75"/>
        <v>film &amp; video</v>
      </c>
      <c r="T807" t="str">
        <f t="shared" si="76"/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72"/>
        <v>1180.2857142857142</v>
      </c>
      <c r="G808" t="s">
        <v>20</v>
      </c>
      <c r="H808">
        <v>76</v>
      </c>
      <c r="I808" s="5">
        <f t="shared" si="77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73"/>
        <v>40973.25</v>
      </c>
      <c r="O808" s="8">
        <f t="shared" si="74"/>
        <v>40997.208333333336</v>
      </c>
      <c r="P808" t="b">
        <v>0</v>
      </c>
      <c r="Q808" t="b">
        <v>1</v>
      </c>
      <c r="R808" t="s">
        <v>53</v>
      </c>
      <c r="S808" t="str">
        <f t="shared" si="75"/>
        <v>film &amp; video</v>
      </c>
      <c r="T808" t="str">
        <f t="shared" si="76"/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72"/>
        <v>264</v>
      </c>
      <c r="G809" t="s">
        <v>20</v>
      </c>
      <c r="H809">
        <v>43</v>
      </c>
      <c r="I809" s="5">
        <f t="shared" si="77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73"/>
        <v>43753.208333333328</v>
      </c>
      <c r="O809" s="8">
        <f t="shared" si="74"/>
        <v>43797.25</v>
      </c>
      <c r="P809" t="b">
        <v>0</v>
      </c>
      <c r="Q809" t="b">
        <v>1</v>
      </c>
      <c r="R809" t="s">
        <v>33</v>
      </c>
      <c r="S809" t="str">
        <f t="shared" si="75"/>
        <v>theater</v>
      </c>
      <c r="T809" t="str">
        <f t="shared" si="76"/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72"/>
        <v>30.44230769230769</v>
      </c>
      <c r="G810" t="s">
        <v>14</v>
      </c>
      <c r="H810">
        <v>19</v>
      </c>
      <c r="I810" s="5">
        <f t="shared" si="77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73"/>
        <v>42507.208333333328</v>
      </c>
      <c r="O810" s="8">
        <f t="shared" si="74"/>
        <v>42524.208333333328</v>
      </c>
      <c r="P810" t="b">
        <v>0</v>
      </c>
      <c r="Q810" t="b">
        <v>0</v>
      </c>
      <c r="R810" t="s">
        <v>17</v>
      </c>
      <c r="S810" t="str">
        <f t="shared" si="75"/>
        <v>food</v>
      </c>
      <c r="T810" t="str">
        <f t="shared" si="76"/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72"/>
        <v>62.880681818181813</v>
      </c>
      <c r="G811" t="s">
        <v>14</v>
      </c>
      <c r="H811">
        <v>2108</v>
      </c>
      <c r="I811" s="5">
        <f t="shared" si="77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73"/>
        <v>41135.208333333336</v>
      </c>
      <c r="O811" s="8">
        <f t="shared" si="74"/>
        <v>41136.208333333336</v>
      </c>
      <c r="P811" t="b">
        <v>0</v>
      </c>
      <c r="Q811" t="b">
        <v>0</v>
      </c>
      <c r="R811" t="s">
        <v>42</v>
      </c>
      <c r="S811" t="str">
        <f t="shared" si="75"/>
        <v>film &amp; video</v>
      </c>
      <c r="T811" t="str">
        <f t="shared" si="76"/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72"/>
        <v>193.125</v>
      </c>
      <c r="G812" t="s">
        <v>20</v>
      </c>
      <c r="H812">
        <v>221</v>
      </c>
      <c r="I812" s="5">
        <f t="shared" si="77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73"/>
        <v>43067.25</v>
      </c>
      <c r="O812" s="8">
        <f t="shared" si="74"/>
        <v>43077.25</v>
      </c>
      <c r="P812" t="b">
        <v>0</v>
      </c>
      <c r="Q812" t="b">
        <v>1</v>
      </c>
      <c r="R812" t="s">
        <v>33</v>
      </c>
      <c r="S812" t="str">
        <f t="shared" si="75"/>
        <v>theater</v>
      </c>
      <c r="T812" t="str">
        <f t="shared" si="76"/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72"/>
        <v>77.102702702702715</v>
      </c>
      <c r="G813" t="s">
        <v>14</v>
      </c>
      <c r="H813">
        <v>679</v>
      </c>
      <c r="I813" s="5">
        <f t="shared" si="77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73"/>
        <v>42378.25</v>
      </c>
      <c r="O813" s="8">
        <f t="shared" si="74"/>
        <v>42380.25</v>
      </c>
      <c r="P813" t="b">
        <v>0</v>
      </c>
      <c r="Q813" t="b">
        <v>1</v>
      </c>
      <c r="R813" t="s">
        <v>89</v>
      </c>
      <c r="S813" t="str">
        <f t="shared" si="75"/>
        <v>games</v>
      </c>
      <c r="T813" t="str">
        <f t="shared" si="76"/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72"/>
        <v>225.52763819095478</v>
      </c>
      <c r="G814" t="s">
        <v>20</v>
      </c>
      <c r="H814">
        <v>2805</v>
      </c>
      <c r="I814" s="5">
        <f t="shared" si="77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73"/>
        <v>43206.208333333328</v>
      </c>
      <c r="O814" s="8">
        <f t="shared" si="74"/>
        <v>43211.208333333328</v>
      </c>
      <c r="P814" t="b">
        <v>0</v>
      </c>
      <c r="Q814" t="b">
        <v>0</v>
      </c>
      <c r="R814" t="s">
        <v>68</v>
      </c>
      <c r="S814" t="str">
        <f t="shared" si="75"/>
        <v>publishing</v>
      </c>
      <c r="T814" t="str">
        <f t="shared" si="76"/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72"/>
        <v>239.40625</v>
      </c>
      <c r="G815" t="s">
        <v>20</v>
      </c>
      <c r="H815">
        <v>68</v>
      </c>
      <c r="I815" s="5">
        <f t="shared" si="77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73"/>
        <v>41148.208333333336</v>
      </c>
      <c r="O815" s="8">
        <f t="shared" si="74"/>
        <v>41158.208333333336</v>
      </c>
      <c r="P815" t="b">
        <v>0</v>
      </c>
      <c r="Q815" t="b">
        <v>0</v>
      </c>
      <c r="R815" t="s">
        <v>89</v>
      </c>
      <c r="S815" t="str">
        <f t="shared" si="75"/>
        <v>games</v>
      </c>
      <c r="T815" t="str">
        <f t="shared" si="76"/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72"/>
        <v>92.1875</v>
      </c>
      <c r="G816" t="s">
        <v>14</v>
      </c>
      <c r="H816">
        <v>36</v>
      </c>
      <c r="I816" s="5">
        <f t="shared" si="77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73"/>
        <v>42517.208333333328</v>
      </c>
      <c r="O816" s="8">
        <f t="shared" si="74"/>
        <v>42519.208333333328</v>
      </c>
      <c r="P816" t="b">
        <v>0</v>
      </c>
      <c r="Q816" t="b">
        <v>1</v>
      </c>
      <c r="R816" t="s">
        <v>23</v>
      </c>
      <c r="S816" t="str">
        <f t="shared" si="75"/>
        <v>music</v>
      </c>
      <c r="T816" t="str">
        <f t="shared" si="76"/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72"/>
        <v>130.23333333333335</v>
      </c>
      <c r="G817" t="s">
        <v>20</v>
      </c>
      <c r="H817">
        <v>183</v>
      </c>
      <c r="I817" s="5">
        <f t="shared" si="77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73"/>
        <v>43068.25</v>
      </c>
      <c r="O817" s="8">
        <f t="shared" si="74"/>
        <v>43094.25</v>
      </c>
      <c r="P817" t="b">
        <v>0</v>
      </c>
      <c r="Q817" t="b">
        <v>0</v>
      </c>
      <c r="R817" t="s">
        <v>23</v>
      </c>
      <c r="S817" t="str">
        <f t="shared" si="75"/>
        <v>music</v>
      </c>
      <c r="T817" t="str">
        <f t="shared" si="76"/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72"/>
        <v>615.21739130434787</v>
      </c>
      <c r="G818" t="s">
        <v>20</v>
      </c>
      <c r="H818">
        <v>133</v>
      </c>
      <c r="I818" s="5">
        <f t="shared" si="77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73"/>
        <v>41680.25</v>
      </c>
      <c r="O818" s="8">
        <f t="shared" si="74"/>
        <v>41682.25</v>
      </c>
      <c r="P818" t="b">
        <v>1</v>
      </c>
      <c r="Q818" t="b">
        <v>1</v>
      </c>
      <c r="R818" t="s">
        <v>33</v>
      </c>
      <c r="S818" t="str">
        <f t="shared" si="75"/>
        <v>theater</v>
      </c>
      <c r="T818" t="str">
        <f t="shared" si="76"/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72"/>
        <v>368.79532163742692</v>
      </c>
      <c r="G819" t="s">
        <v>20</v>
      </c>
      <c r="H819">
        <v>2489</v>
      </c>
      <c r="I819" s="5">
        <f t="shared" si="77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73"/>
        <v>43589.208333333328</v>
      </c>
      <c r="O819" s="8">
        <f t="shared" si="74"/>
        <v>43617.208333333328</v>
      </c>
      <c r="P819" t="b">
        <v>0</v>
      </c>
      <c r="Q819" t="b">
        <v>1</v>
      </c>
      <c r="R819" t="s">
        <v>68</v>
      </c>
      <c r="S819" t="str">
        <f t="shared" si="75"/>
        <v>publishing</v>
      </c>
      <c r="T819" t="str">
        <f t="shared" si="76"/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72"/>
        <v>1094.8571428571429</v>
      </c>
      <c r="G820" t="s">
        <v>20</v>
      </c>
      <c r="H820">
        <v>69</v>
      </c>
      <c r="I820" s="5">
        <f t="shared" si="77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73"/>
        <v>43486.25</v>
      </c>
      <c r="O820" s="8">
        <f t="shared" si="74"/>
        <v>43499.25</v>
      </c>
      <c r="P820" t="b">
        <v>0</v>
      </c>
      <c r="Q820" t="b">
        <v>1</v>
      </c>
      <c r="R820" t="s">
        <v>33</v>
      </c>
      <c r="S820" t="str">
        <f t="shared" si="75"/>
        <v>theater</v>
      </c>
      <c r="T820" t="str">
        <f t="shared" si="76"/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72"/>
        <v>50.662921348314605</v>
      </c>
      <c r="G821" t="s">
        <v>14</v>
      </c>
      <c r="H821">
        <v>47</v>
      </c>
      <c r="I821" s="5">
        <f t="shared" si="77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73"/>
        <v>41237.25</v>
      </c>
      <c r="O821" s="8">
        <f t="shared" si="74"/>
        <v>41252.25</v>
      </c>
      <c r="P821" t="b">
        <v>1</v>
      </c>
      <c r="Q821" t="b">
        <v>0</v>
      </c>
      <c r="R821" t="s">
        <v>89</v>
      </c>
      <c r="S821" t="str">
        <f t="shared" si="75"/>
        <v>games</v>
      </c>
      <c r="T821" t="str">
        <f t="shared" si="76"/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72"/>
        <v>800.6</v>
      </c>
      <c r="G822" t="s">
        <v>20</v>
      </c>
      <c r="H822">
        <v>279</v>
      </c>
      <c r="I822" s="5">
        <f t="shared" si="77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73"/>
        <v>43310.208333333328</v>
      </c>
      <c r="O822" s="8">
        <f t="shared" si="74"/>
        <v>43323.208333333328</v>
      </c>
      <c r="P822" t="b">
        <v>0</v>
      </c>
      <c r="Q822" t="b">
        <v>1</v>
      </c>
      <c r="R822" t="s">
        <v>23</v>
      </c>
      <c r="S822" t="str">
        <f t="shared" si="75"/>
        <v>music</v>
      </c>
      <c r="T822" t="str">
        <f t="shared" si="76"/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72"/>
        <v>291.28571428571428</v>
      </c>
      <c r="G823" t="s">
        <v>20</v>
      </c>
      <c r="H823">
        <v>210</v>
      </c>
      <c r="I823" s="5">
        <f t="shared" si="77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73"/>
        <v>42794.25</v>
      </c>
      <c r="O823" s="8">
        <f t="shared" si="74"/>
        <v>42807.208333333328</v>
      </c>
      <c r="P823" t="b">
        <v>0</v>
      </c>
      <c r="Q823" t="b">
        <v>0</v>
      </c>
      <c r="R823" t="s">
        <v>42</v>
      </c>
      <c r="S823" t="str">
        <f t="shared" si="75"/>
        <v>film &amp; video</v>
      </c>
      <c r="T823" t="str">
        <f t="shared" si="76"/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72"/>
        <v>349.9666666666667</v>
      </c>
      <c r="G824" t="s">
        <v>20</v>
      </c>
      <c r="H824">
        <v>2100</v>
      </c>
      <c r="I824" s="5">
        <f t="shared" si="77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73"/>
        <v>41698.25</v>
      </c>
      <c r="O824" s="8">
        <f t="shared" si="74"/>
        <v>41715.208333333336</v>
      </c>
      <c r="P824" t="b">
        <v>0</v>
      </c>
      <c r="Q824" t="b">
        <v>0</v>
      </c>
      <c r="R824" t="s">
        <v>23</v>
      </c>
      <c r="S824" t="str">
        <f t="shared" si="75"/>
        <v>music</v>
      </c>
      <c r="T824" t="str">
        <f t="shared" si="76"/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72"/>
        <v>357.07317073170731</v>
      </c>
      <c r="G825" t="s">
        <v>20</v>
      </c>
      <c r="H825">
        <v>252</v>
      </c>
      <c r="I825" s="5">
        <f t="shared" si="77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73"/>
        <v>41892.208333333336</v>
      </c>
      <c r="O825" s="8">
        <f t="shared" si="74"/>
        <v>41917.208333333336</v>
      </c>
      <c r="P825" t="b">
        <v>1</v>
      </c>
      <c r="Q825" t="b">
        <v>1</v>
      </c>
      <c r="R825" t="s">
        <v>23</v>
      </c>
      <c r="S825" t="str">
        <f t="shared" si="75"/>
        <v>music</v>
      </c>
      <c r="T825" t="str">
        <f t="shared" si="76"/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72"/>
        <v>126.48941176470588</v>
      </c>
      <c r="G826" t="s">
        <v>20</v>
      </c>
      <c r="H826">
        <v>1280</v>
      </c>
      <c r="I826" s="5">
        <f t="shared" si="77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73"/>
        <v>40348.208333333336</v>
      </c>
      <c r="O826" s="8">
        <f t="shared" si="74"/>
        <v>40380.208333333336</v>
      </c>
      <c r="P826" t="b">
        <v>0</v>
      </c>
      <c r="Q826" t="b">
        <v>1</v>
      </c>
      <c r="R826" t="s">
        <v>68</v>
      </c>
      <c r="S826" t="str">
        <f t="shared" si="75"/>
        <v>publishing</v>
      </c>
      <c r="T826" t="str">
        <f t="shared" si="76"/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72"/>
        <v>387.5</v>
      </c>
      <c r="G827" t="s">
        <v>20</v>
      </c>
      <c r="H827">
        <v>157</v>
      </c>
      <c r="I827" s="5">
        <f t="shared" si="77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73"/>
        <v>42941.208333333328</v>
      </c>
      <c r="O827" s="8">
        <f t="shared" si="74"/>
        <v>42953.208333333328</v>
      </c>
      <c r="P827" t="b">
        <v>0</v>
      </c>
      <c r="Q827" t="b">
        <v>0</v>
      </c>
      <c r="R827" t="s">
        <v>100</v>
      </c>
      <c r="S827" t="str">
        <f t="shared" si="75"/>
        <v>film &amp; video</v>
      </c>
      <c r="T827" t="str">
        <f t="shared" si="76"/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72"/>
        <v>457.03571428571428</v>
      </c>
      <c r="G828" t="s">
        <v>20</v>
      </c>
      <c r="H828">
        <v>194</v>
      </c>
      <c r="I828" s="5">
        <f t="shared" si="77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73"/>
        <v>40525.25</v>
      </c>
      <c r="O828" s="8">
        <f t="shared" si="74"/>
        <v>40553.25</v>
      </c>
      <c r="P828" t="b">
        <v>0</v>
      </c>
      <c r="Q828" t="b">
        <v>1</v>
      </c>
      <c r="R828" t="s">
        <v>33</v>
      </c>
      <c r="S828" t="str">
        <f t="shared" si="75"/>
        <v>theater</v>
      </c>
      <c r="T828" t="str">
        <f t="shared" si="76"/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72"/>
        <v>266.69565217391306</v>
      </c>
      <c r="G829" t="s">
        <v>20</v>
      </c>
      <c r="H829">
        <v>82</v>
      </c>
      <c r="I829" s="5">
        <f t="shared" si="77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73"/>
        <v>40666.208333333336</v>
      </c>
      <c r="O829" s="8">
        <f t="shared" si="74"/>
        <v>40678.208333333336</v>
      </c>
      <c r="P829" t="b">
        <v>0</v>
      </c>
      <c r="Q829" t="b">
        <v>1</v>
      </c>
      <c r="R829" t="s">
        <v>53</v>
      </c>
      <c r="S829" t="str">
        <f t="shared" si="75"/>
        <v>film &amp; video</v>
      </c>
      <c r="T829" t="str">
        <f t="shared" si="76"/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72"/>
        <v>69</v>
      </c>
      <c r="G830" t="s">
        <v>14</v>
      </c>
      <c r="H830">
        <v>70</v>
      </c>
      <c r="I830" s="5">
        <f t="shared" si="77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73"/>
        <v>43340.208333333328</v>
      </c>
      <c r="O830" s="8">
        <f t="shared" si="74"/>
        <v>43365.208333333328</v>
      </c>
      <c r="P830" t="b">
        <v>0</v>
      </c>
      <c r="Q830" t="b">
        <v>0</v>
      </c>
      <c r="R830" t="s">
        <v>33</v>
      </c>
      <c r="S830" t="str">
        <f t="shared" si="75"/>
        <v>theater</v>
      </c>
      <c r="T830" t="str">
        <f t="shared" si="76"/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72"/>
        <v>51.34375</v>
      </c>
      <c r="G831" t="s">
        <v>14</v>
      </c>
      <c r="H831">
        <v>154</v>
      </c>
      <c r="I831" s="5">
        <f t="shared" si="77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73"/>
        <v>42164.208333333328</v>
      </c>
      <c r="O831" s="8">
        <f t="shared" si="74"/>
        <v>42179.208333333328</v>
      </c>
      <c r="P831" t="b">
        <v>0</v>
      </c>
      <c r="Q831" t="b">
        <v>0</v>
      </c>
      <c r="R831" t="s">
        <v>33</v>
      </c>
      <c r="S831" t="str">
        <f t="shared" si="75"/>
        <v>theater</v>
      </c>
      <c r="T831" t="str">
        <f t="shared" si="76"/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72"/>
        <v>1.1710526315789473</v>
      </c>
      <c r="G832" t="s">
        <v>14</v>
      </c>
      <c r="H832">
        <v>22</v>
      </c>
      <c r="I832" s="5">
        <f t="shared" si="77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73"/>
        <v>43103.25</v>
      </c>
      <c r="O832" s="8">
        <f t="shared" si="74"/>
        <v>43162.25</v>
      </c>
      <c r="P832" t="b">
        <v>0</v>
      </c>
      <c r="Q832" t="b">
        <v>0</v>
      </c>
      <c r="R832" t="s">
        <v>33</v>
      </c>
      <c r="S832" t="str">
        <f t="shared" si="75"/>
        <v>theater</v>
      </c>
      <c r="T832" t="str">
        <f t="shared" si="76"/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72"/>
        <v>108.97734294541709</v>
      </c>
      <c r="G833" t="s">
        <v>20</v>
      </c>
      <c r="H833">
        <v>4233</v>
      </c>
      <c r="I833" s="5">
        <f t="shared" si="77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73"/>
        <v>40994.208333333336</v>
      </c>
      <c r="O833" s="8">
        <f t="shared" si="74"/>
        <v>41028.208333333336</v>
      </c>
      <c r="P833" t="b">
        <v>0</v>
      </c>
      <c r="Q833" t="b">
        <v>0</v>
      </c>
      <c r="R833" t="s">
        <v>122</v>
      </c>
      <c r="S833" t="str">
        <f t="shared" si="75"/>
        <v>photography</v>
      </c>
      <c r="T833" t="str">
        <f t="shared" si="76"/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72"/>
        <v>315.17592592592592</v>
      </c>
      <c r="G834" t="s">
        <v>20</v>
      </c>
      <c r="H834">
        <v>1297</v>
      </c>
      <c r="I834" s="5">
        <f t="shared" si="77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73"/>
        <v>42299.208333333328</v>
      </c>
      <c r="O834" s="8">
        <f t="shared" si="74"/>
        <v>42333.25</v>
      </c>
      <c r="P834" t="b">
        <v>1</v>
      </c>
      <c r="Q834" t="b">
        <v>0</v>
      </c>
      <c r="R834" t="s">
        <v>206</v>
      </c>
      <c r="S834" t="str">
        <f t="shared" si="75"/>
        <v>publishing</v>
      </c>
      <c r="T834" t="str">
        <f t="shared" si="76"/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78">E835/D835*100</f>
        <v>157.69117647058823</v>
      </c>
      <c r="G835" t="s">
        <v>20</v>
      </c>
      <c r="H835">
        <v>165</v>
      </c>
      <c r="I835" s="5">
        <f t="shared" si="77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79">(((L835/60)/60)/24)+DATE(1970,1,1)</f>
        <v>40588.25</v>
      </c>
      <c r="O835" s="8">
        <f t="shared" ref="O835:O898" si="80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1">LEFT(R835,SEARCH("/",R835)-1)</f>
        <v>publishing</v>
      </c>
      <c r="T835" t="str">
        <f t="shared" ref="T835:T898" si="82">RIGHT(R835,LEN(R835)-SEARCH("/",R835))</f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78"/>
        <v>153.8082191780822</v>
      </c>
      <c r="G836" t="s">
        <v>20</v>
      </c>
      <c r="H836">
        <v>119</v>
      </c>
      <c r="I836" s="5">
        <f t="shared" ref="I836:I899" si="83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79"/>
        <v>41448.208333333336</v>
      </c>
      <c r="O836" s="8">
        <f t="shared" si="80"/>
        <v>41454.208333333336</v>
      </c>
      <c r="P836" t="b">
        <v>0</v>
      </c>
      <c r="Q836" t="b">
        <v>0</v>
      </c>
      <c r="R836" t="s">
        <v>33</v>
      </c>
      <c r="S836" t="str">
        <f t="shared" si="81"/>
        <v>theater</v>
      </c>
      <c r="T836" t="str">
        <f t="shared" si="82"/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78"/>
        <v>89.738979118329468</v>
      </c>
      <c r="G837" t="s">
        <v>14</v>
      </c>
      <c r="H837">
        <v>1758</v>
      </c>
      <c r="I837" s="5">
        <f t="shared" si="8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79"/>
        <v>42063.25</v>
      </c>
      <c r="O837" s="8">
        <f t="shared" si="80"/>
        <v>42069.25</v>
      </c>
      <c r="P837" t="b">
        <v>0</v>
      </c>
      <c r="Q837" t="b">
        <v>0</v>
      </c>
      <c r="R837" t="s">
        <v>28</v>
      </c>
      <c r="S837" t="str">
        <f t="shared" si="81"/>
        <v>technology</v>
      </c>
      <c r="T837" t="str">
        <f t="shared" si="82"/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78"/>
        <v>75.135802469135797</v>
      </c>
      <c r="G838" t="s">
        <v>14</v>
      </c>
      <c r="H838">
        <v>94</v>
      </c>
      <c r="I838" s="5">
        <f t="shared" si="8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79"/>
        <v>40214.25</v>
      </c>
      <c r="O838" s="8">
        <f t="shared" si="80"/>
        <v>40225.25</v>
      </c>
      <c r="P838" t="b">
        <v>0</v>
      </c>
      <c r="Q838" t="b">
        <v>0</v>
      </c>
      <c r="R838" t="s">
        <v>60</v>
      </c>
      <c r="S838" t="str">
        <f t="shared" si="81"/>
        <v>music</v>
      </c>
      <c r="T838" t="str">
        <f t="shared" si="82"/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78"/>
        <v>852.88135593220341</v>
      </c>
      <c r="G839" t="s">
        <v>20</v>
      </c>
      <c r="H839">
        <v>1797</v>
      </c>
      <c r="I839" s="5">
        <f t="shared" si="8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79"/>
        <v>40629.208333333336</v>
      </c>
      <c r="O839" s="8">
        <f t="shared" si="80"/>
        <v>40683.208333333336</v>
      </c>
      <c r="P839" t="b">
        <v>0</v>
      </c>
      <c r="Q839" t="b">
        <v>0</v>
      </c>
      <c r="R839" t="s">
        <v>159</v>
      </c>
      <c r="S839" t="str">
        <f t="shared" si="81"/>
        <v>music</v>
      </c>
      <c r="T839" t="str">
        <f t="shared" si="82"/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78"/>
        <v>138.90625</v>
      </c>
      <c r="G840" t="s">
        <v>20</v>
      </c>
      <c r="H840">
        <v>261</v>
      </c>
      <c r="I840" s="5">
        <f t="shared" si="8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79"/>
        <v>43370.208333333328</v>
      </c>
      <c r="O840" s="8">
        <f t="shared" si="80"/>
        <v>43379.208333333328</v>
      </c>
      <c r="P840" t="b">
        <v>0</v>
      </c>
      <c r="Q840" t="b">
        <v>0</v>
      </c>
      <c r="R840" t="s">
        <v>33</v>
      </c>
      <c r="S840" t="str">
        <f t="shared" si="81"/>
        <v>theater</v>
      </c>
      <c r="T840" t="str">
        <f t="shared" si="82"/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78"/>
        <v>190.18181818181819</v>
      </c>
      <c r="G841" t="s">
        <v>20</v>
      </c>
      <c r="H841">
        <v>157</v>
      </c>
      <c r="I841" s="5">
        <f t="shared" si="8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79"/>
        <v>41715.208333333336</v>
      </c>
      <c r="O841" s="8">
        <f t="shared" si="80"/>
        <v>41760.208333333336</v>
      </c>
      <c r="P841" t="b">
        <v>0</v>
      </c>
      <c r="Q841" t="b">
        <v>1</v>
      </c>
      <c r="R841" t="s">
        <v>42</v>
      </c>
      <c r="S841" t="str">
        <f t="shared" si="81"/>
        <v>film &amp; video</v>
      </c>
      <c r="T841" t="str">
        <f t="shared" si="82"/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78"/>
        <v>100.24333619948409</v>
      </c>
      <c r="G842" t="s">
        <v>20</v>
      </c>
      <c r="H842">
        <v>3533</v>
      </c>
      <c r="I842" s="5">
        <f t="shared" si="8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79"/>
        <v>41836.208333333336</v>
      </c>
      <c r="O842" s="8">
        <f t="shared" si="80"/>
        <v>41838.208333333336</v>
      </c>
      <c r="P842" t="b">
        <v>0</v>
      </c>
      <c r="Q842" t="b">
        <v>1</v>
      </c>
      <c r="R842" t="s">
        <v>33</v>
      </c>
      <c r="S842" t="str">
        <f t="shared" si="81"/>
        <v>theater</v>
      </c>
      <c r="T842" t="str">
        <f t="shared" si="82"/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78"/>
        <v>142.75824175824175</v>
      </c>
      <c r="G843" t="s">
        <v>20</v>
      </c>
      <c r="H843">
        <v>155</v>
      </c>
      <c r="I843" s="5">
        <f t="shared" si="8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79"/>
        <v>42419.25</v>
      </c>
      <c r="O843" s="8">
        <f t="shared" si="80"/>
        <v>42435.25</v>
      </c>
      <c r="P843" t="b">
        <v>0</v>
      </c>
      <c r="Q843" t="b">
        <v>0</v>
      </c>
      <c r="R843" t="s">
        <v>28</v>
      </c>
      <c r="S843" t="str">
        <f t="shared" si="81"/>
        <v>technology</v>
      </c>
      <c r="T843" t="str">
        <f t="shared" si="82"/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78"/>
        <v>563.13333333333333</v>
      </c>
      <c r="G844" t="s">
        <v>20</v>
      </c>
      <c r="H844">
        <v>132</v>
      </c>
      <c r="I844" s="5">
        <f t="shared" si="8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79"/>
        <v>43266.208333333328</v>
      </c>
      <c r="O844" s="8">
        <f t="shared" si="80"/>
        <v>43269.208333333328</v>
      </c>
      <c r="P844" t="b">
        <v>0</v>
      </c>
      <c r="Q844" t="b">
        <v>0</v>
      </c>
      <c r="R844" t="s">
        <v>65</v>
      </c>
      <c r="S844" t="str">
        <f t="shared" si="81"/>
        <v>technology</v>
      </c>
      <c r="T844" t="str">
        <f t="shared" si="82"/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78"/>
        <v>30.715909090909086</v>
      </c>
      <c r="G845" t="s">
        <v>14</v>
      </c>
      <c r="H845">
        <v>33</v>
      </c>
      <c r="I845" s="5">
        <f t="shared" si="8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79"/>
        <v>43338.208333333328</v>
      </c>
      <c r="O845" s="8">
        <f t="shared" si="80"/>
        <v>43344.208333333328</v>
      </c>
      <c r="P845" t="b">
        <v>0</v>
      </c>
      <c r="Q845" t="b">
        <v>0</v>
      </c>
      <c r="R845" t="s">
        <v>122</v>
      </c>
      <c r="S845" t="str">
        <f t="shared" si="81"/>
        <v>photography</v>
      </c>
      <c r="T845" t="str">
        <f t="shared" si="82"/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78"/>
        <v>99.39772727272728</v>
      </c>
      <c r="G846" t="s">
        <v>74</v>
      </c>
      <c r="H846">
        <v>94</v>
      </c>
      <c r="I846" s="5">
        <f t="shared" si="8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79"/>
        <v>40930.25</v>
      </c>
      <c r="O846" s="8">
        <f t="shared" si="80"/>
        <v>40933.25</v>
      </c>
      <c r="P846" t="b">
        <v>0</v>
      </c>
      <c r="Q846" t="b">
        <v>0</v>
      </c>
      <c r="R846" t="s">
        <v>42</v>
      </c>
      <c r="S846" t="str">
        <f t="shared" si="81"/>
        <v>film &amp; video</v>
      </c>
      <c r="T846" t="str">
        <f t="shared" si="82"/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78"/>
        <v>197.54935622317598</v>
      </c>
      <c r="G847" t="s">
        <v>20</v>
      </c>
      <c r="H847">
        <v>1354</v>
      </c>
      <c r="I847" s="5">
        <f t="shared" si="8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79"/>
        <v>43235.208333333328</v>
      </c>
      <c r="O847" s="8">
        <f t="shared" si="80"/>
        <v>43272.208333333328</v>
      </c>
      <c r="P847" t="b">
        <v>0</v>
      </c>
      <c r="Q847" t="b">
        <v>0</v>
      </c>
      <c r="R847" t="s">
        <v>28</v>
      </c>
      <c r="S847" t="str">
        <f t="shared" si="81"/>
        <v>technology</v>
      </c>
      <c r="T847" t="str">
        <f t="shared" si="82"/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78"/>
        <v>508.5</v>
      </c>
      <c r="G848" t="s">
        <v>20</v>
      </c>
      <c r="H848">
        <v>48</v>
      </c>
      <c r="I848" s="5">
        <f t="shared" si="8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79"/>
        <v>43302.208333333328</v>
      </c>
      <c r="O848" s="8">
        <f t="shared" si="80"/>
        <v>43338.208333333328</v>
      </c>
      <c r="P848" t="b">
        <v>1</v>
      </c>
      <c r="Q848" t="b">
        <v>1</v>
      </c>
      <c r="R848" t="s">
        <v>28</v>
      </c>
      <c r="S848" t="str">
        <f t="shared" si="81"/>
        <v>technology</v>
      </c>
      <c r="T848" t="str">
        <f t="shared" si="82"/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78"/>
        <v>237.74468085106383</v>
      </c>
      <c r="G849" t="s">
        <v>20</v>
      </c>
      <c r="H849">
        <v>110</v>
      </c>
      <c r="I849" s="5">
        <f t="shared" si="8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79"/>
        <v>43107.25</v>
      </c>
      <c r="O849" s="8">
        <f t="shared" si="80"/>
        <v>43110.25</v>
      </c>
      <c r="P849" t="b">
        <v>0</v>
      </c>
      <c r="Q849" t="b">
        <v>0</v>
      </c>
      <c r="R849" t="s">
        <v>17</v>
      </c>
      <c r="S849" t="str">
        <f t="shared" si="81"/>
        <v>food</v>
      </c>
      <c r="T849" t="str">
        <f t="shared" si="82"/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78"/>
        <v>338.46875</v>
      </c>
      <c r="G850" t="s">
        <v>20</v>
      </c>
      <c r="H850">
        <v>172</v>
      </c>
      <c r="I850" s="5">
        <f t="shared" si="8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79"/>
        <v>40341.208333333336</v>
      </c>
      <c r="O850" s="8">
        <f t="shared" si="80"/>
        <v>40350.208333333336</v>
      </c>
      <c r="P850" t="b">
        <v>0</v>
      </c>
      <c r="Q850" t="b">
        <v>0</v>
      </c>
      <c r="R850" t="s">
        <v>53</v>
      </c>
      <c r="S850" t="str">
        <f t="shared" si="81"/>
        <v>film &amp; video</v>
      </c>
      <c r="T850" t="str">
        <f t="shared" si="82"/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78"/>
        <v>133.08955223880596</v>
      </c>
      <c r="G851" t="s">
        <v>20</v>
      </c>
      <c r="H851">
        <v>307</v>
      </c>
      <c r="I851" s="5">
        <f t="shared" si="8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79"/>
        <v>40948.25</v>
      </c>
      <c r="O851" s="8">
        <f t="shared" si="80"/>
        <v>40951.25</v>
      </c>
      <c r="P851" t="b">
        <v>0</v>
      </c>
      <c r="Q851" t="b">
        <v>1</v>
      </c>
      <c r="R851" t="s">
        <v>60</v>
      </c>
      <c r="S851" t="str">
        <f t="shared" si="81"/>
        <v>music</v>
      </c>
      <c r="T851" t="str">
        <f t="shared" si="82"/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78"/>
        <v>1</v>
      </c>
      <c r="G852" t="s">
        <v>14</v>
      </c>
      <c r="H852">
        <v>1</v>
      </c>
      <c r="I852" s="5">
        <f t="shared" si="83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79"/>
        <v>40866.25</v>
      </c>
      <c r="O852" s="8">
        <f t="shared" si="80"/>
        <v>40881.25</v>
      </c>
      <c r="P852" t="b">
        <v>1</v>
      </c>
      <c r="Q852" t="b">
        <v>0</v>
      </c>
      <c r="R852" t="s">
        <v>23</v>
      </c>
      <c r="S852" t="str">
        <f t="shared" si="81"/>
        <v>music</v>
      </c>
      <c r="T852" t="str">
        <f t="shared" si="82"/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78"/>
        <v>207.79999999999998</v>
      </c>
      <c r="G853" t="s">
        <v>20</v>
      </c>
      <c r="H853">
        <v>160</v>
      </c>
      <c r="I853" s="5">
        <f t="shared" si="8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79"/>
        <v>41031.208333333336</v>
      </c>
      <c r="O853" s="8">
        <f t="shared" si="80"/>
        <v>41064.208333333336</v>
      </c>
      <c r="P853" t="b">
        <v>0</v>
      </c>
      <c r="Q853" t="b">
        <v>0</v>
      </c>
      <c r="R853" t="s">
        <v>50</v>
      </c>
      <c r="S853" t="str">
        <f t="shared" si="81"/>
        <v>music</v>
      </c>
      <c r="T853" t="str">
        <f t="shared" si="82"/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78"/>
        <v>51.122448979591837</v>
      </c>
      <c r="G854" t="s">
        <v>14</v>
      </c>
      <c r="H854">
        <v>31</v>
      </c>
      <c r="I854" s="5">
        <f t="shared" si="8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79"/>
        <v>40740.208333333336</v>
      </c>
      <c r="O854" s="8">
        <f t="shared" si="80"/>
        <v>40750.208333333336</v>
      </c>
      <c r="P854" t="b">
        <v>0</v>
      </c>
      <c r="Q854" t="b">
        <v>1</v>
      </c>
      <c r="R854" t="s">
        <v>89</v>
      </c>
      <c r="S854" t="str">
        <f t="shared" si="81"/>
        <v>games</v>
      </c>
      <c r="T854" t="str">
        <f t="shared" si="82"/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78"/>
        <v>652.05847953216369</v>
      </c>
      <c r="G855" t="s">
        <v>20</v>
      </c>
      <c r="H855">
        <v>1467</v>
      </c>
      <c r="I855" s="5">
        <f t="shared" si="8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79"/>
        <v>40714.208333333336</v>
      </c>
      <c r="O855" s="8">
        <f t="shared" si="80"/>
        <v>40719.208333333336</v>
      </c>
      <c r="P855" t="b">
        <v>0</v>
      </c>
      <c r="Q855" t="b">
        <v>1</v>
      </c>
      <c r="R855" t="s">
        <v>60</v>
      </c>
      <c r="S855" t="str">
        <f t="shared" si="81"/>
        <v>music</v>
      </c>
      <c r="T855" t="str">
        <f t="shared" si="82"/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78"/>
        <v>113.63099415204678</v>
      </c>
      <c r="G856" t="s">
        <v>20</v>
      </c>
      <c r="H856">
        <v>2662</v>
      </c>
      <c r="I856" s="5">
        <f t="shared" si="8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79"/>
        <v>43787.25</v>
      </c>
      <c r="O856" s="8">
        <f t="shared" si="80"/>
        <v>43814.25</v>
      </c>
      <c r="P856" t="b">
        <v>0</v>
      </c>
      <c r="Q856" t="b">
        <v>0</v>
      </c>
      <c r="R856" t="s">
        <v>119</v>
      </c>
      <c r="S856" t="str">
        <f t="shared" si="81"/>
        <v>publishing</v>
      </c>
      <c r="T856" t="str">
        <f t="shared" si="82"/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78"/>
        <v>102.37606837606839</v>
      </c>
      <c r="G857" t="s">
        <v>20</v>
      </c>
      <c r="H857">
        <v>452</v>
      </c>
      <c r="I857" s="5">
        <f t="shared" si="83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79"/>
        <v>40712.208333333336</v>
      </c>
      <c r="O857" s="8">
        <f t="shared" si="80"/>
        <v>40743.208333333336</v>
      </c>
      <c r="P857" t="b">
        <v>0</v>
      </c>
      <c r="Q857" t="b">
        <v>0</v>
      </c>
      <c r="R857" t="s">
        <v>33</v>
      </c>
      <c r="S857" t="str">
        <f t="shared" si="81"/>
        <v>theater</v>
      </c>
      <c r="T857" t="str">
        <f t="shared" si="82"/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78"/>
        <v>356.58333333333331</v>
      </c>
      <c r="G858" t="s">
        <v>20</v>
      </c>
      <c r="H858">
        <v>158</v>
      </c>
      <c r="I858" s="5">
        <f t="shared" si="8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79"/>
        <v>41023.208333333336</v>
      </c>
      <c r="O858" s="8">
        <f t="shared" si="80"/>
        <v>41040.208333333336</v>
      </c>
      <c r="P858" t="b">
        <v>0</v>
      </c>
      <c r="Q858" t="b">
        <v>0</v>
      </c>
      <c r="R858" t="s">
        <v>17</v>
      </c>
      <c r="S858" t="str">
        <f t="shared" si="81"/>
        <v>food</v>
      </c>
      <c r="T858" t="str">
        <f t="shared" si="82"/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78"/>
        <v>139.86792452830187</v>
      </c>
      <c r="G859" t="s">
        <v>20</v>
      </c>
      <c r="H859">
        <v>225</v>
      </c>
      <c r="I859" s="5">
        <f t="shared" si="8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79"/>
        <v>40944.25</v>
      </c>
      <c r="O859" s="8">
        <f t="shared" si="80"/>
        <v>40967.25</v>
      </c>
      <c r="P859" t="b">
        <v>1</v>
      </c>
      <c r="Q859" t="b">
        <v>0</v>
      </c>
      <c r="R859" t="s">
        <v>100</v>
      </c>
      <c r="S859" t="str">
        <f t="shared" si="81"/>
        <v>film &amp; video</v>
      </c>
      <c r="T859" t="str">
        <f t="shared" si="82"/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78"/>
        <v>69.45</v>
      </c>
      <c r="G860" t="s">
        <v>14</v>
      </c>
      <c r="H860">
        <v>35</v>
      </c>
      <c r="I860" s="5">
        <f t="shared" si="8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79"/>
        <v>43211.208333333328</v>
      </c>
      <c r="O860" s="8">
        <f t="shared" si="80"/>
        <v>43218.208333333328</v>
      </c>
      <c r="P860" t="b">
        <v>1</v>
      </c>
      <c r="Q860" t="b">
        <v>0</v>
      </c>
      <c r="R860" t="s">
        <v>17</v>
      </c>
      <c r="S860" t="str">
        <f t="shared" si="81"/>
        <v>food</v>
      </c>
      <c r="T860" t="str">
        <f t="shared" si="82"/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78"/>
        <v>35.534246575342465</v>
      </c>
      <c r="G861" t="s">
        <v>14</v>
      </c>
      <c r="H861">
        <v>63</v>
      </c>
      <c r="I861" s="5">
        <f t="shared" si="8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79"/>
        <v>41334.25</v>
      </c>
      <c r="O861" s="8">
        <f t="shared" si="80"/>
        <v>41352.208333333336</v>
      </c>
      <c r="P861" t="b">
        <v>0</v>
      </c>
      <c r="Q861" t="b">
        <v>1</v>
      </c>
      <c r="R861" t="s">
        <v>33</v>
      </c>
      <c r="S861" t="str">
        <f t="shared" si="81"/>
        <v>theater</v>
      </c>
      <c r="T861" t="str">
        <f t="shared" si="82"/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78"/>
        <v>251.65</v>
      </c>
      <c r="G862" t="s">
        <v>20</v>
      </c>
      <c r="H862">
        <v>65</v>
      </c>
      <c r="I862" s="5">
        <f t="shared" si="8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79"/>
        <v>43515.25</v>
      </c>
      <c r="O862" s="8">
        <f t="shared" si="80"/>
        <v>43525.25</v>
      </c>
      <c r="P862" t="b">
        <v>0</v>
      </c>
      <c r="Q862" t="b">
        <v>1</v>
      </c>
      <c r="R862" t="s">
        <v>65</v>
      </c>
      <c r="S862" t="str">
        <f t="shared" si="81"/>
        <v>technology</v>
      </c>
      <c r="T862" t="str">
        <f t="shared" si="82"/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78"/>
        <v>105.87500000000001</v>
      </c>
      <c r="G863" t="s">
        <v>20</v>
      </c>
      <c r="H863">
        <v>163</v>
      </c>
      <c r="I863" s="5">
        <f t="shared" si="8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79"/>
        <v>40258.208333333336</v>
      </c>
      <c r="O863" s="8">
        <f t="shared" si="80"/>
        <v>40266.208333333336</v>
      </c>
      <c r="P863" t="b">
        <v>0</v>
      </c>
      <c r="Q863" t="b">
        <v>0</v>
      </c>
      <c r="R863" t="s">
        <v>33</v>
      </c>
      <c r="S863" t="str">
        <f t="shared" si="81"/>
        <v>theater</v>
      </c>
      <c r="T863" t="str">
        <f t="shared" si="82"/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78"/>
        <v>187.42857142857144</v>
      </c>
      <c r="G864" t="s">
        <v>20</v>
      </c>
      <c r="H864">
        <v>85</v>
      </c>
      <c r="I864" s="5">
        <f t="shared" si="8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79"/>
        <v>40756.208333333336</v>
      </c>
      <c r="O864" s="8">
        <f t="shared" si="80"/>
        <v>40760.208333333336</v>
      </c>
      <c r="P864" t="b">
        <v>0</v>
      </c>
      <c r="Q864" t="b">
        <v>0</v>
      </c>
      <c r="R864" t="s">
        <v>33</v>
      </c>
      <c r="S864" t="str">
        <f t="shared" si="81"/>
        <v>theater</v>
      </c>
      <c r="T864" t="str">
        <f t="shared" si="82"/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78"/>
        <v>386.78571428571428</v>
      </c>
      <c r="G865" t="s">
        <v>20</v>
      </c>
      <c r="H865">
        <v>217</v>
      </c>
      <c r="I865" s="5">
        <f t="shared" si="8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79"/>
        <v>42172.208333333328</v>
      </c>
      <c r="O865" s="8">
        <f t="shared" si="80"/>
        <v>42195.208333333328</v>
      </c>
      <c r="P865" t="b">
        <v>0</v>
      </c>
      <c r="Q865" t="b">
        <v>1</v>
      </c>
      <c r="R865" t="s">
        <v>269</v>
      </c>
      <c r="S865" t="str">
        <f t="shared" si="81"/>
        <v>film &amp; video</v>
      </c>
      <c r="T865" t="str">
        <f t="shared" si="82"/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78"/>
        <v>347.07142857142856</v>
      </c>
      <c r="G866" t="s">
        <v>20</v>
      </c>
      <c r="H866">
        <v>150</v>
      </c>
      <c r="I866" s="5">
        <f t="shared" si="83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79"/>
        <v>42601.208333333328</v>
      </c>
      <c r="O866" s="8">
        <f t="shared" si="80"/>
        <v>42606.208333333328</v>
      </c>
      <c r="P866" t="b">
        <v>0</v>
      </c>
      <c r="Q866" t="b">
        <v>0</v>
      </c>
      <c r="R866" t="s">
        <v>100</v>
      </c>
      <c r="S866" t="str">
        <f t="shared" si="81"/>
        <v>film &amp; video</v>
      </c>
      <c r="T866" t="str">
        <f t="shared" si="82"/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78"/>
        <v>185.82098765432099</v>
      </c>
      <c r="G867" t="s">
        <v>20</v>
      </c>
      <c r="H867">
        <v>3272</v>
      </c>
      <c r="I867" s="5">
        <f t="shared" si="8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79"/>
        <v>41897.208333333336</v>
      </c>
      <c r="O867" s="8">
        <f t="shared" si="80"/>
        <v>41906.208333333336</v>
      </c>
      <c r="P867" t="b">
        <v>0</v>
      </c>
      <c r="Q867" t="b">
        <v>0</v>
      </c>
      <c r="R867" t="s">
        <v>33</v>
      </c>
      <c r="S867" t="str">
        <f t="shared" si="81"/>
        <v>theater</v>
      </c>
      <c r="T867" t="str">
        <f t="shared" si="82"/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78"/>
        <v>43.241247264770237</v>
      </c>
      <c r="G868" t="s">
        <v>74</v>
      </c>
      <c r="H868">
        <v>898</v>
      </c>
      <c r="I868" s="5">
        <f t="shared" si="8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79"/>
        <v>40671.208333333336</v>
      </c>
      <c r="O868" s="8">
        <f t="shared" si="80"/>
        <v>40672.208333333336</v>
      </c>
      <c r="P868" t="b">
        <v>0</v>
      </c>
      <c r="Q868" t="b">
        <v>0</v>
      </c>
      <c r="R868" t="s">
        <v>122</v>
      </c>
      <c r="S868" t="str">
        <f t="shared" si="81"/>
        <v>photography</v>
      </c>
      <c r="T868" t="str">
        <f t="shared" si="82"/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78"/>
        <v>162.4375</v>
      </c>
      <c r="G869" t="s">
        <v>20</v>
      </c>
      <c r="H869">
        <v>300</v>
      </c>
      <c r="I869" s="5">
        <f t="shared" si="83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79"/>
        <v>43382.208333333328</v>
      </c>
      <c r="O869" s="8">
        <f t="shared" si="80"/>
        <v>43388.208333333328</v>
      </c>
      <c r="P869" t="b">
        <v>0</v>
      </c>
      <c r="Q869" t="b">
        <v>0</v>
      </c>
      <c r="R869" t="s">
        <v>17</v>
      </c>
      <c r="S869" t="str">
        <f t="shared" si="81"/>
        <v>food</v>
      </c>
      <c r="T869" t="str">
        <f t="shared" si="82"/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78"/>
        <v>184.84285714285716</v>
      </c>
      <c r="G870" t="s">
        <v>20</v>
      </c>
      <c r="H870">
        <v>126</v>
      </c>
      <c r="I870" s="5">
        <f t="shared" si="8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79"/>
        <v>41559.208333333336</v>
      </c>
      <c r="O870" s="8">
        <f t="shared" si="80"/>
        <v>41570.208333333336</v>
      </c>
      <c r="P870" t="b">
        <v>0</v>
      </c>
      <c r="Q870" t="b">
        <v>0</v>
      </c>
      <c r="R870" t="s">
        <v>33</v>
      </c>
      <c r="S870" t="str">
        <f t="shared" si="81"/>
        <v>theater</v>
      </c>
      <c r="T870" t="str">
        <f t="shared" si="82"/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78"/>
        <v>23.703520691785052</v>
      </c>
      <c r="G871" t="s">
        <v>14</v>
      </c>
      <c r="H871">
        <v>526</v>
      </c>
      <c r="I871" s="5">
        <f t="shared" si="8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79"/>
        <v>40350.208333333336</v>
      </c>
      <c r="O871" s="8">
        <f t="shared" si="80"/>
        <v>40364.208333333336</v>
      </c>
      <c r="P871" t="b">
        <v>0</v>
      </c>
      <c r="Q871" t="b">
        <v>0</v>
      </c>
      <c r="R871" t="s">
        <v>53</v>
      </c>
      <c r="S871" t="str">
        <f t="shared" si="81"/>
        <v>film &amp; video</v>
      </c>
      <c r="T871" t="str">
        <f t="shared" si="82"/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78"/>
        <v>89.870129870129873</v>
      </c>
      <c r="G872" t="s">
        <v>14</v>
      </c>
      <c r="H872">
        <v>121</v>
      </c>
      <c r="I872" s="5">
        <f t="shared" si="8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79"/>
        <v>42240.208333333328</v>
      </c>
      <c r="O872" s="8">
        <f t="shared" si="80"/>
        <v>42265.208333333328</v>
      </c>
      <c r="P872" t="b">
        <v>0</v>
      </c>
      <c r="Q872" t="b">
        <v>0</v>
      </c>
      <c r="R872" t="s">
        <v>33</v>
      </c>
      <c r="S872" t="str">
        <f t="shared" si="81"/>
        <v>theater</v>
      </c>
      <c r="T872" t="str">
        <f t="shared" si="82"/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78"/>
        <v>272.6041958041958</v>
      </c>
      <c r="G873" t="s">
        <v>20</v>
      </c>
      <c r="H873">
        <v>2320</v>
      </c>
      <c r="I873" s="5">
        <f t="shared" si="8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79"/>
        <v>43040.208333333328</v>
      </c>
      <c r="O873" s="8">
        <f t="shared" si="80"/>
        <v>43058.25</v>
      </c>
      <c r="P873" t="b">
        <v>0</v>
      </c>
      <c r="Q873" t="b">
        <v>1</v>
      </c>
      <c r="R873" t="s">
        <v>33</v>
      </c>
      <c r="S873" t="str">
        <f t="shared" si="81"/>
        <v>theater</v>
      </c>
      <c r="T873" t="str">
        <f t="shared" si="82"/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78"/>
        <v>170.04255319148936</v>
      </c>
      <c r="G874" t="s">
        <v>20</v>
      </c>
      <c r="H874">
        <v>81</v>
      </c>
      <c r="I874" s="5">
        <f t="shared" si="8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79"/>
        <v>43346.208333333328</v>
      </c>
      <c r="O874" s="8">
        <f t="shared" si="80"/>
        <v>43351.208333333328</v>
      </c>
      <c r="P874" t="b">
        <v>0</v>
      </c>
      <c r="Q874" t="b">
        <v>0</v>
      </c>
      <c r="R874" t="s">
        <v>474</v>
      </c>
      <c r="S874" t="str">
        <f t="shared" si="81"/>
        <v>film &amp; video</v>
      </c>
      <c r="T874" t="str">
        <f t="shared" si="82"/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78"/>
        <v>188.28503562945369</v>
      </c>
      <c r="G875" t="s">
        <v>20</v>
      </c>
      <c r="H875">
        <v>1887</v>
      </c>
      <c r="I875" s="5">
        <f t="shared" si="8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79"/>
        <v>41647.25</v>
      </c>
      <c r="O875" s="8">
        <f t="shared" si="80"/>
        <v>41652.25</v>
      </c>
      <c r="P875" t="b">
        <v>0</v>
      </c>
      <c r="Q875" t="b">
        <v>0</v>
      </c>
      <c r="R875" t="s">
        <v>122</v>
      </c>
      <c r="S875" t="str">
        <f t="shared" si="81"/>
        <v>photography</v>
      </c>
      <c r="T875" t="str">
        <f t="shared" si="82"/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78"/>
        <v>346.93532338308455</v>
      </c>
      <c r="G876" t="s">
        <v>20</v>
      </c>
      <c r="H876">
        <v>4358</v>
      </c>
      <c r="I876" s="5">
        <f t="shared" si="8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79"/>
        <v>40291.208333333336</v>
      </c>
      <c r="O876" s="8">
        <f t="shared" si="80"/>
        <v>40329.208333333336</v>
      </c>
      <c r="P876" t="b">
        <v>0</v>
      </c>
      <c r="Q876" t="b">
        <v>1</v>
      </c>
      <c r="R876" t="s">
        <v>122</v>
      </c>
      <c r="S876" t="str">
        <f t="shared" si="81"/>
        <v>photography</v>
      </c>
      <c r="T876" t="str">
        <f t="shared" si="82"/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78"/>
        <v>69.177215189873422</v>
      </c>
      <c r="G877" t="s">
        <v>14</v>
      </c>
      <c r="H877">
        <v>67</v>
      </c>
      <c r="I877" s="5">
        <f t="shared" si="8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79"/>
        <v>40556.25</v>
      </c>
      <c r="O877" s="8">
        <f t="shared" si="80"/>
        <v>40557.25</v>
      </c>
      <c r="P877" t="b">
        <v>0</v>
      </c>
      <c r="Q877" t="b">
        <v>0</v>
      </c>
      <c r="R877" t="s">
        <v>23</v>
      </c>
      <c r="S877" t="str">
        <f t="shared" si="81"/>
        <v>music</v>
      </c>
      <c r="T877" t="str">
        <f t="shared" si="82"/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78"/>
        <v>25.433734939759034</v>
      </c>
      <c r="G878" t="s">
        <v>14</v>
      </c>
      <c r="H878">
        <v>57</v>
      </c>
      <c r="I878" s="5">
        <f t="shared" si="8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79"/>
        <v>43624.208333333328</v>
      </c>
      <c r="O878" s="8">
        <f t="shared" si="80"/>
        <v>43648.208333333328</v>
      </c>
      <c r="P878" t="b">
        <v>0</v>
      </c>
      <c r="Q878" t="b">
        <v>0</v>
      </c>
      <c r="R878" t="s">
        <v>122</v>
      </c>
      <c r="S878" t="str">
        <f t="shared" si="81"/>
        <v>photography</v>
      </c>
      <c r="T878" t="str">
        <f t="shared" si="82"/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78"/>
        <v>77.400977995110026</v>
      </c>
      <c r="G879" t="s">
        <v>14</v>
      </c>
      <c r="H879">
        <v>1229</v>
      </c>
      <c r="I879" s="5">
        <f t="shared" si="8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79"/>
        <v>42577.208333333328</v>
      </c>
      <c r="O879" s="8">
        <f t="shared" si="80"/>
        <v>42578.208333333328</v>
      </c>
      <c r="P879" t="b">
        <v>0</v>
      </c>
      <c r="Q879" t="b">
        <v>0</v>
      </c>
      <c r="R879" t="s">
        <v>17</v>
      </c>
      <c r="S879" t="str">
        <f t="shared" si="81"/>
        <v>food</v>
      </c>
      <c r="T879" t="str">
        <f t="shared" si="82"/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78"/>
        <v>37.481481481481481</v>
      </c>
      <c r="G880" t="s">
        <v>14</v>
      </c>
      <c r="H880">
        <v>12</v>
      </c>
      <c r="I880" s="5">
        <f t="shared" si="8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79"/>
        <v>43845.25</v>
      </c>
      <c r="O880" s="8">
        <f t="shared" si="80"/>
        <v>43869.25</v>
      </c>
      <c r="P880" t="b">
        <v>0</v>
      </c>
      <c r="Q880" t="b">
        <v>0</v>
      </c>
      <c r="R880" t="s">
        <v>148</v>
      </c>
      <c r="S880" t="str">
        <f t="shared" si="81"/>
        <v>music</v>
      </c>
      <c r="T880" t="str">
        <f t="shared" si="82"/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78"/>
        <v>543.79999999999995</v>
      </c>
      <c r="G881" t="s">
        <v>20</v>
      </c>
      <c r="H881">
        <v>53</v>
      </c>
      <c r="I881" s="5">
        <f t="shared" si="8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79"/>
        <v>42788.25</v>
      </c>
      <c r="O881" s="8">
        <f t="shared" si="80"/>
        <v>42797.25</v>
      </c>
      <c r="P881" t="b">
        <v>0</v>
      </c>
      <c r="Q881" t="b">
        <v>0</v>
      </c>
      <c r="R881" t="s">
        <v>68</v>
      </c>
      <c r="S881" t="str">
        <f t="shared" si="81"/>
        <v>publishing</v>
      </c>
      <c r="T881" t="str">
        <f t="shared" si="82"/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78"/>
        <v>228.52189349112427</v>
      </c>
      <c r="G882" t="s">
        <v>20</v>
      </c>
      <c r="H882">
        <v>2414</v>
      </c>
      <c r="I882" s="5">
        <f t="shared" si="8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79"/>
        <v>43667.208333333328</v>
      </c>
      <c r="O882" s="8">
        <f t="shared" si="80"/>
        <v>43669.208333333328</v>
      </c>
      <c r="P882" t="b">
        <v>0</v>
      </c>
      <c r="Q882" t="b">
        <v>0</v>
      </c>
      <c r="R882" t="s">
        <v>50</v>
      </c>
      <c r="S882" t="str">
        <f t="shared" si="81"/>
        <v>music</v>
      </c>
      <c r="T882" t="str">
        <f t="shared" si="82"/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78"/>
        <v>38.948339483394832</v>
      </c>
      <c r="G883" t="s">
        <v>14</v>
      </c>
      <c r="H883">
        <v>452</v>
      </c>
      <c r="I883" s="5">
        <f t="shared" si="8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79"/>
        <v>42194.208333333328</v>
      </c>
      <c r="O883" s="8">
        <f t="shared" si="80"/>
        <v>42223.208333333328</v>
      </c>
      <c r="P883" t="b">
        <v>0</v>
      </c>
      <c r="Q883" t="b">
        <v>1</v>
      </c>
      <c r="R883" t="s">
        <v>33</v>
      </c>
      <c r="S883" t="str">
        <f t="shared" si="81"/>
        <v>theater</v>
      </c>
      <c r="T883" t="str">
        <f t="shared" si="82"/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78"/>
        <v>370</v>
      </c>
      <c r="G884" t="s">
        <v>20</v>
      </c>
      <c r="H884">
        <v>80</v>
      </c>
      <c r="I884" s="5">
        <f t="shared" si="83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79"/>
        <v>42025.25</v>
      </c>
      <c r="O884" s="8">
        <f t="shared" si="80"/>
        <v>42029.25</v>
      </c>
      <c r="P884" t="b">
        <v>0</v>
      </c>
      <c r="Q884" t="b">
        <v>0</v>
      </c>
      <c r="R884" t="s">
        <v>33</v>
      </c>
      <c r="S884" t="str">
        <f t="shared" si="81"/>
        <v>theater</v>
      </c>
      <c r="T884" t="str">
        <f t="shared" si="82"/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78"/>
        <v>237.91176470588232</v>
      </c>
      <c r="G885" t="s">
        <v>20</v>
      </c>
      <c r="H885">
        <v>193</v>
      </c>
      <c r="I885" s="5">
        <f t="shared" si="8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79"/>
        <v>40323.208333333336</v>
      </c>
      <c r="O885" s="8">
        <f t="shared" si="80"/>
        <v>40359.208333333336</v>
      </c>
      <c r="P885" t="b">
        <v>0</v>
      </c>
      <c r="Q885" t="b">
        <v>0</v>
      </c>
      <c r="R885" t="s">
        <v>100</v>
      </c>
      <c r="S885" t="str">
        <f t="shared" si="81"/>
        <v>film &amp; video</v>
      </c>
      <c r="T885" t="str">
        <f t="shared" si="82"/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78"/>
        <v>64.036299765807954</v>
      </c>
      <c r="G886" t="s">
        <v>14</v>
      </c>
      <c r="H886">
        <v>1886</v>
      </c>
      <c r="I886" s="5">
        <f t="shared" si="8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79"/>
        <v>41763.208333333336</v>
      </c>
      <c r="O886" s="8">
        <f t="shared" si="80"/>
        <v>41765.208333333336</v>
      </c>
      <c r="P886" t="b">
        <v>0</v>
      </c>
      <c r="Q886" t="b">
        <v>1</v>
      </c>
      <c r="R886" t="s">
        <v>33</v>
      </c>
      <c r="S886" t="str">
        <f t="shared" si="81"/>
        <v>theater</v>
      </c>
      <c r="T886" t="str">
        <f t="shared" si="82"/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78"/>
        <v>118.27777777777777</v>
      </c>
      <c r="G887" t="s">
        <v>20</v>
      </c>
      <c r="H887">
        <v>52</v>
      </c>
      <c r="I887" s="5">
        <f t="shared" si="8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79"/>
        <v>40335.208333333336</v>
      </c>
      <c r="O887" s="8">
        <f t="shared" si="80"/>
        <v>40373.208333333336</v>
      </c>
      <c r="P887" t="b">
        <v>0</v>
      </c>
      <c r="Q887" t="b">
        <v>0</v>
      </c>
      <c r="R887" t="s">
        <v>33</v>
      </c>
      <c r="S887" t="str">
        <f t="shared" si="81"/>
        <v>theater</v>
      </c>
      <c r="T887" t="str">
        <f t="shared" si="82"/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78"/>
        <v>84.824037184594957</v>
      </c>
      <c r="G888" t="s">
        <v>14</v>
      </c>
      <c r="H888">
        <v>1825</v>
      </c>
      <c r="I888" s="5">
        <f t="shared" si="8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79"/>
        <v>40416.208333333336</v>
      </c>
      <c r="O888" s="8">
        <f t="shared" si="80"/>
        <v>40434.208333333336</v>
      </c>
      <c r="P888" t="b">
        <v>0</v>
      </c>
      <c r="Q888" t="b">
        <v>0</v>
      </c>
      <c r="R888" t="s">
        <v>60</v>
      </c>
      <c r="S888" t="str">
        <f t="shared" si="81"/>
        <v>music</v>
      </c>
      <c r="T888" t="str">
        <f t="shared" si="82"/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78"/>
        <v>29.346153846153843</v>
      </c>
      <c r="G889" t="s">
        <v>14</v>
      </c>
      <c r="H889">
        <v>31</v>
      </c>
      <c r="I889" s="5">
        <f t="shared" si="8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79"/>
        <v>42202.208333333328</v>
      </c>
      <c r="O889" s="8">
        <f t="shared" si="80"/>
        <v>42249.208333333328</v>
      </c>
      <c r="P889" t="b">
        <v>0</v>
      </c>
      <c r="Q889" t="b">
        <v>1</v>
      </c>
      <c r="R889" t="s">
        <v>33</v>
      </c>
      <c r="S889" t="str">
        <f t="shared" si="81"/>
        <v>theater</v>
      </c>
      <c r="T889" t="str">
        <f t="shared" si="82"/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78"/>
        <v>209.89655172413794</v>
      </c>
      <c r="G890" t="s">
        <v>20</v>
      </c>
      <c r="H890">
        <v>290</v>
      </c>
      <c r="I890" s="5">
        <f t="shared" si="8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79"/>
        <v>42836.208333333328</v>
      </c>
      <c r="O890" s="8">
        <f t="shared" si="80"/>
        <v>42855.208333333328</v>
      </c>
      <c r="P890" t="b">
        <v>0</v>
      </c>
      <c r="Q890" t="b">
        <v>0</v>
      </c>
      <c r="R890" t="s">
        <v>33</v>
      </c>
      <c r="S890" t="str">
        <f t="shared" si="81"/>
        <v>theater</v>
      </c>
      <c r="T890" t="str">
        <f t="shared" si="82"/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78"/>
        <v>169.78571428571431</v>
      </c>
      <c r="G891" t="s">
        <v>20</v>
      </c>
      <c r="H891">
        <v>122</v>
      </c>
      <c r="I891" s="5">
        <f t="shared" si="8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79"/>
        <v>41710.208333333336</v>
      </c>
      <c r="O891" s="8">
        <f t="shared" si="80"/>
        <v>41717.208333333336</v>
      </c>
      <c r="P891" t="b">
        <v>0</v>
      </c>
      <c r="Q891" t="b">
        <v>1</v>
      </c>
      <c r="R891" t="s">
        <v>50</v>
      </c>
      <c r="S891" t="str">
        <f t="shared" si="81"/>
        <v>music</v>
      </c>
      <c r="T891" t="str">
        <f t="shared" si="82"/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78"/>
        <v>115.95907738095239</v>
      </c>
      <c r="G892" t="s">
        <v>20</v>
      </c>
      <c r="H892">
        <v>1470</v>
      </c>
      <c r="I892" s="5">
        <f t="shared" si="8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79"/>
        <v>43640.208333333328</v>
      </c>
      <c r="O892" s="8">
        <f t="shared" si="80"/>
        <v>43641.208333333328</v>
      </c>
      <c r="P892" t="b">
        <v>0</v>
      </c>
      <c r="Q892" t="b">
        <v>0</v>
      </c>
      <c r="R892" t="s">
        <v>60</v>
      </c>
      <c r="S892" t="str">
        <f t="shared" si="81"/>
        <v>music</v>
      </c>
      <c r="T892" t="str">
        <f t="shared" si="82"/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78"/>
        <v>258.59999999999997</v>
      </c>
      <c r="G893" t="s">
        <v>20</v>
      </c>
      <c r="H893">
        <v>165</v>
      </c>
      <c r="I893" s="5">
        <f t="shared" si="8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79"/>
        <v>40880.25</v>
      </c>
      <c r="O893" s="8">
        <f t="shared" si="80"/>
        <v>40924.25</v>
      </c>
      <c r="P893" t="b">
        <v>0</v>
      </c>
      <c r="Q893" t="b">
        <v>0</v>
      </c>
      <c r="R893" t="s">
        <v>42</v>
      </c>
      <c r="S893" t="str">
        <f t="shared" si="81"/>
        <v>film &amp; video</v>
      </c>
      <c r="T893" t="str">
        <f t="shared" si="82"/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78"/>
        <v>230.58333333333331</v>
      </c>
      <c r="G894" t="s">
        <v>20</v>
      </c>
      <c r="H894">
        <v>182</v>
      </c>
      <c r="I894" s="5">
        <f t="shared" si="8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79"/>
        <v>40319.208333333336</v>
      </c>
      <c r="O894" s="8">
        <f t="shared" si="80"/>
        <v>40360.208333333336</v>
      </c>
      <c r="P894" t="b">
        <v>0</v>
      </c>
      <c r="Q894" t="b">
        <v>0</v>
      </c>
      <c r="R894" t="s">
        <v>206</v>
      </c>
      <c r="S894" t="str">
        <f t="shared" si="81"/>
        <v>publishing</v>
      </c>
      <c r="T894" t="str">
        <f t="shared" si="82"/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78"/>
        <v>128.21428571428572</v>
      </c>
      <c r="G895" t="s">
        <v>20</v>
      </c>
      <c r="H895">
        <v>199</v>
      </c>
      <c r="I895" s="5">
        <f t="shared" si="8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79"/>
        <v>42170.208333333328</v>
      </c>
      <c r="O895" s="8">
        <f t="shared" si="80"/>
        <v>42174.208333333328</v>
      </c>
      <c r="P895" t="b">
        <v>0</v>
      </c>
      <c r="Q895" t="b">
        <v>1</v>
      </c>
      <c r="R895" t="s">
        <v>42</v>
      </c>
      <c r="S895" t="str">
        <f t="shared" si="81"/>
        <v>film &amp; video</v>
      </c>
      <c r="T895" t="str">
        <f t="shared" si="82"/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78"/>
        <v>188.70588235294116</v>
      </c>
      <c r="G896" t="s">
        <v>20</v>
      </c>
      <c r="H896">
        <v>56</v>
      </c>
      <c r="I896" s="5">
        <f t="shared" si="8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79"/>
        <v>41466.208333333336</v>
      </c>
      <c r="O896" s="8">
        <f t="shared" si="80"/>
        <v>41496.208333333336</v>
      </c>
      <c r="P896" t="b">
        <v>0</v>
      </c>
      <c r="Q896" t="b">
        <v>1</v>
      </c>
      <c r="R896" t="s">
        <v>269</v>
      </c>
      <c r="S896" t="str">
        <f t="shared" si="81"/>
        <v>film &amp; video</v>
      </c>
      <c r="T896" t="str">
        <f t="shared" si="82"/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78"/>
        <v>6.9511889862327907</v>
      </c>
      <c r="G897" t="s">
        <v>14</v>
      </c>
      <c r="H897">
        <v>107</v>
      </c>
      <c r="I897" s="5">
        <f t="shared" si="8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79"/>
        <v>43134.25</v>
      </c>
      <c r="O897" s="8">
        <f t="shared" si="80"/>
        <v>43143.25</v>
      </c>
      <c r="P897" t="b">
        <v>0</v>
      </c>
      <c r="Q897" t="b">
        <v>0</v>
      </c>
      <c r="R897" t="s">
        <v>33</v>
      </c>
      <c r="S897" t="str">
        <f t="shared" si="81"/>
        <v>theater</v>
      </c>
      <c r="T897" t="str">
        <f t="shared" si="82"/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78"/>
        <v>774.43434343434342</v>
      </c>
      <c r="G898" t="s">
        <v>20</v>
      </c>
      <c r="H898">
        <v>1460</v>
      </c>
      <c r="I898" s="5">
        <f t="shared" si="8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79"/>
        <v>40738.208333333336</v>
      </c>
      <c r="O898" s="8">
        <f t="shared" si="80"/>
        <v>40741.208333333336</v>
      </c>
      <c r="P898" t="b">
        <v>0</v>
      </c>
      <c r="Q898" t="b">
        <v>1</v>
      </c>
      <c r="R898" t="s">
        <v>17</v>
      </c>
      <c r="S898" t="str">
        <f t="shared" si="81"/>
        <v>food</v>
      </c>
      <c r="T898" t="str">
        <f t="shared" si="82"/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84">E899/D899*100</f>
        <v>27.693181818181817</v>
      </c>
      <c r="G899" t="s">
        <v>14</v>
      </c>
      <c r="H899">
        <v>27</v>
      </c>
      <c r="I899" s="5">
        <f t="shared" si="83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85">(((L899/60)/60)/24)+DATE(1970,1,1)</f>
        <v>43583.208333333328</v>
      </c>
      <c r="O899" s="8">
        <f t="shared" ref="O899:O962" si="86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7">LEFT(R899,SEARCH("/",R899)-1)</f>
        <v>theater</v>
      </c>
      <c r="T899" t="str">
        <f t="shared" ref="T899:T962" si="88">RIGHT(R899,LEN(R899)-SEARCH("/",R899))</f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84"/>
        <v>52.479620323841424</v>
      </c>
      <c r="G900" t="s">
        <v>14</v>
      </c>
      <c r="H900">
        <v>1221</v>
      </c>
      <c r="I900" s="5">
        <f t="shared" ref="I900:I963" si="8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85"/>
        <v>43815.25</v>
      </c>
      <c r="O900" s="8">
        <f t="shared" si="86"/>
        <v>43821.25</v>
      </c>
      <c r="P900" t="b">
        <v>0</v>
      </c>
      <c r="Q900" t="b">
        <v>0</v>
      </c>
      <c r="R900" t="s">
        <v>42</v>
      </c>
      <c r="S900" t="str">
        <f t="shared" si="87"/>
        <v>film &amp; video</v>
      </c>
      <c r="T900" t="str">
        <f t="shared" si="88"/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84"/>
        <v>407.09677419354841</v>
      </c>
      <c r="G901" t="s">
        <v>20</v>
      </c>
      <c r="H901">
        <v>123</v>
      </c>
      <c r="I901" s="5">
        <f t="shared" si="8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85"/>
        <v>41554.208333333336</v>
      </c>
      <c r="O901" s="8">
        <f t="shared" si="86"/>
        <v>41572.208333333336</v>
      </c>
      <c r="P901" t="b">
        <v>0</v>
      </c>
      <c r="Q901" t="b">
        <v>0</v>
      </c>
      <c r="R901" t="s">
        <v>159</v>
      </c>
      <c r="S901" t="str">
        <f t="shared" si="87"/>
        <v>music</v>
      </c>
      <c r="T901" t="str">
        <f t="shared" si="88"/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84"/>
        <v>2</v>
      </c>
      <c r="G902" t="s">
        <v>14</v>
      </c>
      <c r="H902">
        <v>1</v>
      </c>
      <c r="I902" s="5">
        <f t="shared" si="89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85"/>
        <v>41901.208333333336</v>
      </c>
      <c r="O902" s="8">
        <f t="shared" si="86"/>
        <v>41902.208333333336</v>
      </c>
      <c r="P902" t="b">
        <v>0</v>
      </c>
      <c r="Q902" t="b">
        <v>1</v>
      </c>
      <c r="R902" t="s">
        <v>28</v>
      </c>
      <c r="S902" t="str">
        <f t="shared" si="87"/>
        <v>technology</v>
      </c>
      <c r="T902" t="str">
        <f t="shared" si="88"/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84"/>
        <v>156.17857142857144</v>
      </c>
      <c r="G903" t="s">
        <v>20</v>
      </c>
      <c r="H903">
        <v>159</v>
      </c>
      <c r="I903" s="5">
        <f t="shared" si="8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85"/>
        <v>43298.208333333328</v>
      </c>
      <c r="O903" s="8">
        <f t="shared" si="86"/>
        <v>43331.208333333328</v>
      </c>
      <c r="P903" t="b">
        <v>0</v>
      </c>
      <c r="Q903" t="b">
        <v>1</v>
      </c>
      <c r="R903" t="s">
        <v>23</v>
      </c>
      <c r="S903" t="str">
        <f t="shared" si="87"/>
        <v>music</v>
      </c>
      <c r="T903" t="str">
        <f t="shared" si="88"/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84"/>
        <v>252.42857142857144</v>
      </c>
      <c r="G904" t="s">
        <v>20</v>
      </c>
      <c r="H904">
        <v>110</v>
      </c>
      <c r="I904" s="5">
        <f t="shared" si="8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85"/>
        <v>42399.25</v>
      </c>
      <c r="O904" s="8">
        <f t="shared" si="86"/>
        <v>42441.25</v>
      </c>
      <c r="P904" t="b">
        <v>0</v>
      </c>
      <c r="Q904" t="b">
        <v>0</v>
      </c>
      <c r="R904" t="s">
        <v>28</v>
      </c>
      <c r="S904" t="str">
        <f t="shared" si="87"/>
        <v>technology</v>
      </c>
      <c r="T904" t="str">
        <f t="shared" si="88"/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84"/>
        <v>1.729268292682927</v>
      </c>
      <c r="G905" t="s">
        <v>47</v>
      </c>
      <c r="H905">
        <v>14</v>
      </c>
      <c r="I905" s="5">
        <f t="shared" si="8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85"/>
        <v>41034.208333333336</v>
      </c>
      <c r="O905" s="8">
        <f t="shared" si="86"/>
        <v>41049.208333333336</v>
      </c>
      <c r="P905" t="b">
        <v>0</v>
      </c>
      <c r="Q905" t="b">
        <v>1</v>
      </c>
      <c r="R905" t="s">
        <v>68</v>
      </c>
      <c r="S905" t="str">
        <f t="shared" si="87"/>
        <v>publishing</v>
      </c>
      <c r="T905" t="str">
        <f t="shared" si="88"/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84"/>
        <v>12.230769230769232</v>
      </c>
      <c r="G906" t="s">
        <v>14</v>
      </c>
      <c r="H906">
        <v>16</v>
      </c>
      <c r="I906" s="5">
        <f t="shared" si="8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85"/>
        <v>41186.208333333336</v>
      </c>
      <c r="O906" s="8">
        <f t="shared" si="86"/>
        <v>41190.208333333336</v>
      </c>
      <c r="P906" t="b">
        <v>0</v>
      </c>
      <c r="Q906" t="b">
        <v>0</v>
      </c>
      <c r="R906" t="s">
        <v>133</v>
      </c>
      <c r="S906" t="str">
        <f t="shared" si="87"/>
        <v>publishing</v>
      </c>
      <c r="T906" t="str">
        <f t="shared" si="88"/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84"/>
        <v>163.98734177215189</v>
      </c>
      <c r="G907" t="s">
        <v>20</v>
      </c>
      <c r="H907">
        <v>236</v>
      </c>
      <c r="I907" s="5">
        <f t="shared" si="8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85"/>
        <v>41536.208333333336</v>
      </c>
      <c r="O907" s="8">
        <f t="shared" si="86"/>
        <v>41539.208333333336</v>
      </c>
      <c r="P907" t="b">
        <v>0</v>
      </c>
      <c r="Q907" t="b">
        <v>0</v>
      </c>
      <c r="R907" t="s">
        <v>33</v>
      </c>
      <c r="S907" t="str">
        <f t="shared" si="87"/>
        <v>theater</v>
      </c>
      <c r="T907" t="str">
        <f t="shared" si="88"/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84"/>
        <v>162.98181818181817</v>
      </c>
      <c r="G908" t="s">
        <v>20</v>
      </c>
      <c r="H908">
        <v>191</v>
      </c>
      <c r="I908" s="5">
        <f t="shared" si="8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85"/>
        <v>42868.208333333328</v>
      </c>
      <c r="O908" s="8">
        <f t="shared" si="86"/>
        <v>42904.208333333328</v>
      </c>
      <c r="P908" t="b">
        <v>1</v>
      </c>
      <c r="Q908" t="b">
        <v>1</v>
      </c>
      <c r="R908" t="s">
        <v>42</v>
      </c>
      <c r="S908" t="str">
        <f t="shared" si="87"/>
        <v>film &amp; video</v>
      </c>
      <c r="T908" t="str">
        <f t="shared" si="88"/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84"/>
        <v>20.252747252747252</v>
      </c>
      <c r="G909" t="s">
        <v>14</v>
      </c>
      <c r="H909">
        <v>41</v>
      </c>
      <c r="I909" s="5">
        <f t="shared" si="8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85"/>
        <v>40660.208333333336</v>
      </c>
      <c r="O909" s="8">
        <f t="shared" si="86"/>
        <v>40667.208333333336</v>
      </c>
      <c r="P909" t="b">
        <v>0</v>
      </c>
      <c r="Q909" t="b">
        <v>0</v>
      </c>
      <c r="R909" t="s">
        <v>33</v>
      </c>
      <c r="S909" t="str">
        <f t="shared" si="87"/>
        <v>theater</v>
      </c>
      <c r="T909" t="str">
        <f t="shared" si="88"/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84"/>
        <v>319.24083769633506</v>
      </c>
      <c r="G910" t="s">
        <v>20</v>
      </c>
      <c r="H910">
        <v>3934</v>
      </c>
      <c r="I910" s="5">
        <f t="shared" si="8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85"/>
        <v>41031.208333333336</v>
      </c>
      <c r="O910" s="8">
        <f t="shared" si="86"/>
        <v>41042.208333333336</v>
      </c>
      <c r="P910" t="b">
        <v>0</v>
      </c>
      <c r="Q910" t="b">
        <v>0</v>
      </c>
      <c r="R910" t="s">
        <v>89</v>
      </c>
      <c r="S910" t="str">
        <f t="shared" si="87"/>
        <v>games</v>
      </c>
      <c r="T910" t="str">
        <f t="shared" si="88"/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84"/>
        <v>478.94444444444446</v>
      </c>
      <c r="G911" t="s">
        <v>20</v>
      </c>
      <c r="H911">
        <v>80</v>
      </c>
      <c r="I911" s="5">
        <f t="shared" si="8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85"/>
        <v>43255.208333333328</v>
      </c>
      <c r="O911" s="8">
        <f t="shared" si="86"/>
        <v>43282.208333333328</v>
      </c>
      <c r="P911" t="b">
        <v>0</v>
      </c>
      <c r="Q911" t="b">
        <v>1</v>
      </c>
      <c r="R911" t="s">
        <v>33</v>
      </c>
      <c r="S911" t="str">
        <f t="shared" si="87"/>
        <v>theater</v>
      </c>
      <c r="T911" t="str">
        <f t="shared" si="88"/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84"/>
        <v>19.556634304207122</v>
      </c>
      <c r="G912" t="s">
        <v>74</v>
      </c>
      <c r="H912">
        <v>296</v>
      </c>
      <c r="I912" s="5">
        <f t="shared" si="8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85"/>
        <v>42026.25</v>
      </c>
      <c r="O912" s="8">
        <f t="shared" si="86"/>
        <v>42027.25</v>
      </c>
      <c r="P912" t="b">
        <v>0</v>
      </c>
      <c r="Q912" t="b">
        <v>0</v>
      </c>
      <c r="R912" t="s">
        <v>33</v>
      </c>
      <c r="S912" t="str">
        <f t="shared" si="87"/>
        <v>theater</v>
      </c>
      <c r="T912" t="str">
        <f t="shared" si="88"/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84"/>
        <v>198.94827586206895</v>
      </c>
      <c r="G913" t="s">
        <v>20</v>
      </c>
      <c r="H913">
        <v>462</v>
      </c>
      <c r="I913" s="5">
        <f t="shared" si="8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85"/>
        <v>43717.208333333328</v>
      </c>
      <c r="O913" s="8">
        <f t="shared" si="86"/>
        <v>43719.208333333328</v>
      </c>
      <c r="P913" t="b">
        <v>1</v>
      </c>
      <c r="Q913" t="b">
        <v>0</v>
      </c>
      <c r="R913" t="s">
        <v>28</v>
      </c>
      <c r="S913" t="str">
        <f t="shared" si="87"/>
        <v>technology</v>
      </c>
      <c r="T913" t="str">
        <f t="shared" si="88"/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84"/>
        <v>795</v>
      </c>
      <c r="G914" t="s">
        <v>20</v>
      </c>
      <c r="H914">
        <v>179</v>
      </c>
      <c r="I914" s="5">
        <f t="shared" si="8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85"/>
        <v>41157.208333333336</v>
      </c>
      <c r="O914" s="8">
        <f t="shared" si="86"/>
        <v>41170.208333333336</v>
      </c>
      <c r="P914" t="b">
        <v>1</v>
      </c>
      <c r="Q914" t="b">
        <v>0</v>
      </c>
      <c r="R914" t="s">
        <v>53</v>
      </c>
      <c r="S914" t="str">
        <f t="shared" si="87"/>
        <v>film &amp; video</v>
      </c>
      <c r="T914" t="str">
        <f t="shared" si="88"/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84"/>
        <v>50.621082621082621</v>
      </c>
      <c r="G915" t="s">
        <v>14</v>
      </c>
      <c r="H915">
        <v>523</v>
      </c>
      <c r="I915" s="5">
        <f t="shared" si="8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85"/>
        <v>43597.208333333328</v>
      </c>
      <c r="O915" s="8">
        <f t="shared" si="86"/>
        <v>43610.208333333328</v>
      </c>
      <c r="P915" t="b">
        <v>0</v>
      </c>
      <c r="Q915" t="b">
        <v>0</v>
      </c>
      <c r="R915" t="s">
        <v>53</v>
      </c>
      <c r="S915" t="str">
        <f t="shared" si="87"/>
        <v>film &amp; video</v>
      </c>
      <c r="T915" t="str">
        <f t="shared" si="88"/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84"/>
        <v>57.4375</v>
      </c>
      <c r="G916" t="s">
        <v>14</v>
      </c>
      <c r="H916">
        <v>141</v>
      </c>
      <c r="I916" s="5">
        <f t="shared" si="8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85"/>
        <v>41490.208333333336</v>
      </c>
      <c r="O916" s="8">
        <f t="shared" si="86"/>
        <v>41502.208333333336</v>
      </c>
      <c r="P916" t="b">
        <v>0</v>
      </c>
      <c r="Q916" t="b">
        <v>0</v>
      </c>
      <c r="R916" t="s">
        <v>33</v>
      </c>
      <c r="S916" t="str">
        <f t="shared" si="87"/>
        <v>theater</v>
      </c>
      <c r="T916" t="str">
        <f t="shared" si="88"/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84"/>
        <v>155.62827640984909</v>
      </c>
      <c r="G917" t="s">
        <v>20</v>
      </c>
      <c r="H917">
        <v>1866</v>
      </c>
      <c r="I917" s="5">
        <f t="shared" si="8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85"/>
        <v>42976.208333333328</v>
      </c>
      <c r="O917" s="8">
        <f t="shared" si="86"/>
        <v>42985.208333333328</v>
      </c>
      <c r="P917" t="b">
        <v>0</v>
      </c>
      <c r="Q917" t="b">
        <v>0</v>
      </c>
      <c r="R917" t="s">
        <v>269</v>
      </c>
      <c r="S917" t="str">
        <f t="shared" si="87"/>
        <v>film &amp; video</v>
      </c>
      <c r="T917" t="str">
        <f t="shared" si="88"/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84"/>
        <v>36.297297297297298</v>
      </c>
      <c r="G918" t="s">
        <v>14</v>
      </c>
      <c r="H918">
        <v>52</v>
      </c>
      <c r="I918" s="5">
        <f t="shared" si="8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85"/>
        <v>41991.25</v>
      </c>
      <c r="O918" s="8">
        <f t="shared" si="86"/>
        <v>42000.25</v>
      </c>
      <c r="P918" t="b">
        <v>0</v>
      </c>
      <c r="Q918" t="b">
        <v>0</v>
      </c>
      <c r="R918" t="s">
        <v>122</v>
      </c>
      <c r="S918" t="str">
        <f t="shared" si="87"/>
        <v>photography</v>
      </c>
      <c r="T918" t="str">
        <f t="shared" si="88"/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84"/>
        <v>58.25</v>
      </c>
      <c r="G919" t="s">
        <v>47</v>
      </c>
      <c r="H919">
        <v>27</v>
      </c>
      <c r="I919" s="5">
        <f t="shared" si="8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85"/>
        <v>40722.208333333336</v>
      </c>
      <c r="O919" s="8">
        <f t="shared" si="86"/>
        <v>40746.208333333336</v>
      </c>
      <c r="P919" t="b">
        <v>0</v>
      </c>
      <c r="Q919" t="b">
        <v>1</v>
      </c>
      <c r="R919" t="s">
        <v>100</v>
      </c>
      <c r="S919" t="str">
        <f t="shared" si="87"/>
        <v>film &amp; video</v>
      </c>
      <c r="T919" t="str">
        <f t="shared" si="88"/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84"/>
        <v>237.39473684210526</v>
      </c>
      <c r="G920" t="s">
        <v>20</v>
      </c>
      <c r="H920">
        <v>156</v>
      </c>
      <c r="I920" s="5">
        <f t="shared" si="8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85"/>
        <v>41117.208333333336</v>
      </c>
      <c r="O920" s="8">
        <f t="shared" si="86"/>
        <v>41128.208333333336</v>
      </c>
      <c r="P920" t="b">
        <v>0</v>
      </c>
      <c r="Q920" t="b">
        <v>0</v>
      </c>
      <c r="R920" t="s">
        <v>133</v>
      </c>
      <c r="S920" t="str">
        <f t="shared" si="87"/>
        <v>publishing</v>
      </c>
      <c r="T920" t="str">
        <f t="shared" si="88"/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84"/>
        <v>58.75</v>
      </c>
      <c r="G921" t="s">
        <v>14</v>
      </c>
      <c r="H921">
        <v>225</v>
      </c>
      <c r="I921" s="5">
        <f t="shared" si="8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85"/>
        <v>43022.208333333328</v>
      </c>
      <c r="O921" s="8">
        <f t="shared" si="86"/>
        <v>43054.25</v>
      </c>
      <c r="P921" t="b">
        <v>0</v>
      </c>
      <c r="Q921" t="b">
        <v>1</v>
      </c>
      <c r="R921" t="s">
        <v>33</v>
      </c>
      <c r="S921" t="str">
        <f t="shared" si="87"/>
        <v>theater</v>
      </c>
      <c r="T921" t="str">
        <f t="shared" si="88"/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84"/>
        <v>182.56603773584905</v>
      </c>
      <c r="G922" t="s">
        <v>20</v>
      </c>
      <c r="H922">
        <v>255</v>
      </c>
      <c r="I922" s="5">
        <f t="shared" si="8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85"/>
        <v>43503.25</v>
      </c>
      <c r="O922" s="8">
        <f t="shared" si="86"/>
        <v>43523.25</v>
      </c>
      <c r="P922" t="b">
        <v>1</v>
      </c>
      <c r="Q922" t="b">
        <v>0</v>
      </c>
      <c r="R922" t="s">
        <v>71</v>
      </c>
      <c r="S922" t="str">
        <f t="shared" si="87"/>
        <v>film &amp; video</v>
      </c>
      <c r="T922" t="str">
        <f t="shared" si="88"/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84"/>
        <v>0.75436408977556113</v>
      </c>
      <c r="G923" t="s">
        <v>14</v>
      </c>
      <c r="H923">
        <v>38</v>
      </c>
      <c r="I923" s="5">
        <f t="shared" si="8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85"/>
        <v>40951.25</v>
      </c>
      <c r="O923" s="8">
        <f t="shared" si="86"/>
        <v>40965.25</v>
      </c>
      <c r="P923" t="b">
        <v>0</v>
      </c>
      <c r="Q923" t="b">
        <v>0</v>
      </c>
      <c r="R923" t="s">
        <v>28</v>
      </c>
      <c r="S923" t="str">
        <f t="shared" si="87"/>
        <v>technology</v>
      </c>
      <c r="T923" t="str">
        <f t="shared" si="88"/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84"/>
        <v>175.95330739299609</v>
      </c>
      <c r="G924" t="s">
        <v>20</v>
      </c>
      <c r="H924">
        <v>2261</v>
      </c>
      <c r="I924" s="5">
        <f t="shared" si="89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85"/>
        <v>43443.25</v>
      </c>
      <c r="O924" s="8">
        <f t="shared" si="86"/>
        <v>43452.25</v>
      </c>
      <c r="P924" t="b">
        <v>0</v>
      </c>
      <c r="Q924" t="b">
        <v>1</v>
      </c>
      <c r="R924" t="s">
        <v>319</v>
      </c>
      <c r="S924" t="str">
        <f t="shared" si="87"/>
        <v>music</v>
      </c>
      <c r="T924" t="str">
        <f t="shared" si="88"/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84"/>
        <v>237.88235294117646</v>
      </c>
      <c r="G925" t="s">
        <v>20</v>
      </c>
      <c r="H925">
        <v>40</v>
      </c>
      <c r="I925" s="5">
        <f t="shared" si="89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85"/>
        <v>40373.208333333336</v>
      </c>
      <c r="O925" s="8">
        <f t="shared" si="86"/>
        <v>40374.208333333336</v>
      </c>
      <c r="P925" t="b">
        <v>0</v>
      </c>
      <c r="Q925" t="b">
        <v>0</v>
      </c>
      <c r="R925" t="s">
        <v>33</v>
      </c>
      <c r="S925" t="str">
        <f t="shared" si="87"/>
        <v>theater</v>
      </c>
      <c r="T925" t="str">
        <f t="shared" si="88"/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84"/>
        <v>488.05076142131981</v>
      </c>
      <c r="G926" t="s">
        <v>20</v>
      </c>
      <c r="H926">
        <v>2289</v>
      </c>
      <c r="I926" s="5">
        <f t="shared" si="8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85"/>
        <v>43769.208333333328</v>
      </c>
      <c r="O926" s="8">
        <f t="shared" si="86"/>
        <v>43780.25</v>
      </c>
      <c r="P926" t="b">
        <v>0</v>
      </c>
      <c r="Q926" t="b">
        <v>0</v>
      </c>
      <c r="R926" t="s">
        <v>33</v>
      </c>
      <c r="S926" t="str">
        <f t="shared" si="87"/>
        <v>theater</v>
      </c>
      <c r="T926" t="str">
        <f t="shared" si="88"/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84"/>
        <v>224.06666666666669</v>
      </c>
      <c r="G927" t="s">
        <v>20</v>
      </c>
      <c r="H927">
        <v>65</v>
      </c>
      <c r="I927" s="5">
        <f t="shared" si="8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85"/>
        <v>43000.208333333328</v>
      </c>
      <c r="O927" s="8">
        <f t="shared" si="86"/>
        <v>43012.208333333328</v>
      </c>
      <c r="P927" t="b">
        <v>0</v>
      </c>
      <c r="Q927" t="b">
        <v>0</v>
      </c>
      <c r="R927" t="s">
        <v>33</v>
      </c>
      <c r="S927" t="str">
        <f t="shared" si="87"/>
        <v>theater</v>
      </c>
      <c r="T927" t="str">
        <f t="shared" si="88"/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84"/>
        <v>18.126436781609197</v>
      </c>
      <c r="G928" t="s">
        <v>14</v>
      </c>
      <c r="H928">
        <v>15</v>
      </c>
      <c r="I928" s="5">
        <f t="shared" si="8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85"/>
        <v>42502.208333333328</v>
      </c>
      <c r="O928" s="8">
        <f t="shared" si="86"/>
        <v>42506.208333333328</v>
      </c>
      <c r="P928" t="b">
        <v>0</v>
      </c>
      <c r="Q928" t="b">
        <v>0</v>
      </c>
      <c r="R928" t="s">
        <v>17</v>
      </c>
      <c r="S928" t="str">
        <f t="shared" si="87"/>
        <v>food</v>
      </c>
      <c r="T928" t="str">
        <f t="shared" si="88"/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84"/>
        <v>45.847222222222221</v>
      </c>
      <c r="G929" t="s">
        <v>14</v>
      </c>
      <c r="H929">
        <v>37</v>
      </c>
      <c r="I929" s="5">
        <f t="shared" si="8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85"/>
        <v>41102.208333333336</v>
      </c>
      <c r="O929" s="8">
        <f t="shared" si="86"/>
        <v>41131.208333333336</v>
      </c>
      <c r="P929" t="b">
        <v>0</v>
      </c>
      <c r="Q929" t="b">
        <v>0</v>
      </c>
      <c r="R929" t="s">
        <v>33</v>
      </c>
      <c r="S929" t="str">
        <f t="shared" si="87"/>
        <v>theater</v>
      </c>
      <c r="T929" t="str">
        <f t="shared" si="88"/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84"/>
        <v>117.31541218637993</v>
      </c>
      <c r="G930" t="s">
        <v>20</v>
      </c>
      <c r="H930">
        <v>3777</v>
      </c>
      <c r="I930" s="5">
        <f t="shared" si="8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85"/>
        <v>41637.25</v>
      </c>
      <c r="O930" s="8">
        <f t="shared" si="86"/>
        <v>41646.25</v>
      </c>
      <c r="P930" t="b">
        <v>0</v>
      </c>
      <c r="Q930" t="b">
        <v>0</v>
      </c>
      <c r="R930" t="s">
        <v>28</v>
      </c>
      <c r="S930" t="str">
        <f t="shared" si="87"/>
        <v>technology</v>
      </c>
      <c r="T930" t="str">
        <f t="shared" si="88"/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84"/>
        <v>217.30909090909088</v>
      </c>
      <c r="G931" t="s">
        <v>20</v>
      </c>
      <c r="H931">
        <v>184</v>
      </c>
      <c r="I931" s="5">
        <f t="shared" si="8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85"/>
        <v>42858.208333333328</v>
      </c>
      <c r="O931" s="8">
        <f t="shared" si="86"/>
        <v>42872.208333333328</v>
      </c>
      <c r="P931" t="b">
        <v>0</v>
      </c>
      <c r="Q931" t="b">
        <v>0</v>
      </c>
      <c r="R931" t="s">
        <v>33</v>
      </c>
      <c r="S931" t="str">
        <f t="shared" si="87"/>
        <v>theater</v>
      </c>
      <c r="T931" t="str">
        <f t="shared" si="88"/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84"/>
        <v>112.28571428571428</v>
      </c>
      <c r="G932" t="s">
        <v>20</v>
      </c>
      <c r="H932">
        <v>85</v>
      </c>
      <c r="I932" s="5">
        <f t="shared" si="8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85"/>
        <v>42060.25</v>
      </c>
      <c r="O932" s="8">
        <f t="shared" si="86"/>
        <v>42067.25</v>
      </c>
      <c r="P932" t="b">
        <v>0</v>
      </c>
      <c r="Q932" t="b">
        <v>1</v>
      </c>
      <c r="R932" t="s">
        <v>33</v>
      </c>
      <c r="S932" t="str">
        <f t="shared" si="87"/>
        <v>theater</v>
      </c>
      <c r="T932" t="str">
        <f t="shared" si="88"/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84"/>
        <v>72.51898734177216</v>
      </c>
      <c r="G933" t="s">
        <v>14</v>
      </c>
      <c r="H933">
        <v>112</v>
      </c>
      <c r="I933" s="5">
        <f t="shared" si="8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85"/>
        <v>41818.208333333336</v>
      </c>
      <c r="O933" s="8">
        <f t="shared" si="86"/>
        <v>41820.208333333336</v>
      </c>
      <c r="P933" t="b">
        <v>0</v>
      </c>
      <c r="Q933" t="b">
        <v>1</v>
      </c>
      <c r="R933" t="s">
        <v>33</v>
      </c>
      <c r="S933" t="str">
        <f t="shared" si="87"/>
        <v>theater</v>
      </c>
      <c r="T933" t="str">
        <f t="shared" si="88"/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84"/>
        <v>212.30434782608697</v>
      </c>
      <c r="G934" t="s">
        <v>20</v>
      </c>
      <c r="H934">
        <v>144</v>
      </c>
      <c r="I934" s="5">
        <f t="shared" si="8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85"/>
        <v>41709.208333333336</v>
      </c>
      <c r="O934" s="8">
        <f t="shared" si="86"/>
        <v>41712.208333333336</v>
      </c>
      <c r="P934" t="b">
        <v>0</v>
      </c>
      <c r="Q934" t="b">
        <v>0</v>
      </c>
      <c r="R934" t="s">
        <v>23</v>
      </c>
      <c r="S934" t="str">
        <f t="shared" si="87"/>
        <v>music</v>
      </c>
      <c r="T934" t="str">
        <f t="shared" si="88"/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84"/>
        <v>239.74657534246577</v>
      </c>
      <c r="G935" t="s">
        <v>20</v>
      </c>
      <c r="H935">
        <v>1902</v>
      </c>
      <c r="I935" s="5">
        <f t="shared" si="8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85"/>
        <v>41372.208333333336</v>
      </c>
      <c r="O935" s="8">
        <f t="shared" si="86"/>
        <v>41385.208333333336</v>
      </c>
      <c r="P935" t="b">
        <v>0</v>
      </c>
      <c r="Q935" t="b">
        <v>0</v>
      </c>
      <c r="R935" t="s">
        <v>33</v>
      </c>
      <c r="S935" t="str">
        <f t="shared" si="87"/>
        <v>theater</v>
      </c>
      <c r="T935" t="str">
        <f t="shared" si="88"/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84"/>
        <v>181.93548387096774</v>
      </c>
      <c r="G936" t="s">
        <v>20</v>
      </c>
      <c r="H936">
        <v>105</v>
      </c>
      <c r="I936" s="5">
        <f t="shared" si="8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85"/>
        <v>42422.25</v>
      </c>
      <c r="O936" s="8">
        <f t="shared" si="86"/>
        <v>42428.25</v>
      </c>
      <c r="P936" t="b">
        <v>0</v>
      </c>
      <c r="Q936" t="b">
        <v>0</v>
      </c>
      <c r="R936" t="s">
        <v>33</v>
      </c>
      <c r="S936" t="str">
        <f t="shared" si="87"/>
        <v>theater</v>
      </c>
      <c r="T936" t="str">
        <f t="shared" si="88"/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84"/>
        <v>164.13114754098362</v>
      </c>
      <c r="G937" t="s">
        <v>20</v>
      </c>
      <c r="H937">
        <v>132</v>
      </c>
      <c r="I937" s="5">
        <f t="shared" si="8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85"/>
        <v>42209.208333333328</v>
      </c>
      <c r="O937" s="8">
        <f t="shared" si="86"/>
        <v>42216.208333333328</v>
      </c>
      <c r="P937" t="b">
        <v>0</v>
      </c>
      <c r="Q937" t="b">
        <v>0</v>
      </c>
      <c r="R937" t="s">
        <v>33</v>
      </c>
      <c r="S937" t="str">
        <f t="shared" si="87"/>
        <v>theater</v>
      </c>
      <c r="T937" t="str">
        <f t="shared" si="88"/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84"/>
        <v>1.6375968992248062</v>
      </c>
      <c r="G938" t="s">
        <v>14</v>
      </c>
      <c r="H938">
        <v>21</v>
      </c>
      <c r="I938" s="5">
        <f t="shared" si="8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85"/>
        <v>43668.208333333328</v>
      </c>
      <c r="O938" s="8">
        <f t="shared" si="86"/>
        <v>43671.208333333328</v>
      </c>
      <c r="P938" t="b">
        <v>1</v>
      </c>
      <c r="Q938" t="b">
        <v>0</v>
      </c>
      <c r="R938" t="s">
        <v>33</v>
      </c>
      <c r="S938" t="str">
        <f t="shared" si="87"/>
        <v>theater</v>
      </c>
      <c r="T938" t="str">
        <f t="shared" si="88"/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84"/>
        <v>49.64385964912281</v>
      </c>
      <c r="G939" t="s">
        <v>74</v>
      </c>
      <c r="H939">
        <v>976</v>
      </c>
      <c r="I939" s="5">
        <f t="shared" si="8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85"/>
        <v>42334.25</v>
      </c>
      <c r="O939" s="8">
        <f t="shared" si="86"/>
        <v>42343.25</v>
      </c>
      <c r="P939" t="b">
        <v>0</v>
      </c>
      <c r="Q939" t="b">
        <v>0</v>
      </c>
      <c r="R939" t="s">
        <v>42</v>
      </c>
      <c r="S939" t="str">
        <f t="shared" si="87"/>
        <v>film &amp; video</v>
      </c>
      <c r="T939" t="str">
        <f t="shared" si="88"/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84"/>
        <v>109.70652173913042</v>
      </c>
      <c r="G940" t="s">
        <v>20</v>
      </c>
      <c r="H940">
        <v>96</v>
      </c>
      <c r="I940" s="5">
        <f t="shared" si="8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85"/>
        <v>43263.208333333328</v>
      </c>
      <c r="O940" s="8">
        <f t="shared" si="86"/>
        <v>43299.208333333328</v>
      </c>
      <c r="P940" t="b">
        <v>0</v>
      </c>
      <c r="Q940" t="b">
        <v>1</v>
      </c>
      <c r="R940" t="s">
        <v>119</v>
      </c>
      <c r="S940" t="str">
        <f t="shared" si="87"/>
        <v>publishing</v>
      </c>
      <c r="T940" t="str">
        <f t="shared" si="88"/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84"/>
        <v>49.217948717948715</v>
      </c>
      <c r="G941" t="s">
        <v>14</v>
      </c>
      <c r="H941">
        <v>67</v>
      </c>
      <c r="I941" s="5">
        <f t="shared" si="8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85"/>
        <v>40670.208333333336</v>
      </c>
      <c r="O941" s="8">
        <f t="shared" si="86"/>
        <v>40687.208333333336</v>
      </c>
      <c r="P941" t="b">
        <v>0</v>
      </c>
      <c r="Q941" t="b">
        <v>1</v>
      </c>
      <c r="R941" t="s">
        <v>89</v>
      </c>
      <c r="S941" t="str">
        <f t="shared" si="87"/>
        <v>games</v>
      </c>
      <c r="T941" t="str">
        <f t="shared" si="88"/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84"/>
        <v>62.232323232323225</v>
      </c>
      <c r="G942" t="s">
        <v>47</v>
      </c>
      <c r="H942">
        <v>66</v>
      </c>
      <c r="I942" s="5">
        <f t="shared" si="8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85"/>
        <v>41244.25</v>
      </c>
      <c r="O942" s="8">
        <f t="shared" si="86"/>
        <v>41266.25</v>
      </c>
      <c r="P942" t="b">
        <v>0</v>
      </c>
      <c r="Q942" t="b">
        <v>0</v>
      </c>
      <c r="R942" t="s">
        <v>28</v>
      </c>
      <c r="S942" t="str">
        <f t="shared" si="87"/>
        <v>technology</v>
      </c>
      <c r="T942" t="str">
        <f t="shared" si="88"/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84"/>
        <v>13.05813953488372</v>
      </c>
      <c r="G943" t="s">
        <v>14</v>
      </c>
      <c r="H943">
        <v>78</v>
      </c>
      <c r="I943" s="5">
        <f t="shared" si="8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85"/>
        <v>40552.25</v>
      </c>
      <c r="O943" s="8">
        <f t="shared" si="86"/>
        <v>40587.25</v>
      </c>
      <c r="P943" t="b">
        <v>1</v>
      </c>
      <c r="Q943" t="b">
        <v>0</v>
      </c>
      <c r="R943" t="s">
        <v>33</v>
      </c>
      <c r="S943" t="str">
        <f t="shared" si="87"/>
        <v>theater</v>
      </c>
      <c r="T943" t="str">
        <f t="shared" si="88"/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84"/>
        <v>64.635416666666671</v>
      </c>
      <c r="G944" t="s">
        <v>14</v>
      </c>
      <c r="H944">
        <v>67</v>
      </c>
      <c r="I944" s="5">
        <f t="shared" si="8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85"/>
        <v>40568.25</v>
      </c>
      <c r="O944" s="8">
        <f t="shared" si="86"/>
        <v>40571.25</v>
      </c>
      <c r="P944" t="b">
        <v>0</v>
      </c>
      <c r="Q944" t="b">
        <v>0</v>
      </c>
      <c r="R944" t="s">
        <v>33</v>
      </c>
      <c r="S944" t="str">
        <f t="shared" si="87"/>
        <v>theater</v>
      </c>
      <c r="T944" t="str">
        <f t="shared" si="88"/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84"/>
        <v>159.58666666666667</v>
      </c>
      <c r="G945" t="s">
        <v>20</v>
      </c>
      <c r="H945">
        <v>114</v>
      </c>
      <c r="I945" s="5">
        <f t="shared" si="8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85"/>
        <v>41906.208333333336</v>
      </c>
      <c r="O945" s="8">
        <f t="shared" si="86"/>
        <v>41941.208333333336</v>
      </c>
      <c r="P945" t="b">
        <v>0</v>
      </c>
      <c r="Q945" t="b">
        <v>0</v>
      </c>
      <c r="R945" t="s">
        <v>17</v>
      </c>
      <c r="S945" t="str">
        <f t="shared" si="87"/>
        <v>food</v>
      </c>
      <c r="T945" t="str">
        <f t="shared" si="88"/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84"/>
        <v>81.42</v>
      </c>
      <c r="G946" t="s">
        <v>14</v>
      </c>
      <c r="H946">
        <v>263</v>
      </c>
      <c r="I946" s="5">
        <f t="shared" si="8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85"/>
        <v>42776.25</v>
      </c>
      <c r="O946" s="8">
        <f t="shared" si="86"/>
        <v>42795.25</v>
      </c>
      <c r="P946" t="b">
        <v>0</v>
      </c>
      <c r="Q946" t="b">
        <v>0</v>
      </c>
      <c r="R946" t="s">
        <v>122</v>
      </c>
      <c r="S946" t="str">
        <f t="shared" si="87"/>
        <v>photography</v>
      </c>
      <c r="T946" t="str">
        <f t="shared" si="88"/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84"/>
        <v>32.444767441860463</v>
      </c>
      <c r="G947" t="s">
        <v>14</v>
      </c>
      <c r="H947">
        <v>1691</v>
      </c>
      <c r="I947" s="5">
        <f t="shared" si="8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85"/>
        <v>41004.208333333336</v>
      </c>
      <c r="O947" s="8">
        <f t="shared" si="86"/>
        <v>41019.208333333336</v>
      </c>
      <c r="P947" t="b">
        <v>1</v>
      </c>
      <c r="Q947" t="b">
        <v>0</v>
      </c>
      <c r="R947" t="s">
        <v>122</v>
      </c>
      <c r="S947" t="str">
        <f t="shared" si="87"/>
        <v>photography</v>
      </c>
      <c r="T947" t="str">
        <f t="shared" si="88"/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84"/>
        <v>9.9141184124918666</v>
      </c>
      <c r="G948" t="s">
        <v>14</v>
      </c>
      <c r="H948">
        <v>181</v>
      </c>
      <c r="I948" s="5">
        <f t="shared" si="8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85"/>
        <v>40710.208333333336</v>
      </c>
      <c r="O948" s="8">
        <f t="shared" si="86"/>
        <v>40712.208333333336</v>
      </c>
      <c r="P948" t="b">
        <v>0</v>
      </c>
      <c r="Q948" t="b">
        <v>0</v>
      </c>
      <c r="R948" t="s">
        <v>33</v>
      </c>
      <c r="S948" t="str">
        <f t="shared" si="87"/>
        <v>theater</v>
      </c>
      <c r="T948" t="str">
        <f t="shared" si="88"/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84"/>
        <v>26.694444444444443</v>
      </c>
      <c r="G949" t="s">
        <v>14</v>
      </c>
      <c r="H949">
        <v>13</v>
      </c>
      <c r="I949" s="5">
        <f t="shared" si="8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85"/>
        <v>41908.208333333336</v>
      </c>
      <c r="O949" s="8">
        <f t="shared" si="86"/>
        <v>41915.208333333336</v>
      </c>
      <c r="P949" t="b">
        <v>0</v>
      </c>
      <c r="Q949" t="b">
        <v>0</v>
      </c>
      <c r="R949" t="s">
        <v>33</v>
      </c>
      <c r="S949" t="str">
        <f t="shared" si="87"/>
        <v>theater</v>
      </c>
      <c r="T949" t="str">
        <f t="shared" si="88"/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84"/>
        <v>62.957446808510639</v>
      </c>
      <c r="G950" t="s">
        <v>74</v>
      </c>
      <c r="H950">
        <v>160</v>
      </c>
      <c r="I950" s="5">
        <f t="shared" si="8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85"/>
        <v>41985.25</v>
      </c>
      <c r="O950" s="8">
        <f t="shared" si="86"/>
        <v>41995.25</v>
      </c>
      <c r="P950" t="b">
        <v>1</v>
      </c>
      <c r="Q950" t="b">
        <v>1</v>
      </c>
      <c r="R950" t="s">
        <v>42</v>
      </c>
      <c r="S950" t="str">
        <f t="shared" si="87"/>
        <v>film &amp; video</v>
      </c>
      <c r="T950" t="str">
        <f t="shared" si="88"/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84"/>
        <v>161.35593220338984</v>
      </c>
      <c r="G951" t="s">
        <v>20</v>
      </c>
      <c r="H951">
        <v>203</v>
      </c>
      <c r="I951" s="5">
        <f t="shared" si="8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85"/>
        <v>42112.208333333328</v>
      </c>
      <c r="O951" s="8">
        <f t="shared" si="86"/>
        <v>42131.208333333328</v>
      </c>
      <c r="P951" t="b">
        <v>0</v>
      </c>
      <c r="Q951" t="b">
        <v>0</v>
      </c>
      <c r="R951" t="s">
        <v>28</v>
      </c>
      <c r="S951" t="str">
        <f t="shared" si="87"/>
        <v>technology</v>
      </c>
      <c r="T951" t="str">
        <f t="shared" si="88"/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84"/>
        <v>5</v>
      </c>
      <c r="G952" t="s">
        <v>14</v>
      </c>
      <c r="H952">
        <v>1</v>
      </c>
      <c r="I952" s="5">
        <f t="shared" si="89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85"/>
        <v>43571.208333333328</v>
      </c>
      <c r="O952" s="8">
        <f t="shared" si="86"/>
        <v>43576.208333333328</v>
      </c>
      <c r="P952" t="b">
        <v>0</v>
      </c>
      <c r="Q952" t="b">
        <v>1</v>
      </c>
      <c r="R952" t="s">
        <v>33</v>
      </c>
      <c r="S952" t="str">
        <f t="shared" si="87"/>
        <v>theater</v>
      </c>
      <c r="T952" t="str">
        <f t="shared" si="88"/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84"/>
        <v>1096.9379310344827</v>
      </c>
      <c r="G953" t="s">
        <v>20</v>
      </c>
      <c r="H953">
        <v>1559</v>
      </c>
      <c r="I953" s="5">
        <f t="shared" si="8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85"/>
        <v>42730.25</v>
      </c>
      <c r="O953" s="8">
        <f t="shared" si="86"/>
        <v>42731.25</v>
      </c>
      <c r="P953" t="b">
        <v>0</v>
      </c>
      <c r="Q953" t="b">
        <v>1</v>
      </c>
      <c r="R953" t="s">
        <v>23</v>
      </c>
      <c r="S953" t="str">
        <f t="shared" si="87"/>
        <v>music</v>
      </c>
      <c r="T953" t="str">
        <f t="shared" si="88"/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84"/>
        <v>70.094158075601371</v>
      </c>
      <c r="G954" t="s">
        <v>74</v>
      </c>
      <c r="H954">
        <v>2266</v>
      </c>
      <c r="I954" s="5">
        <f t="shared" si="8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85"/>
        <v>42591.208333333328</v>
      </c>
      <c r="O954" s="8">
        <f t="shared" si="86"/>
        <v>42605.208333333328</v>
      </c>
      <c r="P954" t="b">
        <v>0</v>
      </c>
      <c r="Q954" t="b">
        <v>0</v>
      </c>
      <c r="R954" t="s">
        <v>42</v>
      </c>
      <c r="S954" t="str">
        <f t="shared" si="87"/>
        <v>film &amp; video</v>
      </c>
      <c r="T954" t="str">
        <f t="shared" si="88"/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84"/>
        <v>60</v>
      </c>
      <c r="G955" t="s">
        <v>14</v>
      </c>
      <c r="H955">
        <v>21</v>
      </c>
      <c r="I955" s="5">
        <f t="shared" si="8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85"/>
        <v>42358.25</v>
      </c>
      <c r="O955" s="8">
        <f t="shared" si="86"/>
        <v>42394.25</v>
      </c>
      <c r="P955" t="b">
        <v>0</v>
      </c>
      <c r="Q955" t="b">
        <v>1</v>
      </c>
      <c r="R955" t="s">
        <v>474</v>
      </c>
      <c r="S955" t="str">
        <f t="shared" si="87"/>
        <v>film &amp; video</v>
      </c>
      <c r="T955" t="str">
        <f t="shared" si="88"/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84"/>
        <v>367.0985915492958</v>
      </c>
      <c r="G956" t="s">
        <v>20</v>
      </c>
      <c r="H956">
        <v>1548</v>
      </c>
      <c r="I956" s="5">
        <f t="shared" si="8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85"/>
        <v>41174.208333333336</v>
      </c>
      <c r="O956" s="8">
        <f t="shared" si="86"/>
        <v>41198.208333333336</v>
      </c>
      <c r="P956" t="b">
        <v>0</v>
      </c>
      <c r="Q956" t="b">
        <v>0</v>
      </c>
      <c r="R956" t="s">
        <v>28</v>
      </c>
      <c r="S956" t="str">
        <f t="shared" si="87"/>
        <v>technology</v>
      </c>
      <c r="T956" t="str">
        <f t="shared" si="88"/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84"/>
        <v>1109</v>
      </c>
      <c r="G957" t="s">
        <v>20</v>
      </c>
      <c r="H957">
        <v>80</v>
      </c>
      <c r="I957" s="5">
        <f t="shared" si="8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85"/>
        <v>41238.25</v>
      </c>
      <c r="O957" s="8">
        <f t="shared" si="86"/>
        <v>41240.25</v>
      </c>
      <c r="P957" t="b">
        <v>0</v>
      </c>
      <c r="Q957" t="b">
        <v>0</v>
      </c>
      <c r="R957" t="s">
        <v>33</v>
      </c>
      <c r="S957" t="str">
        <f t="shared" si="87"/>
        <v>theater</v>
      </c>
      <c r="T957" t="str">
        <f t="shared" si="88"/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84"/>
        <v>19.028784648187631</v>
      </c>
      <c r="G958" t="s">
        <v>14</v>
      </c>
      <c r="H958">
        <v>830</v>
      </c>
      <c r="I958" s="5">
        <f t="shared" si="8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85"/>
        <v>42360.25</v>
      </c>
      <c r="O958" s="8">
        <f t="shared" si="86"/>
        <v>42364.25</v>
      </c>
      <c r="P958" t="b">
        <v>0</v>
      </c>
      <c r="Q958" t="b">
        <v>0</v>
      </c>
      <c r="R958" t="s">
        <v>474</v>
      </c>
      <c r="S958" t="str">
        <f t="shared" si="87"/>
        <v>film &amp; video</v>
      </c>
      <c r="T958" t="str">
        <f t="shared" si="88"/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84"/>
        <v>126.87755102040816</v>
      </c>
      <c r="G959" t="s">
        <v>20</v>
      </c>
      <c r="H959">
        <v>131</v>
      </c>
      <c r="I959" s="5">
        <f t="shared" si="8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85"/>
        <v>40955.25</v>
      </c>
      <c r="O959" s="8">
        <f t="shared" si="86"/>
        <v>40958.25</v>
      </c>
      <c r="P959" t="b">
        <v>0</v>
      </c>
      <c r="Q959" t="b">
        <v>0</v>
      </c>
      <c r="R959" t="s">
        <v>33</v>
      </c>
      <c r="S959" t="str">
        <f t="shared" si="87"/>
        <v>theater</v>
      </c>
      <c r="T959" t="str">
        <f t="shared" si="88"/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84"/>
        <v>734.63636363636363</v>
      </c>
      <c r="G960" t="s">
        <v>20</v>
      </c>
      <c r="H960">
        <v>112</v>
      </c>
      <c r="I960" s="5">
        <f t="shared" si="8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85"/>
        <v>40350.208333333336</v>
      </c>
      <c r="O960" s="8">
        <f t="shared" si="86"/>
        <v>40372.208333333336</v>
      </c>
      <c r="P960" t="b">
        <v>0</v>
      </c>
      <c r="Q960" t="b">
        <v>0</v>
      </c>
      <c r="R960" t="s">
        <v>71</v>
      </c>
      <c r="S960" t="str">
        <f t="shared" si="87"/>
        <v>film &amp; video</v>
      </c>
      <c r="T960" t="str">
        <f t="shared" si="88"/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84"/>
        <v>4.5731034482758623</v>
      </c>
      <c r="G961" t="s">
        <v>14</v>
      </c>
      <c r="H961">
        <v>130</v>
      </c>
      <c r="I961" s="5">
        <f t="shared" si="8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85"/>
        <v>40357.208333333336</v>
      </c>
      <c r="O961" s="8">
        <f t="shared" si="86"/>
        <v>40385.208333333336</v>
      </c>
      <c r="P961" t="b">
        <v>0</v>
      </c>
      <c r="Q961" t="b">
        <v>0</v>
      </c>
      <c r="R961" t="s">
        <v>206</v>
      </c>
      <c r="S961" t="str">
        <f t="shared" si="87"/>
        <v>publishing</v>
      </c>
      <c r="T961" t="str">
        <f t="shared" si="88"/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84"/>
        <v>85.054545454545448</v>
      </c>
      <c r="G962" t="s">
        <v>14</v>
      </c>
      <c r="H962">
        <v>55</v>
      </c>
      <c r="I962" s="5">
        <f t="shared" si="8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85"/>
        <v>42408.25</v>
      </c>
      <c r="O962" s="8">
        <f t="shared" si="86"/>
        <v>42445.208333333328</v>
      </c>
      <c r="P962" t="b">
        <v>0</v>
      </c>
      <c r="Q962" t="b">
        <v>0</v>
      </c>
      <c r="R962" t="s">
        <v>28</v>
      </c>
      <c r="S962" t="str">
        <f t="shared" si="87"/>
        <v>technology</v>
      </c>
      <c r="T962" t="str">
        <f t="shared" si="88"/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90">E963/D963*100</f>
        <v>119.29824561403508</v>
      </c>
      <c r="G963" t="s">
        <v>20</v>
      </c>
      <c r="H963">
        <v>155</v>
      </c>
      <c r="I963" s="5">
        <f t="shared" si="8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91">(((L963/60)/60)/24)+DATE(1970,1,1)</f>
        <v>40591.25</v>
      </c>
      <c r="O963" s="8">
        <f t="shared" ref="O963:O1001" si="92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3">LEFT(R963,SEARCH("/",R963)-1)</f>
        <v>publishing</v>
      </c>
      <c r="T963" t="str">
        <f t="shared" ref="T963:T1001" si="94">RIGHT(R963,LEN(R963)-SEARCH("/",R963))</f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90"/>
        <v>296.02777777777777</v>
      </c>
      <c r="G964" t="s">
        <v>20</v>
      </c>
      <c r="H964">
        <v>266</v>
      </c>
      <c r="I964" s="5">
        <f t="shared" ref="I964:I1001" si="95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91"/>
        <v>41592.25</v>
      </c>
      <c r="O964" s="8">
        <f t="shared" si="92"/>
        <v>41613.25</v>
      </c>
      <c r="P964" t="b">
        <v>0</v>
      </c>
      <c r="Q964" t="b">
        <v>0</v>
      </c>
      <c r="R964" t="s">
        <v>17</v>
      </c>
      <c r="S964" t="str">
        <f t="shared" si="93"/>
        <v>food</v>
      </c>
      <c r="T964" t="str">
        <f t="shared" si="94"/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90"/>
        <v>84.694915254237287</v>
      </c>
      <c r="G965" t="s">
        <v>14</v>
      </c>
      <c r="H965">
        <v>114</v>
      </c>
      <c r="I965" s="5">
        <f t="shared" si="95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91"/>
        <v>40607.25</v>
      </c>
      <c r="O965" s="8">
        <f t="shared" si="92"/>
        <v>40613.25</v>
      </c>
      <c r="P965" t="b">
        <v>0</v>
      </c>
      <c r="Q965" t="b">
        <v>1</v>
      </c>
      <c r="R965" t="s">
        <v>122</v>
      </c>
      <c r="S965" t="str">
        <f t="shared" si="93"/>
        <v>photography</v>
      </c>
      <c r="T965" t="str">
        <f t="shared" si="94"/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90"/>
        <v>355.7837837837838</v>
      </c>
      <c r="G966" t="s">
        <v>20</v>
      </c>
      <c r="H966">
        <v>155</v>
      </c>
      <c r="I966" s="5">
        <f t="shared" si="95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91"/>
        <v>42135.208333333328</v>
      </c>
      <c r="O966" s="8">
        <f t="shared" si="92"/>
        <v>42140.208333333328</v>
      </c>
      <c r="P966" t="b">
        <v>0</v>
      </c>
      <c r="Q966" t="b">
        <v>0</v>
      </c>
      <c r="R966" t="s">
        <v>33</v>
      </c>
      <c r="S966" t="str">
        <f t="shared" si="93"/>
        <v>theater</v>
      </c>
      <c r="T966" t="str">
        <f t="shared" si="94"/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90"/>
        <v>386.40909090909093</v>
      </c>
      <c r="G967" t="s">
        <v>20</v>
      </c>
      <c r="H967">
        <v>207</v>
      </c>
      <c r="I967" s="5">
        <f t="shared" si="95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91"/>
        <v>40203.25</v>
      </c>
      <c r="O967" s="8">
        <f t="shared" si="92"/>
        <v>40243.25</v>
      </c>
      <c r="P967" t="b">
        <v>0</v>
      </c>
      <c r="Q967" t="b">
        <v>0</v>
      </c>
      <c r="R967" t="s">
        <v>23</v>
      </c>
      <c r="S967" t="str">
        <f t="shared" si="93"/>
        <v>music</v>
      </c>
      <c r="T967" t="str">
        <f t="shared" si="94"/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90"/>
        <v>792.23529411764707</v>
      </c>
      <c r="G968" t="s">
        <v>20</v>
      </c>
      <c r="H968">
        <v>245</v>
      </c>
      <c r="I968" s="5">
        <f t="shared" si="95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91"/>
        <v>42901.208333333328</v>
      </c>
      <c r="O968" s="8">
        <f t="shared" si="92"/>
        <v>42903.208333333328</v>
      </c>
      <c r="P968" t="b">
        <v>0</v>
      </c>
      <c r="Q968" t="b">
        <v>0</v>
      </c>
      <c r="R968" t="s">
        <v>33</v>
      </c>
      <c r="S968" t="str">
        <f t="shared" si="93"/>
        <v>theater</v>
      </c>
      <c r="T968" t="str">
        <f t="shared" si="94"/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90"/>
        <v>137.03393665158373</v>
      </c>
      <c r="G969" t="s">
        <v>20</v>
      </c>
      <c r="H969">
        <v>1573</v>
      </c>
      <c r="I969" s="5">
        <f t="shared" si="95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91"/>
        <v>41005.208333333336</v>
      </c>
      <c r="O969" s="8">
        <f t="shared" si="92"/>
        <v>41042.208333333336</v>
      </c>
      <c r="P969" t="b">
        <v>0</v>
      </c>
      <c r="Q969" t="b">
        <v>0</v>
      </c>
      <c r="R969" t="s">
        <v>319</v>
      </c>
      <c r="S969" t="str">
        <f t="shared" si="93"/>
        <v>music</v>
      </c>
      <c r="T969" t="str">
        <f t="shared" si="94"/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90"/>
        <v>338.20833333333337</v>
      </c>
      <c r="G970" t="s">
        <v>20</v>
      </c>
      <c r="H970">
        <v>114</v>
      </c>
      <c r="I970" s="5">
        <f t="shared" si="95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91"/>
        <v>40544.25</v>
      </c>
      <c r="O970" s="8">
        <f t="shared" si="92"/>
        <v>40559.25</v>
      </c>
      <c r="P970" t="b">
        <v>0</v>
      </c>
      <c r="Q970" t="b">
        <v>0</v>
      </c>
      <c r="R970" t="s">
        <v>17</v>
      </c>
      <c r="S970" t="str">
        <f t="shared" si="93"/>
        <v>food</v>
      </c>
      <c r="T970" t="str">
        <f t="shared" si="94"/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90"/>
        <v>108.22784810126582</v>
      </c>
      <c r="G971" t="s">
        <v>20</v>
      </c>
      <c r="H971">
        <v>93</v>
      </c>
      <c r="I971" s="5">
        <f t="shared" si="95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91"/>
        <v>43821.25</v>
      </c>
      <c r="O971" s="8">
        <f t="shared" si="92"/>
        <v>43828.25</v>
      </c>
      <c r="P971" t="b">
        <v>0</v>
      </c>
      <c r="Q971" t="b">
        <v>0</v>
      </c>
      <c r="R971" t="s">
        <v>33</v>
      </c>
      <c r="S971" t="str">
        <f t="shared" si="93"/>
        <v>theater</v>
      </c>
      <c r="T971" t="str">
        <f t="shared" si="94"/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90"/>
        <v>60.757639620653315</v>
      </c>
      <c r="G972" t="s">
        <v>14</v>
      </c>
      <c r="H972">
        <v>594</v>
      </c>
      <c r="I972" s="5">
        <f t="shared" si="95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91"/>
        <v>40672.208333333336</v>
      </c>
      <c r="O972" s="8">
        <f t="shared" si="92"/>
        <v>40673.208333333336</v>
      </c>
      <c r="P972" t="b">
        <v>0</v>
      </c>
      <c r="Q972" t="b">
        <v>0</v>
      </c>
      <c r="R972" t="s">
        <v>33</v>
      </c>
      <c r="S972" t="str">
        <f t="shared" si="93"/>
        <v>theater</v>
      </c>
      <c r="T972" t="str">
        <f t="shared" si="94"/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90"/>
        <v>27.725490196078432</v>
      </c>
      <c r="G973" t="s">
        <v>14</v>
      </c>
      <c r="H973">
        <v>24</v>
      </c>
      <c r="I973" s="5">
        <f t="shared" si="95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91"/>
        <v>41555.208333333336</v>
      </c>
      <c r="O973" s="8">
        <f t="shared" si="92"/>
        <v>41561.208333333336</v>
      </c>
      <c r="P973" t="b">
        <v>0</v>
      </c>
      <c r="Q973" t="b">
        <v>0</v>
      </c>
      <c r="R973" t="s">
        <v>269</v>
      </c>
      <c r="S973" t="str">
        <f t="shared" si="93"/>
        <v>film &amp; video</v>
      </c>
      <c r="T973" t="str">
        <f t="shared" si="94"/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90"/>
        <v>228.3934426229508</v>
      </c>
      <c r="G974" t="s">
        <v>20</v>
      </c>
      <c r="H974">
        <v>1681</v>
      </c>
      <c r="I974" s="5">
        <f t="shared" si="95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91"/>
        <v>41792.208333333336</v>
      </c>
      <c r="O974" s="8">
        <f t="shared" si="92"/>
        <v>41801.208333333336</v>
      </c>
      <c r="P974" t="b">
        <v>0</v>
      </c>
      <c r="Q974" t="b">
        <v>1</v>
      </c>
      <c r="R974" t="s">
        <v>28</v>
      </c>
      <c r="S974" t="str">
        <f t="shared" si="93"/>
        <v>technology</v>
      </c>
      <c r="T974" t="str">
        <f t="shared" si="94"/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90"/>
        <v>21.615194054500414</v>
      </c>
      <c r="G975" t="s">
        <v>14</v>
      </c>
      <c r="H975">
        <v>252</v>
      </c>
      <c r="I975" s="5">
        <f t="shared" si="95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91"/>
        <v>40522.25</v>
      </c>
      <c r="O975" s="8">
        <f t="shared" si="92"/>
        <v>40524.25</v>
      </c>
      <c r="P975" t="b">
        <v>0</v>
      </c>
      <c r="Q975" t="b">
        <v>1</v>
      </c>
      <c r="R975" t="s">
        <v>33</v>
      </c>
      <c r="S975" t="str">
        <f t="shared" si="93"/>
        <v>theater</v>
      </c>
      <c r="T975" t="str">
        <f t="shared" si="94"/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90"/>
        <v>373.875</v>
      </c>
      <c r="G976" t="s">
        <v>20</v>
      </c>
      <c r="H976">
        <v>32</v>
      </c>
      <c r="I976" s="5">
        <f t="shared" si="95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91"/>
        <v>41412.208333333336</v>
      </c>
      <c r="O976" s="8">
        <f t="shared" si="92"/>
        <v>41413.208333333336</v>
      </c>
      <c r="P976" t="b">
        <v>0</v>
      </c>
      <c r="Q976" t="b">
        <v>0</v>
      </c>
      <c r="R976" t="s">
        <v>60</v>
      </c>
      <c r="S976" t="str">
        <f t="shared" si="93"/>
        <v>music</v>
      </c>
      <c r="T976" t="str">
        <f t="shared" si="94"/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90"/>
        <v>154.92592592592592</v>
      </c>
      <c r="G977" t="s">
        <v>20</v>
      </c>
      <c r="H977">
        <v>135</v>
      </c>
      <c r="I977" s="5">
        <f t="shared" si="95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91"/>
        <v>42337.25</v>
      </c>
      <c r="O977" s="8">
        <f t="shared" si="92"/>
        <v>42376.25</v>
      </c>
      <c r="P977" t="b">
        <v>0</v>
      </c>
      <c r="Q977" t="b">
        <v>1</v>
      </c>
      <c r="R977" t="s">
        <v>33</v>
      </c>
      <c r="S977" t="str">
        <f t="shared" si="93"/>
        <v>theater</v>
      </c>
      <c r="T977" t="str">
        <f t="shared" si="94"/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90"/>
        <v>322.14999999999998</v>
      </c>
      <c r="G978" t="s">
        <v>20</v>
      </c>
      <c r="H978">
        <v>140</v>
      </c>
      <c r="I978" s="5">
        <f t="shared" si="95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91"/>
        <v>40571.25</v>
      </c>
      <c r="O978" s="8">
        <f t="shared" si="92"/>
        <v>40577.25</v>
      </c>
      <c r="P978" t="b">
        <v>0</v>
      </c>
      <c r="Q978" t="b">
        <v>1</v>
      </c>
      <c r="R978" t="s">
        <v>33</v>
      </c>
      <c r="S978" t="str">
        <f t="shared" si="93"/>
        <v>theater</v>
      </c>
      <c r="T978" t="str">
        <f t="shared" si="94"/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90"/>
        <v>73.957142857142856</v>
      </c>
      <c r="G979" t="s">
        <v>14</v>
      </c>
      <c r="H979">
        <v>67</v>
      </c>
      <c r="I979" s="5">
        <f t="shared" si="95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91"/>
        <v>43138.25</v>
      </c>
      <c r="O979" s="8">
        <f t="shared" si="92"/>
        <v>43170.25</v>
      </c>
      <c r="P979" t="b">
        <v>0</v>
      </c>
      <c r="Q979" t="b">
        <v>0</v>
      </c>
      <c r="R979" t="s">
        <v>17</v>
      </c>
      <c r="S979" t="str">
        <f t="shared" si="93"/>
        <v>food</v>
      </c>
      <c r="T979" t="str">
        <f t="shared" si="94"/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90"/>
        <v>864.1</v>
      </c>
      <c r="G980" t="s">
        <v>20</v>
      </c>
      <c r="H980">
        <v>92</v>
      </c>
      <c r="I980" s="5">
        <f t="shared" si="95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91"/>
        <v>42686.25</v>
      </c>
      <c r="O980" s="8">
        <f t="shared" si="92"/>
        <v>42708.25</v>
      </c>
      <c r="P980" t="b">
        <v>0</v>
      </c>
      <c r="Q980" t="b">
        <v>0</v>
      </c>
      <c r="R980" t="s">
        <v>89</v>
      </c>
      <c r="S980" t="str">
        <f t="shared" si="93"/>
        <v>games</v>
      </c>
      <c r="T980" t="str">
        <f t="shared" si="94"/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90"/>
        <v>143.26245847176079</v>
      </c>
      <c r="G981" t="s">
        <v>20</v>
      </c>
      <c r="H981">
        <v>1015</v>
      </c>
      <c r="I981" s="5">
        <f t="shared" si="95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91"/>
        <v>42078.208333333328</v>
      </c>
      <c r="O981" s="8">
        <f t="shared" si="92"/>
        <v>42084.208333333328</v>
      </c>
      <c r="P981" t="b">
        <v>0</v>
      </c>
      <c r="Q981" t="b">
        <v>0</v>
      </c>
      <c r="R981" t="s">
        <v>33</v>
      </c>
      <c r="S981" t="str">
        <f t="shared" si="93"/>
        <v>theater</v>
      </c>
      <c r="T981" t="str">
        <f t="shared" si="94"/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90"/>
        <v>40.281762295081968</v>
      </c>
      <c r="G982" t="s">
        <v>14</v>
      </c>
      <c r="H982">
        <v>742</v>
      </c>
      <c r="I982" s="5">
        <f t="shared" si="95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91"/>
        <v>42307.208333333328</v>
      </c>
      <c r="O982" s="8">
        <f t="shared" si="92"/>
        <v>42312.25</v>
      </c>
      <c r="P982" t="b">
        <v>1</v>
      </c>
      <c r="Q982" t="b">
        <v>0</v>
      </c>
      <c r="R982" t="s">
        <v>68</v>
      </c>
      <c r="S982" t="str">
        <f t="shared" si="93"/>
        <v>publishing</v>
      </c>
      <c r="T982" t="str">
        <f t="shared" si="94"/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90"/>
        <v>178.22388059701493</v>
      </c>
      <c r="G983" t="s">
        <v>20</v>
      </c>
      <c r="H983">
        <v>323</v>
      </c>
      <c r="I983" s="5">
        <f t="shared" si="95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91"/>
        <v>43094.25</v>
      </c>
      <c r="O983" s="8">
        <f t="shared" si="92"/>
        <v>43127.25</v>
      </c>
      <c r="P983" t="b">
        <v>0</v>
      </c>
      <c r="Q983" t="b">
        <v>0</v>
      </c>
      <c r="R983" t="s">
        <v>28</v>
      </c>
      <c r="S983" t="str">
        <f t="shared" si="93"/>
        <v>technology</v>
      </c>
      <c r="T983" t="str">
        <f t="shared" si="94"/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90"/>
        <v>84.930555555555557</v>
      </c>
      <c r="G984" t="s">
        <v>14</v>
      </c>
      <c r="H984">
        <v>75</v>
      </c>
      <c r="I984" s="5">
        <f t="shared" si="95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91"/>
        <v>40743.208333333336</v>
      </c>
      <c r="O984" s="8">
        <f t="shared" si="92"/>
        <v>40745.208333333336</v>
      </c>
      <c r="P984" t="b">
        <v>0</v>
      </c>
      <c r="Q984" t="b">
        <v>1</v>
      </c>
      <c r="R984" t="s">
        <v>42</v>
      </c>
      <c r="S984" t="str">
        <f t="shared" si="93"/>
        <v>film &amp; video</v>
      </c>
      <c r="T984" t="str">
        <f t="shared" si="94"/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90"/>
        <v>145.93648334624322</v>
      </c>
      <c r="G985" t="s">
        <v>20</v>
      </c>
      <c r="H985">
        <v>2326</v>
      </c>
      <c r="I985" s="5">
        <f t="shared" si="95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91"/>
        <v>43681.208333333328</v>
      </c>
      <c r="O985" s="8">
        <f t="shared" si="92"/>
        <v>43696.208333333328</v>
      </c>
      <c r="P985" t="b">
        <v>0</v>
      </c>
      <c r="Q985" t="b">
        <v>0</v>
      </c>
      <c r="R985" t="s">
        <v>42</v>
      </c>
      <c r="S985" t="str">
        <f t="shared" si="93"/>
        <v>film &amp; video</v>
      </c>
      <c r="T985" t="str">
        <f t="shared" si="94"/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90"/>
        <v>152.46153846153848</v>
      </c>
      <c r="G986" t="s">
        <v>20</v>
      </c>
      <c r="H986">
        <v>381</v>
      </c>
      <c r="I986" s="5">
        <f t="shared" si="95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91"/>
        <v>43716.208333333328</v>
      </c>
      <c r="O986" s="8">
        <f t="shared" si="92"/>
        <v>43742.208333333328</v>
      </c>
      <c r="P986" t="b">
        <v>0</v>
      </c>
      <c r="Q986" t="b">
        <v>0</v>
      </c>
      <c r="R986" t="s">
        <v>33</v>
      </c>
      <c r="S986" t="str">
        <f t="shared" si="93"/>
        <v>theater</v>
      </c>
      <c r="T986" t="str">
        <f t="shared" si="94"/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90"/>
        <v>67.129542790152414</v>
      </c>
      <c r="G987" t="s">
        <v>14</v>
      </c>
      <c r="H987">
        <v>4405</v>
      </c>
      <c r="I987" s="5">
        <f t="shared" si="95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91"/>
        <v>41614.25</v>
      </c>
      <c r="O987" s="8">
        <f t="shared" si="92"/>
        <v>41640.25</v>
      </c>
      <c r="P987" t="b">
        <v>0</v>
      </c>
      <c r="Q987" t="b">
        <v>1</v>
      </c>
      <c r="R987" t="s">
        <v>23</v>
      </c>
      <c r="S987" t="str">
        <f t="shared" si="93"/>
        <v>music</v>
      </c>
      <c r="T987" t="str">
        <f t="shared" si="94"/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90"/>
        <v>40.307692307692307</v>
      </c>
      <c r="G988" t="s">
        <v>14</v>
      </c>
      <c r="H988">
        <v>92</v>
      </c>
      <c r="I988" s="5">
        <f t="shared" si="95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91"/>
        <v>40638.208333333336</v>
      </c>
      <c r="O988" s="8">
        <f t="shared" si="92"/>
        <v>40652.208333333336</v>
      </c>
      <c r="P988" t="b">
        <v>0</v>
      </c>
      <c r="Q988" t="b">
        <v>0</v>
      </c>
      <c r="R988" t="s">
        <v>23</v>
      </c>
      <c r="S988" t="str">
        <f t="shared" si="93"/>
        <v>music</v>
      </c>
      <c r="T988" t="str">
        <f t="shared" si="94"/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90"/>
        <v>216.79032258064518</v>
      </c>
      <c r="G989" t="s">
        <v>20</v>
      </c>
      <c r="H989">
        <v>480</v>
      </c>
      <c r="I989" s="5">
        <f t="shared" si="95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91"/>
        <v>42852.208333333328</v>
      </c>
      <c r="O989" s="8">
        <f t="shared" si="92"/>
        <v>42866.208333333328</v>
      </c>
      <c r="P989" t="b">
        <v>0</v>
      </c>
      <c r="Q989" t="b">
        <v>0</v>
      </c>
      <c r="R989" t="s">
        <v>42</v>
      </c>
      <c r="S989" t="str">
        <f t="shared" si="93"/>
        <v>film &amp; video</v>
      </c>
      <c r="T989" t="str">
        <f t="shared" si="94"/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90"/>
        <v>52.117021276595743</v>
      </c>
      <c r="G990" t="s">
        <v>14</v>
      </c>
      <c r="H990">
        <v>64</v>
      </c>
      <c r="I990" s="5">
        <f t="shared" si="95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91"/>
        <v>42686.25</v>
      </c>
      <c r="O990" s="8">
        <f t="shared" si="92"/>
        <v>42707.25</v>
      </c>
      <c r="P990" t="b">
        <v>0</v>
      </c>
      <c r="Q990" t="b">
        <v>0</v>
      </c>
      <c r="R990" t="s">
        <v>133</v>
      </c>
      <c r="S990" t="str">
        <f t="shared" si="93"/>
        <v>publishing</v>
      </c>
      <c r="T990" t="str">
        <f t="shared" si="94"/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90"/>
        <v>499.58333333333337</v>
      </c>
      <c r="G991" t="s">
        <v>20</v>
      </c>
      <c r="H991">
        <v>226</v>
      </c>
      <c r="I991" s="5">
        <f t="shared" si="95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91"/>
        <v>43571.208333333328</v>
      </c>
      <c r="O991" s="8">
        <f t="shared" si="92"/>
        <v>43576.208333333328</v>
      </c>
      <c r="P991" t="b">
        <v>0</v>
      </c>
      <c r="Q991" t="b">
        <v>0</v>
      </c>
      <c r="R991" t="s">
        <v>206</v>
      </c>
      <c r="S991" t="str">
        <f t="shared" si="93"/>
        <v>publishing</v>
      </c>
      <c r="T991" t="str">
        <f t="shared" si="94"/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90"/>
        <v>87.679487179487182</v>
      </c>
      <c r="G992" t="s">
        <v>14</v>
      </c>
      <c r="H992">
        <v>64</v>
      </c>
      <c r="I992" s="5">
        <f t="shared" si="95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91"/>
        <v>42432.25</v>
      </c>
      <c r="O992" s="8">
        <f t="shared" si="92"/>
        <v>42454.208333333328</v>
      </c>
      <c r="P992" t="b">
        <v>0</v>
      </c>
      <c r="Q992" t="b">
        <v>1</v>
      </c>
      <c r="R992" t="s">
        <v>53</v>
      </c>
      <c r="S992" t="str">
        <f t="shared" si="93"/>
        <v>film &amp; video</v>
      </c>
      <c r="T992" t="str">
        <f t="shared" si="94"/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90"/>
        <v>113.17346938775511</v>
      </c>
      <c r="G993" t="s">
        <v>20</v>
      </c>
      <c r="H993">
        <v>241</v>
      </c>
      <c r="I993" s="5">
        <f t="shared" si="95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91"/>
        <v>41907.208333333336</v>
      </c>
      <c r="O993" s="8">
        <f t="shared" si="92"/>
        <v>41911.208333333336</v>
      </c>
      <c r="P993" t="b">
        <v>0</v>
      </c>
      <c r="Q993" t="b">
        <v>1</v>
      </c>
      <c r="R993" t="s">
        <v>23</v>
      </c>
      <c r="S993" t="str">
        <f t="shared" si="93"/>
        <v>music</v>
      </c>
      <c r="T993" t="str">
        <f t="shared" si="94"/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90"/>
        <v>426.54838709677421</v>
      </c>
      <c r="G994" t="s">
        <v>20</v>
      </c>
      <c r="H994">
        <v>132</v>
      </c>
      <c r="I994" s="5">
        <f t="shared" si="95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91"/>
        <v>43227.208333333328</v>
      </c>
      <c r="O994" s="8">
        <f t="shared" si="92"/>
        <v>43241.208333333328</v>
      </c>
      <c r="P994" t="b">
        <v>0</v>
      </c>
      <c r="Q994" t="b">
        <v>1</v>
      </c>
      <c r="R994" t="s">
        <v>53</v>
      </c>
      <c r="S994" t="str">
        <f t="shared" si="93"/>
        <v>film &amp; video</v>
      </c>
      <c r="T994" t="str">
        <f t="shared" si="94"/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90"/>
        <v>77.632653061224488</v>
      </c>
      <c r="G995" t="s">
        <v>74</v>
      </c>
      <c r="H995">
        <v>75</v>
      </c>
      <c r="I995" s="5">
        <f t="shared" si="95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91"/>
        <v>42362.25</v>
      </c>
      <c r="O995" s="8">
        <f t="shared" si="92"/>
        <v>42379.25</v>
      </c>
      <c r="P995" t="b">
        <v>0</v>
      </c>
      <c r="Q995" t="b">
        <v>1</v>
      </c>
      <c r="R995" t="s">
        <v>122</v>
      </c>
      <c r="S995" t="str">
        <f t="shared" si="93"/>
        <v>photography</v>
      </c>
      <c r="T995" t="str">
        <f t="shared" si="94"/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90"/>
        <v>52.496810772501767</v>
      </c>
      <c r="G996" t="s">
        <v>14</v>
      </c>
      <c r="H996">
        <v>842</v>
      </c>
      <c r="I996" s="5">
        <f t="shared" si="95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91"/>
        <v>41929.208333333336</v>
      </c>
      <c r="O996" s="8">
        <f t="shared" si="92"/>
        <v>41935.208333333336</v>
      </c>
      <c r="P996" t="b">
        <v>0</v>
      </c>
      <c r="Q996" t="b">
        <v>1</v>
      </c>
      <c r="R996" t="s">
        <v>206</v>
      </c>
      <c r="S996" t="str">
        <f t="shared" si="93"/>
        <v>publishing</v>
      </c>
      <c r="T996" t="str">
        <f t="shared" si="94"/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90"/>
        <v>157.46762589928059</v>
      </c>
      <c r="G997" t="s">
        <v>20</v>
      </c>
      <c r="H997">
        <v>2043</v>
      </c>
      <c r="I997" s="5">
        <f t="shared" si="95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91"/>
        <v>43408.208333333328</v>
      </c>
      <c r="O997" s="8">
        <f t="shared" si="92"/>
        <v>43437.25</v>
      </c>
      <c r="P997" t="b">
        <v>0</v>
      </c>
      <c r="Q997" t="b">
        <v>1</v>
      </c>
      <c r="R997" t="s">
        <v>17</v>
      </c>
      <c r="S997" t="str">
        <f t="shared" si="93"/>
        <v>food</v>
      </c>
      <c r="T997" t="str">
        <f t="shared" si="94"/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90"/>
        <v>72.939393939393938</v>
      </c>
      <c r="G998" t="s">
        <v>14</v>
      </c>
      <c r="H998">
        <v>112</v>
      </c>
      <c r="I998" s="5">
        <f t="shared" si="95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91"/>
        <v>41276.25</v>
      </c>
      <c r="O998" s="8">
        <f t="shared" si="92"/>
        <v>41306.25</v>
      </c>
      <c r="P998" t="b">
        <v>0</v>
      </c>
      <c r="Q998" t="b">
        <v>0</v>
      </c>
      <c r="R998" t="s">
        <v>33</v>
      </c>
      <c r="S998" t="str">
        <f t="shared" si="93"/>
        <v>theater</v>
      </c>
      <c r="T998" t="str">
        <f t="shared" si="94"/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90"/>
        <v>60.565789473684205</v>
      </c>
      <c r="G999" t="s">
        <v>74</v>
      </c>
      <c r="H999">
        <v>139</v>
      </c>
      <c r="I999" s="5">
        <f t="shared" si="95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91"/>
        <v>41659.25</v>
      </c>
      <c r="O999" s="8">
        <f t="shared" si="92"/>
        <v>41664.25</v>
      </c>
      <c r="P999" t="b">
        <v>0</v>
      </c>
      <c r="Q999" t="b">
        <v>0</v>
      </c>
      <c r="R999" t="s">
        <v>33</v>
      </c>
      <c r="S999" t="str">
        <f t="shared" si="93"/>
        <v>theater</v>
      </c>
      <c r="T999" t="str">
        <f t="shared" si="94"/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90"/>
        <v>56.791291291291287</v>
      </c>
      <c r="G1000" t="s">
        <v>14</v>
      </c>
      <c r="H1000">
        <v>374</v>
      </c>
      <c r="I1000" s="5">
        <f t="shared" si="95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91"/>
        <v>40220.25</v>
      </c>
      <c r="O1000" s="8">
        <f t="shared" si="92"/>
        <v>40234.25</v>
      </c>
      <c r="P1000" t="b">
        <v>0</v>
      </c>
      <c r="Q1000" t="b">
        <v>1</v>
      </c>
      <c r="R1000" t="s">
        <v>60</v>
      </c>
      <c r="S1000" t="str">
        <f t="shared" si="93"/>
        <v>music</v>
      </c>
      <c r="T1000" t="str">
        <f t="shared" si="94"/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90"/>
        <v>56.542754275427541</v>
      </c>
      <c r="G1001" t="s">
        <v>74</v>
      </c>
      <c r="H1001">
        <v>1122</v>
      </c>
      <c r="I1001" s="5">
        <f t="shared" si="95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91"/>
        <v>42550.208333333328</v>
      </c>
      <c r="O1001" s="8">
        <f t="shared" si="92"/>
        <v>42557.208333333328</v>
      </c>
      <c r="P1001" t="b">
        <v>0</v>
      </c>
      <c r="Q1001" t="b">
        <v>0</v>
      </c>
      <c r="R1001" t="s">
        <v>17</v>
      </c>
      <c r="S1001" t="str">
        <f t="shared" si="93"/>
        <v>food</v>
      </c>
      <c r="T1001" t="str">
        <f t="shared" si="94"/>
        <v>food trucks</v>
      </c>
    </row>
  </sheetData>
  <conditionalFormatting sqref="F2:F1001">
    <cfRule type="colorScale" priority="1">
      <colorScale>
        <cfvo type="num" val="0"/>
        <cfvo type="num" val="100"/>
        <cfvo type="num" val="200"/>
        <color rgb="FFFF0000"/>
        <color rgb="FF00B050"/>
        <color rgb="FF0070C0"/>
      </colorScale>
    </cfRule>
  </conditionalFormatting>
  <conditionalFormatting sqref="G1:G1048576">
    <cfRule type="containsText" dxfId="3" priority="3" operator="containsText" text="live">
      <formula>NOT(ISERROR(SEARCH("live",G1)))</formula>
    </cfRule>
    <cfRule type="containsText" dxfId="2" priority="4" operator="containsText" text="canceled">
      <formula>NOT(ISERROR(SEARCH("canceled",G1)))</formula>
    </cfRule>
    <cfRule type="containsText" dxfId="1" priority="5" operator="containsText" text="successful">
      <formula>NOT(ISERROR(SEARCH("successful",G1)))</formula>
    </cfRule>
    <cfRule type="containsText" dxfId="0" priority="6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5E51-6877-B746-AF56-25804FC5554E}">
  <dimension ref="A1:F14"/>
  <sheetViews>
    <sheetView workbookViewId="0">
      <selection activeCell="V2" sqref="V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10" max="10" width="15.6640625" bestFit="1" customWidth="1"/>
    <col min="11" max="11" width="15.5" bestFit="1" customWidth="1"/>
    <col min="12" max="12" width="5.83203125" bestFit="1" customWidth="1"/>
    <col min="13" max="13" width="4.1640625" bestFit="1" customWidth="1"/>
    <col min="14" max="14" width="9.5" bestFit="1" customWidth="1"/>
  </cols>
  <sheetData>
    <row r="1" spans="1:6" x14ac:dyDescent="0.2">
      <c r="A1" s="6" t="s">
        <v>6</v>
      </c>
      <c r="B1" t="s">
        <v>2033</v>
      </c>
    </row>
    <row r="3" spans="1:6" x14ac:dyDescent="0.2">
      <c r="A3" s="6" t="s">
        <v>2046</v>
      </c>
      <c r="B3" s="6" t="s">
        <v>2045</v>
      </c>
    </row>
    <row r="4" spans="1:6" x14ac:dyDescent="0.2">
      <c r="A4" s="6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2">
      <c r="A5" s="7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7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2">
      <c r="A7" s="7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7" t="s">
        <v>2038</v>
      </c>
      <c r="E8">
        <v>4</v>
      </c>
      <c r="F8">
        <v>4</v>
      </c>
    </row>
    <row r="9" spans="1:6" x14ac:dyDescent="0.2">
      <c r="A9" s="7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7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7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7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7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7" t="s">
        <v>2044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225F-9956-CA4F-B951-80F36210E144}">
  <dimension ref="A1:F30"/>
  <sheetViews>
    <sheetView workbookViewId="0">
      <selection activeCell="U37" sqref="U37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2033</v>
      </c>
    </row>
    <row r="2" spans="1:6" x14ac:dyDescent="0.2">
      <c r="A2" s="6" t="s">
        <v>2031</v>
      </c>
      <c r="B2" t="s">
        <v>2033</v>
      </c>
    </row>
    <row r="4" spans="1:6" x14ac:dyDescent="0.2">
      <c r="A4" s="6" t="s">
        <v>2046</v>
      </c>
      <c r="B4" s="6" t="s">
        <v>2045</v>
      </c>
    </row>
    <row r="5" spans="1:6" x14ac:dyDescent="0.2">
      <c r="A5" s="6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2048</v>
      </c>
      <c r="E7">
        <v>4</v>
      </c>
      <c r="F7">
        <v>4</v>
      </c>
    </row>
    <row r="8" spans="1:6" x14ac:dyDescent="0.2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2051</v>
      </c>
      <c r="C10">
        <v>8</v>
      </c>
      <c r="E10">
        <v>10</v>
      </c>
      <c r="F10">
        <v>18</v>
      </c>
    </row>
    <row r="11" spans="1:6" x14ac:dyDescent="0.2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2056</v>
      </c>
      <c r="C15">
        <v>3</v>
      </c>
      <c r="E15">
        <v>4</v>
      </c>
      <c r="F15">
        <v>7</v>
      </c>
    </row>
    <row r="16" spans="1:6" x14ac:dyDescent="0.2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2061</v>
      </c>
      <c r="C20">
        <v>4</v>
      </c>
      <c r="E20">
        <v>4</v>
      </c>
      <c r="F20">
        <v>8</v>
      </c>
    </row>
    <row r="21" spans="1:6" x14ac:dyDescent="0.2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2063</v>
      </c>
      <c r="C22">
        <v>9</v>
      </c>
      <c r="E22">
        <v>5</v>
      </c>
      <c r="F22">
        <v>14</v>
      </c>
    </row>
    <row r="23" spans="1:6" x14ac:dyDescent="0.2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2066</v>
      </c>
      <c r="C25">
        <v>7</v>
      </c>
      <c r="E25">
        <v>14</v>
      </c>
      <c r="F25">
        <v>21</v>
      </c>
    </row>
    <row r="26" spans="1:6" x14ac:dyDescent="0.2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2070</v>
      </c>
      <c r="E29">
        <v>3</v>
      </c>
      <c r="F29">
        <v>3</v>
      </c>
    </row>
    <row r="30" spans="1:6" x14ac:dyDescent="0.2">
      <c r="A30" s="7" t="s">
        <v>2044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CF32-1849-3B4D-9C36-5901DFAD4584}">
  <dimension ref="A1:E18"/>
  <sheetViews>
    <sheetView workbookViewId="0">
      <selection activeCell="G17" sqref="G17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6" t="s">
        <v>2031</v>
      </c>
      <c r="B1" t="s">
        <v>2033</v>
      </c>
    </row>
    <row r="2" spans="1:5" x14ac:dyDescent="0.2">
      <c r="A2" s="6" t="s">
        <v>2085</v>
      </c>
      <c r="B2" t="s">
        <v>2033</v>
      </c>
    </row>
    <row r="4" spans="1:5" x14ac:dyDescent="0.2">
      <c r="A4" s="6" t="s">
        <v>2046</v>
      </c>
      <c r="B4" s="6" t="s">
        <v>2045</v>
      </c>
    </row>
    <row r="5" spans="1:5" x14ac:dyDescent="0.2">
      <c r="A5" s="6" t="s">
        <v>2034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2">
      <c r="A6" s="9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9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9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9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9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9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9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9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9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9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9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9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9" t="s">
        <v>2044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8382-629D-0D45-92AA-AD3500396993}">
  <dimension ref="A1:H13"/>
  <sheetViews>
    <sheetView zoomScaleNormal="100" workbookViewId="0">
      <selection activeCell="M5" sqref="M5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13" t="s">
        <v>2086</v>
      </c>
      <c r="B1" s="13" t="s">
        <v>2087</v>
      </c>
      <c r="C1" s="13" t="s">
        <v>2088</v>
      </c>
      <c r="D1" s="13" t="s">
        <v>2089</v>
      </c>
      <c r="E1" s="13" t="s">
        <v>2090</v>
      </c>
      <c r="F1" s="13" t="s">
        <v>2091</v>
      </c>
      <c r="G1" s="13" t="s">
        <v>2092</v>
      </c>
      <c r="H1" s="13" t="s">
        <v>2093</v>
      </c>
    </row>
    <row r="2" spans="1:8" x14ac:dyDescent="0.2">
      <c r="A2" t="s">
        <v>2094</v>
      </c>
      <c r="B2">
        <f>COUNTIFS(Crowdfunding!$D:$D,"&lt;=999",Crowdfunding!$G:$G,"successful")</f>
        <v>30</v>
      </c>
      <c r="C2">
        <f>COUNTIFS(Crowdfunding!$D:$D,"&lt;=999",Crowdfunding!$G:$G,"failed")</f>
        <v>20</v>
      </c>
      <c r="D2">
        <f>COUNTIFS(Crowdfunding!$D:$D,"&lt;=999",Crowdfunding!$G:$G,"canceled")</f>
        <v>1</v>
      </c>
      <c r="E2">
        <f>SUM(B2:D2)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2">
      <c r="A3" t="s">
        <v>2095</v>
      </c>
      <c r="B3">
        <f>COUNTIFS(Crowdfunding!$D:$D,"&gt;=1000",Crowdfunding!$D:$D,"&lt;=4999",Crowdfunding!$G:$G,"successful")</f>
        <v>191</v>
      </c>
      <c r="C3">
        <f>COUNTIFS(Crowdfunding!$D:$D,"&gt;=1000",Crowdfunding!$D:$D,"&lt;=4999",Crowdfunding!$G:$G,"failed")</f>
        <v>38</v>
      </c>
      <c r="D3">
        <f>COUNTIFS(Crowdfunding!$D:$D,"&gt;=1000",Crowdfunding!$D:$D,"&lt;=4999",Crowdfunding!$G:$G,"canceled")</f>
        <v>2</v>
      </c>
      <c r="E3">
        <f t="shared" ref="E3:E13" si="0">SUM(B3:D3)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2">
      <c r="A4" t="s">
        <v>2096</v>
      </c>
      <c r="B4">
        <f>COUNTIFS(Crowdfunding!$D:$D,"&gt;=5000",Crowdfunding!$D:$D,"&lt;=9999",Crowdfunding!$G:$G,"successful")</f>
        <v>164</v>
      </c>
      <c r="C4">
        <f>COUNTIFS(Crowdfunding!$D:$D,"&gt;=5000",Crowdfunding!$D:$D,"&lt;=9999",Crowdfunding!$G:$G,"failed")</f>
        <v>126</v>
      </c>
      <c r="D4">
        <f>COUNTIFS(Crowdfunding!$D:$D,"&gt;=5000",Crowdfunding!$D:$D,"&lt;=9999",Crowdfunding!$G:$G,"canceled")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">
      <c r="A5" t="s">
        <v>2097</v>
      </c>
      <c r="B5">
        <f>COUNTIFS(Crowdfunding!$D:$D,"&gt;=10000",Crowdfunding!$D:$D,"&lt;=14999",Crowdfunding!$G:$G,"successful")</f>
        <v>4</v>
      </c>
      <c r="C5">
        <f>COUNTIFS(Crowdfunding!$D:$D,"&gt;=10000",Crowdfunding!$D:$D,"&lt;=14999",Crowdfunding!$G:$G,"failed")</f>
        <v>5</v>
      </c>
      <c r="D5">
        <f>COUNTIFS(Crowdfunding!$D:$D,"&gt;=10000",Crowdfunding!$D:$D,"&lt;=14999",Crowdfunding!$G:$G,"canceled")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">
      <c r="A6" t="s">
        <v>2098</v>
      </c>
      <c r="B6">
        <f>COUNTIFS(Crowdfunding!$D:$D,"&gt;=15000",Crowdfunding!$D:$D,"&lt;=19999",Crowdfunding!$G:$G,"successful")</f>
        <v>10</v>
      </c>
      <c r="C6">
        <f>COUNTIFS(Crowdfunding!$D:$D,"&gt;=15000",Crowdfunding!$D:$D,"&lt;=19999",Crowdfunding!$G:$G,"failed")</f>
        <v>0</v>
      </c>
      <c r="D6">
        <f>COUNTIFS(Crowdfunding!$D:$D,"&gt;=15000",Crowdfunding!$D:$D,"&lt;=19999",Crowdfunding!$G:$G,"canceled")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">
      <c r="A7" t="s">
        <v>2099</v>
      </c>
      <c r="B7">
        <f>COUNTIFS(Crowdfunding!$D:$D,"&gt;=20000",Crowdfunding!$D:$D,"&lt;=24999",Crowdfunding!$G:$G,"successful")</f>
        <v>7</v>
      </c>
      <c r="C7">
        <f>COUNTIFS(Crowdfunding!$D:$D,"&gt;=20000",Crowdfunding!$D:$D,"&lt;=24999",Crowdfunding!$G:$G,"failed")</f>
        <v>0</v>
      </c>
      <c r="D7">
        <f>COUNTIFS(Crowdfunding!$D:$D,"&gt;=20000",Crowdfunding!$D:$D,"&lt;=24999",Crowdfunding!$G:$G,"canceled")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">
      <c r="A8" t="s">
        <v>2100</v>
      </c>
      <c r="B8">
        <f>COUNTIFS(Crowdfunding!$D:$D,"&gt;=25000",Crowdfunding!$D:$D,"&lt;=29999",Crowdfunding!$G:$G,"successful")</f>
        <v>11</v>
      </c>
      <c r="C8">
        <f>COUNTIFS(Crowdfunding!$D:$D,"&gt;=25000",Crowdfunding!$D:$D,"&lt;=29999",Crowdfunding!$G:$G,"failed")</f>
        <v>3</v>
      </c>
      <c r="D8">
        <f>COUNTIFS(Crowdfunding!$D:$D,"&gt;=25000",Crowdfunding!$D:$D,"&lt;=29999",Crowdfunding!$G:$G,"canceled")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">
      <c r="A9" t="s">
        <v>2101</v>
      </c>
      <c r="B9">
        <f>COUNTIFS(Crowdfunding!$D:$D,"&gt;=30000",Crowdfunding!$D:$D,"&lt;=34999",Crowdfunding!$G:$G,"successful")</f>
        <v>7</v>
      </c>
      <c r="C9">
        <f>COUNTIFS(Crowdfunding!$D:$D,"&gt;=30000",Crowdfunding!$D:$D,"&lt;=34999",Crowdfunding!$G:$G,"failed")</f>
        <v>0</v>
      </c>
      <c r="D9">
        <f>COUNTIFS(Crowdfunding!$D:$D,"&gt;=30000",Crowdfunding!$D:$D,"&lt;=34999",Crowdfunding!$G:$G,"canceled")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">
      <c r="A10" t="s">
        <v>2105</v>
      </c>
      <c r="B10">
        <f>COUNTIFS(Crowdfunding!$D:$D,"&gt;=35000",Crowdfunding!$D:$D,"&lt;=39999",Crowdfunding!$G:$G,"successful")</f>
        <v>8</v>
      </c>
      <c r="C10">
        <f>COUNTIFS(Crowdfunding!$D:$D,"&gt;=35000",Crowdfunding!$D:$D,"&lt;=39999",Crowdfunding!$G:$G,"failed")</f>
        <v>3</v>
      </c>
      <c r="D10">
        <f>COUNTIFS(Crowdfunding!$D:$D,"&gt;=35000",Crowdfunding!$D:$D,"&lt;=39999",Crowdfunding!$G:$G,"canceled")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">
      <c r="A11" t="s">
        <v>2102</v>
      </c>
      <c r="B11">
        <f>COUNTIFS(Crowdfunding!$D:$D,"&gt;=40000",Crowdfunding!$D:$D,"&lt;=44999",Crowdfunding!$G:$G,"successful")</f>
        <v>11</v>
      </c>
      <c r="C11">
        <f>COUNTIFS(Crowdfunding!$D:$D,"&gt;=40000",Crowdfunding!$D:$D,"&lt;=44999",Crowdfunding!$G:$G,"failed")</f>
        <v>3</v>
      </c>
      <c r="D11">
        <f>COUNTIFS(Crowdfunding!$D:$D,"&gt;=40000",Crowdfunding!$D:$D,"&lt;=44999",Crowdfunding!$G:$G,"canceled")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">
      <c r="A12" t="s">
        <v>2103</v>
      </c>
      <c r="B12">
        <f>COUNTIFS(Crowdfunding!$D:$D,"&gt;=45000",Crowdfunding!$D:$D,"&lt;=49999",Crowdfunding!$G:$G,"successful")</f>
        <v>8</v>
      </c>
      <c r="C12">
        <f>COUNTIFS(Crowdfunding!$D:$D,"&gt;=45000",Crowdfunding!$D:$D,"&lt;=49999",Crowdfunding!$G:$G,"failed")</f>
        <v>3</v>
      </c>
      <c r="D12">
        <f>COUNTIFS(Crowdfunding!$D:$D,"&gt;=45000",Crowdfunding!$D:$D,"&lt;=49999",Crowdfunding!$G:$G,"canceled")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2">
      <c r="A13" t="s">
        <v>2104</v>
      </c>
      <c r="B13">
        <f>COUNTIFS(Crowdfunding!$D:$D,"&gt;=50000",Crowdfunding!$G:$G,"successful")</f>
        <v>114</v>
      </c>
      <c r="C13">
        <f>COUNTIFS(Crowdfunding!$D:$D,"&gt;=50000",Crowdfunding!$G:$G,"failed")</f>
        <v>163</v>
      </c>
      <c r="D13">
        <f>COUNTIFS(Crowdfunding!$D:$D,"&gt;=50000",Crowdfunding!$G:$G,"canceled")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2336-B002-1F41-98D6-FCD6E08E9BEE}">
  <dimension ref="A1:O566"/>
  <sheetViews>
    <sheetView tabSelected="1" zoomScaleNormal="100" workbookViewId="0">
      <selection activeCell="E18" sqref="E18"/>
    </sheetView>
  </sheetViews>
  <sheetFormatPr baseColWidth="10" defaultRowHeight="16" x14ac:dyDescent="0.2"/>
  <cols>
    <col min="1" max="1" width="35.83203125" customWidth="1"/>
    <col min="2" max="2" width="22.83203125" customWidth="1"/>
    <col min="3" max="3" width="16.5" customWidth="1"/>
    <col min="4" max="4" width="24.33203125" customWidth="1"/>
    <col min="5" max="5" width="19.6640625" customWidth="1"/>
    <col min="6" max="6" width="17.33203125" customWidth="1"/>
    <col min="9" max="9" width="12.83203125" bestFit="1" customWidth="1"/>
    <col min="10" max="10" width="29.1640625" bestFit="1" customWidth="1"/>
    <col min="11" max="11" width="20.33203125" bestFit="1" customWidth="1"/>
    <col min="12" max="12" width="8.6640625" bestFit="1" customWidth="1"/>
    <col min="13" max="13" width="12.83203125" bestFit="1" customWidth="1"/>
    <col min="14" max="14" width="25.33203125" bestFit="1" customWidth="1"/>
    <col min="15" max="15" width="20.33203125" bestFit="1" customWidth="1"/>
  </cols>
  <sheetData>
    <row r="1" spans="1:15" x14ac:dyDescent="0.2">
      <c r="H1" s="1" t="s">
        <v>2106</v>
      </c>
      <c r="I1" s="1" t="s">
        <v>5</v>
      </c>
      <c r="J1" s="1" t="s">
        <v>2107</v>
      </c>
      <c r="K1" s="1" t="s">
        <v>2108</v>
      </c>
      <c r="L1" s="1" t="s">
        <v>2106</v>
      </c>
      <c r="M1" s="1" t="s">
        <v>5</v>
      </c>
      <c r="N1" s="1" t="s">
        <v>2109</v>
      </c>
      <c r="O1" s="1" t="s">
        <v>2108</v>
      </c>
    </row>
    <row r="2" spans="1:15" x14ac:dyDescent="0.2">
      <c r="H2" s="11" t="str" cm="1">
        <f t="array" ref="H2:H566">_xlfn._xlws.FILTER(Crowdfunding!G:G, Crowdfunding!G:G="successful")</f>
        <v>successful</v>
      </c>
      <c r="I2" cm="1">
        <f t="array" ref="I2:I566">_xlfn._xlws.FILTER(Crowdfunding!H:H, Crowdfunding!G:G="successful")</f>
        <v>158</v>
      </c>
      <c r="J2" s="5">
        <f>STANDARDIZE(I2,$B$7,$B$12)</f>
        <v>-0.54691927925554207</v>
      </c>
      <c r="K2" s="5">
        <f>_xlfn.NORM.S.DIST(J2,TRUE)</f>
        <v>0.29221709494609183</v>
      </c>
      <c r="L2" s="12" t="str" cm="1">
        <f t="array" ref="L2:L365">_xlfn._xlws.FILTER(Crowdfunding!G:G, Crowdfunding!G:G="failed")</f>
        <v>failed</v>
      </c>
      <c r="M2" cm="1">
        <f t="array" ref="M2:M365">_xlfn._xlws.FILTER(Crowdfunding!H:H, Crowdfunding!G:G="failed")</f>
        <v>0</v>
      </c>
      <c r="N2" s="5">
        <f>STANDARDIZE(M2,$C$7,$C$12)</f>
        <v>-0.60918588309952881</v>
      </c>
      <c r="O2" s="5">
        <f>_xlfn.NORM.S.DIST(N2,TRUE)</f>
        <v>0.27120061818811214</v>
      </c>
    </row>
    <row r="3" spans="1:15" x14ac:dyDescent="0.2">
      <c r="H3" s="11" t="str">
        <v>successful</v>
      </c>
      <c r="I3">
        <v>1425</v>
      </c>
      <c r="J3" s="5">
        <f t="shared" ref="J3:J66" si="0">STANDARDIZE(I3,$B$7,$B$12)</f>
        <v>0.45279192793974543</v>
      </c>
      <c r="K3" s="5">
        <f t="shared" ref="K3:K66" si="1">_xlfn.NORM.S.DIST(J3,TRUE)</f>
        <v>0.67465071166188795</v>
      </c>
      <c r="L3" s="12" t="str">
        <v>failed</v>
      </c>
      <c r="M3">
        <v>24</v>
      </c>
      <c r="N3" s="5">
        <f t="shared" ref="N3:N66" si="2">STANDARDIZE(M3,$C$7,$C$12)</f>
        <v>-0.58421990444104288</v>
      </c>
      <c r="O3" s="5">
        <f t="shared" ref="O3:O66" si="3">_xlfn.NORM.S.DIST(N3,TRUE)</f>
        <v>0.27953618581705408</v>
      </c>
    </row>
    <row r="4" spans="1:15" x14ac:dyDescent="0.2">
      <c r="H4" s="11" t="str">
        <v>successful</v>
      </c>
      <c r="I4">
        <v>174</v>
      </c>
      <c r="J4" s="5">
        <f t="shared" si="0"/>
        <v>-0.53429467048275237</v>
      </c>
      <c r="K4" s="5">
        <f t="shared" si="1"/>
        <v>0.29656883946057261</v>
      </c>
      <c r="L4" s="12" t="str">
        <v>failed</v>
      </c>
      <c r="M4">
        <v>53</v>
      </c>
      <c r="N4" s="5">
        <f t="shared" si="2"/>
        <v>-0.5540526802287058</v>
      </c>
      <c r="O4" s="5">
        <f t="shared" si="3"/>
        <v>0.28977139661616058</v>
      </c>
    </row>
    <row r="5" spans="1:15" x14ac:dyDescent="0.2">
      <c r="H5" s="11" t="str">
        <v>successful</v>
      </c>
      <c r="I5">
        <v>227</v>
      </c>
      <c r="J5" s="5">
        <f t="shared" si="0"/>
        <v>-0.49247565392288634</v>
      </c>
      <c r="K5" s="5">
        <f t="shared" si="1"/>
        <v>0.31119156438804951</v>
      </c>
      <c r="L5" s="12" t="str">
        <v>failed</v>
      </c>
      <c r="M5">
        <v>18</v>
      </c>
      <c r="N5" s="5">
        <f t="shared" si="2"/>
        <v>-0.59046139910566442</v>
      </c>
      <c r="O5" s="5">
        <f t="shared" si="3"/>
        <v>0.27744067873874928</v>
      </c>
    </row>
    <row r="6" spans="1:15" x14ac:dyDescent="0.2">
      <c r="A6" s="14" t="s">
        <v>2110</v>
      </c>
      <c r="B6" s="14" t="s">
        <v>2111</v>
      </c>
      <c r="C6" s="14" t="s">
        <v>2112</v>
      </c>
      <c r="H6" s="11" t="str">
        <v>successful</v>
      </c>
      <c r="I6">
        <v>220</v>
      </c>
      <c r="J6" s="5">
        <f t="shared" si="0"/>
        <v>-0.4979989202609818</v>
      </c>
      <c r="K6" s="5">
        <f t="shared" si="1"/>
        <v>0.30924240161079464</v>
      </c>
      <c r="L6" s="12" t="str">
        <v>failed</v>
      </c>
      <c r="M6">
        <v>44</v>
      </c>
      <c r="N6" s="5">
        <f t="shared" si="2"/>
        <v>-0.56341492222563805</v>
      </c>
      <c r="O6" s="5">
        <f t="shared" si="3"/>
        <v>0.28657618916435135</v>
      </c>
    </row>
    <row r="7" spans="1:15" x14ac:dyDescent="0.2">
      <c r="A7" t="s">
        <v>2113</v>
      </c>
      <c r="B7" s="5">
        <f>AVERAGE(I:I)</f>
        <v>851.14690265486729</v>
      </c>
      <c r="C7" s="5">
        <f>AVERAGE(M:M)</f>
        <v>585.61538461538464</v>
      </c>
      <c r="H7" s="11" t="str">
        <v>successful</v>
      </c>
      <c r="I7">
        <v>98</v>
      </c>
      <c r="J7" s="5">
        <f t="shared" si="0"/>
        <v>-0.59426156215350356</v>
      </c>
      <c r="K7" s="5">
        <f t="shared" si="1"/>
        <v>0.27616859157505591</v>
      </c>
      <c r="L7" s="12" t="str">
        <v>failed</v>
      </c>
      <c r="M7">
        <v>27</v>
      </c>
      <c r="N7" s="5">
        <f t="shared" si="2"/>
        <v>-0.58109915710873217</v>
      </c>
      <c r="O7" s="5">
        <f t="shared" si="3"/>
        <v>0.28058681335106839</v>
      </c>
    </row>
    <row r="8" spans="1:15" x14ac:dyDescent="0.2">
      <c r="A8" t="s">
        <v>2114</v>
      </c>
      <c r="B8">
        <f>MEDIAN(I:I)</f>
        <v>201</v>
      </c>
      <c r="C8">
        <f>MEDIAN(M:M)</f>
        <v>114.5</v>
      </c>
      <c r="H8" s="11" t="str">
        <v>successful</v>
      </c>
      <c r="I8">
        <v>100</v>
      </c>
      <c r="J8" s="5">
        <f t="shared" si="0"/>
        <v>-0.59268348605690491</v>
      </c>
      <c r="K8" s="5">
        <f t="shared" si="1"/>
        <v>0.27669649761057347</v>
      </c>
      <c r="L8" s="12" t="str">
        <v>failed</v>
      </c>
      <c r="M8">
        <v>55</v>
      </c>
      <c r="N8" s="5">
        <f t="shared" si="2"/>
        <v>-0.55197218200716536</v>
      </c>
      <c r="O8" s="5">
        <f t="shared" si="3"/>
        <v>0.29048370621071251</v>
      </c>
    </row>
    <row r="9" spans="1:15" x14ac:dyDescent="0.2">
      <c r="A9" t="s">
        <v>2115</v>
      </c>
      <c r="B9">
        <f>MIN(I:I)</f>
        <v>16</v>
      </c>
      <c r="C9">
        <f>MIN(M:M)</f>
        <v>0</v>
      </c>
      <c r="H9" s="11" t="str">
        <v>successful</v>
      </c>
      <c r="I9">
        <v>1249</v>
      </c>
      <c r="J9" s="5">
        <f t="shared" si="0"/>
        <v>0.31392123143905831</v>
      </c>
      <c r="K9" s="5">
        <f t="shared" si="1"/>
        <v>0.62320956771878699</v>
      </c>
      <c r="L9" s="12" t="str">
        <v>failed</v>
      </c>
      <c r="M9">
        <v>200</v>
      </c>
      <c r="N9" s="5">
        <f t="shared" si="2"/>
        <v>-0.40113606094547982</v>
      </c>
      <c r="O9" s="5">
        <f t="shared" si="3"/>
        <v>0.34415997620188554</v>
      </c>
    </row>
    <row r="10" spans="1:15" x14ac:dyDescent="0.2">
      <c r="A10" t="s">
        <v>2116</v>
      </c>
      <c r="B10">
        <f>MAX(I:I)</f>
        <v>7295</v>
      </c>
      <c r="C10">
        <f>MAX(M:M)</f>
        <v>6080</v>
      </c>
      <c r="H10" s="11" t="str">
        <v>successful</v>
      </c>
      <c r="I10">
        <v>1396</v>
      </c>
      <c r="J10" s="5">
        <f t="shared" si="0"/>
        <v>0.42990982453906401</v>
      </c>
      <c r="K10" s="5">
        <f t="shared" si="1"/>
        <v>0.66636938072713681</v>
      </c>
      <c r="L10" s="12" t="str">
        <v>failed</v>
      </c>
      <c r="M10">
        <v>452</v>
      </c>
      <c r="N10" s="5">
        <f t="shared" si="2"/>
        <v>-0.13899328503137812</v>
      </c>
      <c r="O10" s="5">
        <f t="shared" si="3"/>
        <v>0.44472772765535945</v>
      </c>
    </row>
    <row r="11" spans="1:15" x14ac:dyDescent="0.2">
      <c r="A11" t="s">
        <v>2117</v>
      </c>
      <c r="B11" s="5">
        <f>VAR(I:I)</f>
        <v>1606216.5936295739</v>
      </c>
      <c r="C11" s="5">
        <f>VAR(M:M)</f>
        <v>924113.45496927318</v>
      </c>
      <c r="H11" s="11" t="str">
        <v>successful</v>
      </c>
      <c r="I11">
        <v>890</v>
      </c>
      <c r="J11" s="5">
        <f t="shared" si="0"/>
        <v>3.0656572099588508E-2</v>
      </c>
      <c r="K11" s="5">
        <f t="shared" si="1"/>
        <v>0.51222828734350534</v>
      </c>
      <c r="L11" s="12" t="str">
        <v>failed</v>
      </c>
      <c r="M11">
        <v>674</v>
      </c>
      <c r="N11" s="5">
        <f t="shared" si="2"/>
        <v>9.1942017559616229E-2</v>
      </c>
      <c r="O11" s="5">
        <f t="shared" si="3"/>
        <v>0.53662794618141652</v>
      </c>
    </row>
    <row r="12" spans="1:15" x14ac:dyDescent="0.2">
      <c r="A12" t="s">
        <v>2118</v>
      </c>
      <c r="B12" s="5">
        <f>STDEV(I:I)</f>
        <v>1267.366006183523</v>
      </c>
      <c r="C12" s="5">
        <f>STDEV(M:M)</f>
        <v>961.30819978260524</v>
      </c>
      <c r="H12" s="11" t="str">
        <v>successful</v>
      </c>
      <c r="I12">
        <v>142</v>
      </c>
      <c r="J12" s="5">
        <f t="shared" si="0"/>
        <v>-0.55954388802833177</v>
      </c>
      <c r="K12" s="5">
        <f t="shared" si="1"/>
        <v>0.28789529377855322</v>
      </c>
      <c r="L12" s="12" t="str">
        <v>failed</v>
      </c>
      <c r="M12">
        <v>558</v>
      </c>
      <c r="N12" s="5">
        <f t="shared" si="2"/>
        <v>-2.8726879289732173E-2</v>
      </c>
      <c r="O12" s="5">
        <f t="shared" si="3"/>
        <v>0.48854120931884504</v>
      </c>
    </row>
    <row r="13" spans="1:15" x14ac:dyDescent="0.2">
      <c r="H13" s="11" t="str">
        <v>successful</v>
      </c>
      <c r="I13">
        <v>2673</v>
      </c>
      <c r="J13" s="5">
        <f t="shared" si="0"/>
        <v>1.4375114122173451</v>
      </c>
      <c r="K13" s="5">
        <f t="shared" si="1"/>
        <v>0.92471363376330507</v>
      </c>
      <c r="L13" s="12" t="str">
        <v>failed</v>
      </c>
      <c r="M13">
        <v>15</v>
      </c>
      <c r="N13" s="5">
        <f t="shared" si="2"/>
        <v>-0.59358214643797513</v>
      </c>
      <c r="O13" s="5">
        <f t="shared" si="3"/>
        <v>0.27639581256247436</v>
      </c>
    </row>
    <row r="14" spans="1:15" x14ac:dyDescent="0.2">
      <c r="H14" s="11" t="str">
        <v>successful</v>
      </c>
      <c r="I14">
        <v>163</v>
      </c>
      <c r="J14" s="5">
        <f t="shared" si="0"/>
        <v>-0.54297408901404531</v>
      </c>
      <c r="K14" s="5">
        <f t="shared" si="1"/>
        <v>0.2935738213513408</v>
      </c>
      <c r="L14" s="12" t="str">
        <v>failed</v>
      </c>
      <c r="M14">
        <v>2307</v>
      </c>
      <c r="N14" s="5">
        <f t="shared" si="2"/>
        <v>1.790668815447426</v>
      </c>
      <c r="O14" s="5">
        <f t="shared" si="3"/>
        <v>0.96332677158884483</v>
      </c>
    </row>
    <row r="15" spans="1:15" x14ac:dyDescent="0.2">
      <c r="H15" s="11" t="str">
        <v>successful</v>
      </c>
      <c r="I15">
        <v>2220</v>
      </c>
      <c r="J15" s="5">
        <f t="shared" si="0"/>
        <v>1.0800771763377357</v>
      </c>
      <c r="K15" s="5">
        <f t="shared" si="1"/>
        <v>0.85994609277672196</v>
      </c>
      <c r="L15" s="12" t="str">
        <v>failed</v>
      </c>
      <c r="M15">
        <v>88</v>
      </c>
      <c r="N15" s="5">
        <f t="shared" si="2"/>
        <v>-0.51764396135174728</v>
      </c>
      <c r="O15" s="5">
        <f t="shared" si="3"/>
        <v>0.3023533517786926</v>
      </c>
    </row>
    <row r="16" spans="1:15" x14ac:dyDescent="0.2">
      <c r="H16" s="11" t="str">
        <v>successful</v>
      </c>
      <c r="I16">
        <v>1606</v>
      </c>
      <c r="J16" s="5">
        <f t="shared" si="0"/>
        <v>0.59560781468192936</v>
      </c>
      <c r="K16" s="5">
        <f t="shared" si="1"/>
        <v>0.72428137256141634</v>
      </c>
      <c r="L16" s="12" t="str">
        <v>failed</v>
      </c>
      <c r="M16">
        <v>48</v>
      </c>
      <c r="N16" s="5">
        <f t="shared" si="2"/>
        <v>-0.55925392578255706</v>
      </c>
      <c r="O16" s="5">
        <f t="shared" si="3"/>
        <v>0.28799421745653975</v>
      </c>
    </row>
    <row r="17" spans="1:15" ht="19" x14ac:dyDescent="0.25">
      <c r="B17" s="16" t="s">
        <v>2119</v>
      </c>
      <c r="H17" s="11" t="str">
        <v>successful</v>
      </c>
      <c r="I17">
        <v>129</v>
      </c>
      <c r="J17" s="5">
        <f t="shared" si="0"/>
        <v>-0.56980138265622349</v>
      </c>
      <c r="K17" s="5">
        <f t="shared" si="1"/>
        <v>0.28440620882907197</v>
      </c>
      <c r="L17" s="12" t="str">
        <v>failed</v>
      </c>
      <c r="M17">
        <v>1</v>
      </c>
      <c r="N17" s="5">
        <f t="shared" si="2"/>
        <v>-0.60814563398875854</v>
      </c>
      <c r="O17" s="5">
        <f t="shared" si="3"/>
        <v>0.27154544418351201</v>
      </c>
    </row>
    <row r="18" spans="1:15" x14ac:dyDescent="0.2">
      <c r="A18" s="15" t="s">
        <v>2120</v>
      </c>
      <c r="B18" s="5">
        <f>B7+B12</f>
        <v>2118.5129088383901</v>
      </c>
      <c r="C18" s="5">
        <f>C7+C12</f>
        <v>1546.92358439799</v>
      </c>
      <c r="H18" s="11" t="str">
        <v>successful</v>
      </c>
      <c r="I18">
        <v>226</v>
      </c>
      <c r="J18" s="5">
        <f t="shared" si="0"/>
        <v>-0.49326469197118566</v>
      </c>
      <c r="K18" s="5">
        <f t="shared" si="1"/>
        <v>0.31091278646598597</v>
      </c>
      <c r="L18" s="12" t="str">
        <v>failed</v>
      </c>
      <c r="M18">
        <v>1467</v>
      </c>
      <c r="N18" s="5">
        <f t="shared" si="2"/>
        <v>0.91685956240042044</v>
      </c>
      <c r="O18" s="5">
        <f t="shared" si="3"/>
        <v>0.82039188189780199</v>
      </c>
    </row>
    <row r="19" spans="1:15" x14ac:dyDescent="0.2">
      <c r="A19" s="15" t="s">
        <v>2121</v>
      </c>
      <c r="B19" s="5">
        <f>AVERAGE(I:I)</f>
        <v>851.14690265486729</v>
      </c>
      <c r="C19" s="5">
        <f>AVERAGE(M:M)</f>
        <v>585.61538461538464</v>
      </c>
      <c r="H19" s="11" t="str">
        <v>successful</v>
      </c>
      <c r="I19">
        <v>5419</v>
      </c>
      <c r="J19" s="5">
        <f t="shared" si="0"/>
        <v>3.604209892847384</v>
      </c>
      <c r="K19" s="5">
        <f t="shared" si="1"/>
        <v>0.99984344802137581</v>
      </c>
      <c r="L19" s="12" t="str">
        <v>failed</v>
      </c>
      <c r="M19">
        <v>75</v>
      </c>
      <c r="N19" s="5">
        <f t="shared" si="2"/>
        <v>-0.53116719979176041</v>
      </c>
      <c r="O19" s="5">
        <f t="shared" si="3"/>
        <v>0.29765146012417787</v>
      </c>
    </row>
    <row r="20" spans="1:15" x14ac:dyDescent="0.2">
      <c r="A20" s="15" t="s">
        <v>2122</v>
      </c>
      <c r="B20" s="5">
        <f>B7-B12</f>
        <v>-416.21910352865575</v>
      </c>
      <c r="C20" s="5">
        <f>C7-C12</f>
        <v>-375.6928151672206</v>
      </c>
      <c r="H20" s="11" t="str">
        <v>successful</v>
      </c>
      <c r="I20">
        <v>165</v>
      </c>
      <c r="J20" s="5">
        <f t="shared" si="0"/>
        <v>-0.54139601291744655</v>
      </c>
      <c r="K20" s="5">
        <f t="shared" si="1"/>
        <v>0.29411732738200552</v>
      </c>
      <c r="L20" s="12" t="str">
        <v>failed</v>
      </c>
      <c r="M20">
        <v>120</v>
      </c>
      <c r="N20" s="5">
        <f t="shared" si="2"/>
        <v>-0.48435598980709943</v>
      </c>
      <c r="O20" s="5">
        <f t="shared" si="3"/>
        <v>0.3140666232731304</v>
      </c>
    </row>
    <row r="21" spans="1:15" x14ac:dyDescent="0.2">
      <c r="H21" s="11" t="str">
        <v>successful</v>
      </c>
      <c r="I21">
        <v>1965</v>
      </c>
      <c r="J21" s="5">
        <f t="shared" si="0"/>
        <v>0.87887247402139912</v>
      </c>
      <c r="K21" s="5">
        <f t="shared" si="1"/>
        <v>0.81026478755756348</v>
      </c>
      <c r="L21" s="12" t="str">
        <v>failed</v>
      </c>
      <c r="M21">
        <v>2253</v>
      </c>
      <c r="N21" s="5">
        <f t="shared" si="2"/>
        <v>1.7344953634658327</v>
      </c>
      <c r="O21" s="5">
        <f t="shared" si="3"/>
        <v>0.95858488614411663</v>
      </c>
    </row>
    <row r="22" spans="1:15" x14ac:dyDescent="0.2">
      <c r="A22" s="15" t="s">
        <v>2123</v>
      </c>
      <c r="B22">
        <f>COUNTIF(J:J, "&lt;-2.68")</f>
        <v>0</v>
      </c>
      <c r="C22">
        <f>COUNTIF(N:N, "&lt;-2.68")</f>
        <v>0</v>
      </c>
      <c r="H22" s="11" t="str">
        <v>successful</v>
      </c>
      <c r="I22">
        <v>16</v>
      </c>
      <c r="J22" s="5">
        <f t="shared" si="0"/>
        <v>-0.65896268211405096</v>
      </c>
      <c r="K22" s="5">
        <f t="shared" si="1"/>
        <v>0.25495986633555234</v>
      </c>
      <c r="L22" s="12" t="str">
        <v>failed</v>
      </c>
      <c r="M22">
        <v>5</v>
      </c>
      <c r="N22" s="5">
        <f t="shared" si="2"/>
        <v>-0.60398463754567755</v>
      </c>
      <c r="O22" s="5">
        <f t="shared" si="3"/>
        <v>0.2729269279451364</v>
      </c>
    </row>
    <row r="23" spans="1:15" x14ac:dyDescent="0.2">
      <c r="A23" s="15" t="s">
        <v>2124</v>
      </c>
      <c r="B23">
        <f>COUNTIF(J:J, "&gt;2.68")</f>
        <v>17</v>
      </c>
      <c r="C23">
        <f>COUNTIF(N:N, "&gt;2.68")</f>
        <v>12</v>
      </c>
      <c r="H23" s="11" t="str">
        <v>successful</v>
      </c>
      <c r="I23">
        <v>107</v>
      </c>
      <c r="J23" s="5">
        <f t="shared" si="0"/>
        <v>-0.58716021971880938</v>
      </c>
      <c r="K23" s="5">
        <f t="shared" si="1"/>
        <v>0.27854805321865661</v>
      </c>
      <c r="L23" s="12" t="str">
        <v>failed</v>
      </c>
      <c r="M23">
        <v>38</v>
      </c>
      <c r="N23" s="5">
        <f t="shared" si="2"/>
        <v>-0.56965641689025948</v>
      </c>
      <c r="O23" s="5">
        <f t="shared" si="3"/>
        <v>0.28445537784041619</v>
      </c>
    </row>
    <row r="24" spans="1:15" x14ac:dyDescent="0.2">
      <c r="H24" s="11" t="str">
        <v>successful</v>
      </c>
      <c r="I24">
        <v>134</v>
      </c>
      <c r="J24" s="5">
        <f t="shared" si="0"/>
        <v>-0.56585619241472662</v>
      </c>
      <c r="K24" s="5">
        <f t="shared" si="1"/>
        <v>0.28574577182453015</v>
      </c>
      <c r="L24" s="12" t="str">
        <v>failed</v>
      </c>
      <c r="M24">
        <v>12</v>
      </c>
      <c r="N24" s="5">
        <f t="shared" si="2"/>
        <v>-0.59670289377028585</v>
      </c>
      <c r="O24" s="5">
        <f t="shared" si="3"/>
        <v>0.27535288012392767</v>
      </c>
    </row>
    <row r="25" spans="1:15" x14ac:dyDescent="0.2">
      <c r="H25" s="11" t="str">
        <v>successful</v>
      </c>
      <c r="I25">
        <v>198</v>
      </c>
      <c r="J25" s="5">
        <f t="shared" si="0"/>
        <v>-0.5153577573235677</v>
      </c>
      <c r="K25" s="5">
        <f t="shared" si="1"/>
        <v>0.3031515227544288</v>
      </c>
      <c r="L25" s="12" t="str">
        <v>failed</v>
      </c>
      <c r="M25">
        <v>1684</v>
      </c>
      <c r="N25" s="5">
        <f t="shared" si="2"/>
        <v>1.1425936194375634</v>
      </c>
      <c r="O25" s="5">
        <f t="shared" si="3"/>
        <v>0.87339632203580242</v>
      </c>
    </row>
    <row r="26" spans="1:15" x14ac:dyDescent="0.2">
      <c r="H26" s="11" t="str">
        <v>successful</v>
      </c>
      <c r="I26">
        <v>111</v>
      </c>
      <c r="J26" s="5">
        <f t="shared" si="0"/>
        <v>-0.58400406752561196</v>
      </c>
      <c r="K26" s="5">
        <f t="shared" si="1"/>
        <v>0.27960878772202763</v>
      </c>
      <c r="L26" s="12" t="str">
        <v>failed</v>
      </c>
      <c r="M26">
        <v>56</v>
      </c>
      <c r="N26" s="5">
        <f t="shared" si="2"/>
        <v>-0.55093193289639508</v>
      </c>
      <c r="O26" s="5">
        <f t="shared" si="3"/>
        <v>0.29084016806824053</v>
      </c>
    </row>
    <row r="27" spans="1:15" x14ac:dyDescent="0.2">
      <c r="H27" s="11" t="str">
        <v>successful</v>
      </c>
      <c r="I27">
        <v>222</v>
      </c>
      <c r="J27" s="5">
        <f t="shared" si="0"/>
        <v>-0.49642084416438309</v>
      </c>
      <c r="K27" s="5">
        <f t="shared" si="1"/>
        <v>0.30979876089428676</v>
      </c>
      <c r="L27" s="12" t="str">
        <v>failed</v>
      </c>
      <c r="M27">
        <v>838</v>
      </c>
      <c r="N27" s="5">
        <f t="shared" si="2"/>
        <v>0.26254287172593638</v>
      </c>
      <c r="O27" s="5">
        <f t="shared" si="3"/>
        <v>0.60354853134387398</v>
      </c>
    </row>
    <row r="28" spans="1:15" x14ac:dyDescent="0.2">
      <c r="H28" s="11" t="str">
        <v>successful</v>
      </c>
      <c r="I28">
        <v>6212</v>
      </c>
      <c r="J28" s="5">
        <f t="shared" si="0"/>
        <v>4.2299170651487756</v>
      </c>
      <c r="K28" s="5">
        <f t="shared" si="1"/>
        <v>0.99998831112587205</v>
      </c>
      <c r="L28" s="12" t="str">
        <v>failed</v>
      </c>
      <c r="M28">
        <v>1000</v>
      </c>
      <c r="N28" s="5">
        <f t="shared" si="2"/>
        <v>0.43106322767071603</v>
      </c>
      <c r="O28" s="5">
        <f t="shared" si="3"/>
        <v>0.66678880130966167</v>
      </c>
    </row>
    <row r="29" spans="1:15" x14ac:dyDescent="0.2">
      <c r="H29" s="11" t="str">
        <v>successful</v>
      </c>
      <c r="I29">
        <v>98</v>
      </c>
      <c r="J29" s="5">
        <f t="shared" si="0"/>
        <v>-0.59426156215350356</v>
      </c>
      <c r="K29" s="5">
        <f t="shared" si="1"/>
        <v>0.27616859157505591</v>
      </c>
      <c r="L29" s="12" t="str">
        <v>failed</v>
      </c>
      <c r="M29">
        <v>1482</v>
      </c>
      <c r="N29" s="5">
        <f t="shared" si="2"/>
        <v>0.93246329906197412</v>
      </c>
      <c r="O29" s="5">
        <f t="shared" si="3"/>
        <v>0.82445142743278843</v>
      </c>
    </row>
    <row r="30" spans="1:15" x14ac:dyDescent="0.2">
      <c r="H30" s="11" t="str">
        <v>successful</v>
      </c>
      <c r="I30">
        <v>92</v>
      </c>
      <c r="J30" s="5">
        <f t="shared" si="0"/>
        <v>-0.59899579044329976</v>
      </c>
      <c r="K30" s="5">
        <f t="shared" si="1"/>
        <v>0.27458784585559709</v>
      </c>
      <c r="L30" s="12" t="str">
        <v>failed</v>
      </c>
      <c r="M30">
        <v>106</v>
      </c>
      <c r="N30" s="5">
        <f t="shared" si="2"/>
        <v>-0.49891947735788283</v>
      </c>
      <c r="O30" s="5">
        <f t="shared" si="3"/>
        <v>0.30891805598915001</v>
      </c>
    </row>
    <row r="31" spans="1:15" x14ac:dyDescent="0.2">
      <c r="H31" s="11" t="str">
        <v>successful</v>
      </c>
      <c r="I31">
        <v>149</v>
      </c>
      <c r="J31" s="5">
        <f t="shared" si="0"/>
        <v>-0.55402062169023625</v>
      </c>
      <c r="K31" s="5">
        <f t="shared" si="1"/>
        <v>0.28978236642359456</v>
      </c>
      <c r="L31" s="12" t="str">
        <v>failed</v>
      </c>
      <c r="M31">
        <v>679</v>
      </c>
      <c r="N31" s="5">
        <f t="shared" si="2"/>
        <v>9.7143263113467451E-2</v>
      </c>
      <c r="O31" s="5">
        <f t="shared" si="3"/>
        <v>0.53869368784434757</v>
      </c>
    </row>
    <row r="32" spans="1:15" x14ac:dyDescent="0.2">
      <c r="H32" s="11" t="str">
        <v>successful</v>
      </c>
      <c r="I32">
        <v>2431</v>
      </c>
      <c r="J32" s="5">
        <f t="shared" si="0"/>
        <v>1.2465642045289003</v>
      </c>
      <c r="K32" s="5">
        <f t="shared" si="1"/>
        <v>0.89372133316772151</v>
      </c>
      <c r="L32" s="12" t="str">
        <v>failed</v>
      </c>
      <c r="M32">
        <v>1220</v>
      </c>
      <c r="N32" s="5">
        <f t="shared" si="2"/>
        <v>0.65991803204016997</v>
      </c>
      <c r="O32" s="5">
        <f t="shared" si="3"/>
        <v>0.74534678406588717</v>
      </c>
    </row>
    <row r="33" spans="8:15" x14ac:dyDescent="0.2">
      <c r="H33" s="11" t="str">
        <v>successful</v>
      </c>
      <c r="I33">
        <v>303</v>
      </c>
      <c r="J33" s="5">
        <f t="shared" si="0"/>
        <v>-0.43250876225213503</v>
      </c>
      <c r="K33" s="5">
        <f t="shared" si="1"/>
        <v>0.33268584259583578</v>
      </c>
      <c r="L33" s="12" t="str">
        <v>failed</v>
      </c>
      <c r="M33">
        <v>1</v>
      </c>
      <c r="N33" s="5">
        <f t="shared" si="2"/>
        <v>-0.60814563398875854</v>
      </c>
      <c r="O33" s="5">
        <f t="shared" si="3"/>
        <v>0.27154544418351201</v>
      </c>
    </row>
    <row r="34" spans="8:15" x14ac:dyDescent="0.2">
      <c r="H34" s="11" t="str">
        <v>successful</v>
      </c>
      <c r="I34">
        <v>209</v>
      </c>
      <c r="J34" s="5">
        <f t="shared" si="0"/>
        <v>-0.50667833879227475</v>
      </c>
      <c r="K34" s="5">
        <f t="shared" si="1"/>
        <v>0.30619026581151543</v>
      </c>
      <c r="L34" s="12" t="str">
        <v>failed</v>
      </c>
      <c r="M34">
        <v>37</v>
      </c>
      <c r="N34" s="5">
        <f t="shared" si="2"/>
        <v>-0.57069666600102975</v>
      </c>
      <c r="O34" s="5">
        <f t="shared" si="3"/>
        <v>0.28410263958874815</v>
      </c>
    </row>
    <row r="35" spans="8:15" x14ac:dyDescent="0.2">
      <c r="H35" s="11" t="str">
        <v>successful</v>
      </c>
      <c r="I35">
        <v>131</v>
      </c>
      <c r="J35" s="5">
        <f t="shared" si="0"/>
        <v>-0.56822330655962472</v>
      </c>
      <c r="K35" s="5">
        <f t="shared" si="1"/>
        <v>0.28494167386542191</v>
      </c>
      <c r="L35" s="12" t="str">
        <v>failed</v>
      </c>
      <c r="M35">
        <v>60</v>
      </c>
      <c r="N35" s="5">
        <f t="shared" si="2"/>
        <v>-0.54677093645331409</v>
      </c>
      <c r="O35" s="5">
        <f t="shared" si="3"/>
        <v>0.29226805629632563</v>
      </c>
    </row>
    <row r="36" spans="8:15" x14ac:dyDescent="0.2">
      <c r="H36" s="11" t="str">
        <v>successful</v>
      </c>
      <c r="I36">
        <v>164</v>
      </c>
      <c r="J36" s="5">
        <f t="shared" si="0"/>
        <v>-0.54218505096574587</v>
      </c>
      <c r="K36" s="5">
        <f t="shared" si="1"/>
        <v>0.29384551623807742</v>
      </c>
      <c r="L36" s="12" t="str">
        <v>failed</v>
      </c>
      <c r="M36">
        <v>296</v>
      </c>
      <c r="N36" s="5">
        <f t="shared" si="2"/>
        <v>-0.30127214631153632</v>
      </c>
      <c r="O36" s="5">
        <f t="shared" si="3"/>
        <v>0.38160348941059852</v>
      </c>
    </row>
    <row r="37" spans="8:15" x14ac:dyDescent="0.2">
      <c r="H37" s="11" t="str">
        <v>successful</v>
      </c>
      <c r="I37">
        <v>201</v>
      </c>
      <c r="J37" s="5">
        <f t="shared" si="0"/>
        <v>-0.5129906431786696</v>
      </c>
      <c r="K37" s="5">
        <f t="shared" si="1"/>
        <v>0.30397893294699985</v>
      </c>
      <c r="L37" s="12" t="str">
        <v>failed</v>
      </c>
      <c r="M37">
        <v>3304</v>
      </c>
      <c r="N37" s="5">
        <f t="shared" si="2"/>
        <v>2.8277971788853602</v>
      </c>
      <c r="O37" s="5">
        <f t="shared" si="3"/>
        <v>0.99765652546614536</v>
      </c>
    </row>
    <row r="38" spans="8:15" x14ac:dyDescent="0.2">
      <c r="H38" s="11" t="str">
        <v>successful</v>
      </c>
      <c r="I38">
        <v>211</v>
      </c>
      <c r="J38" s="5">
        <f t="shared" si="0"/>
        <v>-0.50510026269567609</v>
      </c>
      <c r="K38" s="5">
        <f t="shared" si="1"/>
        <v>0.30674420843904771</v>
      </c>
      <c r="L38" s="12" t="str">
        <v>failed</v>
      </c>
      <c r="M38">
        <v>73</v>
      </c>
      <c r="N38" s="5">
        <f t="shared" si="2"/>
        <v>-0.53324769801330096</v>
      </c>
      <c r="O38" s="5">
        <f t="shared" si="3"/>
        <v>0.29693106371645045</v>
      </c>
    </row>
    <row r="39" spans="8:15" x14ac:dyDescent="0.2">
      <c r="H39" s="11" t="str">
        <v>successful</v>
      </c>
      <c r="I39">
        <v>128</v>
      </c>
      <c r="J39" s="5">
        <f t="shared" si="0"/>
        <v>-0.57059042070452282</v>
      </c>
      <c r="K39" s="5">
        <f t="shared" si="1"/>
        <v>0.28413865673026395</v>
      </c>
      <c r="L39" s="12" t="str">
        <v>failed</v>
      </c>
      <c r="M39">
        <v>3387</v>
      </c>
      <c r="N39" s="5">
        <f t="shared" si="2"/>
        <v>2.9141378550792902</v>
      </c>
      <c r="O39" s="5">
        <f t="shared" si="3"/>
        <v>0.99821663816990736</v>
      </c>
    </row>
    <row r="40" spans="8:15" x14ac:dyDescent="0.2">
      <c r="H40" s="11" t="str">
        <v>successful</v>
      </c>
      <c r="I40">
        <v>1600</v>
      </c>
      <c r="J40" s="5">
        <f t="shared" si="0"/>
        <v>0.59087358639213317</v>
      </c>
      <c r="K40" s="5">
        <f t="shared" si="1"/>
        <v>0.72269743744519099</v>
      </c>
      <c r="L40" s="12" t="str">
        <v>failed</v>
      </c>
      <c r="M40">
        <v>662</v>
      </c>
      <c r="N40" s="5">
        <f t="shared" si="2"/>
        <v>7.9459028230373291E-2</v>
      </c>
      <c r="O40" s="5">
        <f t="shared" si="3"/>
        <v>0.531666240366934</v>
      </c>
    </row>
    <row r="41" spans="8:15" x14ac:dyDescent="0.2">
      <c r="H41" s="11" t="str">
        <v>successful</v>
      </c>
      <c r="I41">
        <v>249</v>
      </c>
      <c r="J41" s="5">
        <f t="shared" si="0"/>
        <v>-0.47511681686030044</v>
      </c>
      <c r="K41" s="5">
        <f t="shared" si="1"/>
        <v>0.31735185632606455</v>
      </c>
      <c r="L41" s="12" t="str">
        <v>failed</v>
      </c>
      <c r="M41">
        <v>774</v>
      </c>
      <c r="N41" s="5">
        <f t="shared" si="2"/>
        <v>0.19596692863664072</v>
      </c>
      <c r="O41" s="5">
        <f t="shared" si="3"/>
        <v>0.57768197439821156</v>
      </c>
    </row>
    <row r="42" spans="8:15" x14ac:dyDescent="0.2">
      <c r="H42" s="11" t="str">
        <v>successful</v>
      </c>
      <c r="I42">
        <v>236</v>
      </c>
      <c r="J42" s="5">
        <f t="shared" si="0"/>
        <v>-0.4853743114881921</v>
      </c>
      <c r="K42" s="5">
        <f t="shared" si="1"/>
        <v>0.31370542556838427</v>
      </c>
      <c r="L42" s="12" t="str">
        <v>failed</v>
      </c>
      <c r="M42">
        <v>672</v>
      </c>
      <c r="N42" s="5">
        <f t="shared" si="2"/>
        <v>8.9861519338075735E-2</v>
      </c>
      <c r="O42" s="5">
        <f t="shared" si="3"/>
        <v>0.53580136974438741</v>
      </c>
    </row>
    <row r="43" spans="8:15" x14ac:dyDescent="0.2">
      <c r="H43" s="11" t="str">
        <v>successful</v>
      </c>
      <c r="I43">
        <v>4065</v>
      </c>
      <c r="J43" s="5">
        <f t="shared" si="0"/>
        <v>2.5358523754500522</v>
      </c>
      <c r="K43" s="5">
        <f t="shared" si="1"/>
        <v>0.99439129948933669</v>
      </c>
      <c r="L43" s="12" t="str">
        <v>failed</v>
      </c>
      <c r="M43">
        <v>940</v>
      </c>
      <c r="N43" s="5">
        <f t="shared" si="2"/>
        <v>0.36864828102450137</v>
      </c>
      <c r="O43" s="5">
        <f t="shared" si="3"/>
        <v>0.6438050483710005</v>
      </c>
    </row>
    <row r="44" spans="8:15" x14ac:dyDescent="0.2">
      <c r="H44" s="11" t="str">
        <v>successful</v>
      </c>
      <c r="I44">
        <v>246</v>
      </c>
      <c r="J44" s="5">
        <f t="shared" si="0"/>
        <v>-0.47748393100519848</v>
      </c>
      <c r="K44" s="5">
        <f t="shared" si="1"/>
        <v>0.31650878033716218</v>
      </c>
      <c r="L44" s="12" t="str">
        <v>failed</v>
      </c>
      <c r="M44">
        <v>117</v>
      </c>
      <c r="N44" s="5">
        <f t="shared" si="2"/>
        <v>-0.48747673713941014</v>
      </c>
      <c r="O44" s="5">
        <f t="shared" si="3"/>
        <v>0.31296026221548279</v>
      </c>
    </row>
    <row r="45" spans="8:15" x14ac:dyDescent="0.2">
      <c r="H45" s="11" t="str">
        <v>successful</v>
      </c>
      <c r="I45">
        <v>2475</v>
      </c>
      <c r="J45" s="5">
        <f t="shared" si="0"/>
        <v>1.2812818786540721</v>
      </c>
      <c r="K45" s="5">
        <f t="shared" si="1"/>
        <v>0.89995266222122716</v>
      </c>
      <c r="L45" s="12" t="str">
        <v>failed</v>
      </c>
      <c r="M45">
        <v>115</v>
      </c>
      <c r="N45" s="5">
        <f t="shared" si="2"/>
        <v>-0.48955723536095064</v>
      </c>
      <c r="O45" s="5">
        <f t="shared" si="3"/>
        <v>0.31222362201359777</v>
      </c>
    </row>
    <row r="46" spans="8:15" x14ac:dyDescent="0.2">
      <c r="H46" s="11" t="str">
        <v>successful</v>
      </c>
      <c r="I46">
        <v>76</v>
      </c>
      <c r="J46" s="5">
        <f t="shared" si="0"/>
        <v>-0.61162039921608946</v>
      </c>
      <c r="K46" s="5">
        <f t="shared" si="1"/>
        <v>0.27039446917101095</v>
      </c>
      <c r="L46" s="12" t="str">
        <v>failed</v>
      </c>
      <c r="M46">
        <v>326</v>
      </c>
      <c r="N46" s="5">
        <f t="shared" si="2"/>
        <v>-0.27006467298842896</v>
      </c>
      <c r="O46" s="5">
        <f t="shared" si="3"/>
        <v>0.39355524973533323</v>
      </c>
    </row>
    <row r="47" spans="8:15" x14ac:dyDescent="0.2">
      <c r="H47" s="11" t="str">
        <v>successful</v>
      </c>
      <c r="I47">
        <v>54</v>
      </c>
      <c r="J47" s="5">
        <f t="shared" si="0"/>
        <v>-0.62897923627867536</v>
      </c>
      <c r="K47" s="5">
        <f t="shared" si="1"/>
        <v>0.26468132492625551</v>
      </c>
      <c r="L47" s="12" t="str">
        <v>failed</v>
      </c>
      <c r="M47">
        <v>1</v>
      </c>
      <c r="N47" s="5">
        <f t="shared" si="2"/>
        <v>-0.60814563398875854</v>
      </c>
      <c r="O47" s="5">
        <f t="shared" si="3"/>
        <v>0.27154544418351201</v>
      </c>
    </row>
    <row r="48" spans="8:15" x14ac:dyDescent="0.2">
      <c r="H48" s="11" t="str">
        <v>successful</v>
      </c>
      <c r="I48">
        <v>88</v>
      </c>
      <c r="J48" s="5">
        <f t="shared" si="0"/>
        <v>-0.60215194263649718</v>
      </c>
      <c r="K48" s="5">
        <f t="shared" si="1"/>
        <v>0.2735365008079732</v>
      </c>
      <c r="L48" s="12" t="str">
        <v>failed</v>
      </c>
      <c r="M48">
        <v>1467</v>
      </c>
      <c r="N48" s="5">
        <f t="shared" si="2"/>
        <v>0.91685956240042044</v>
      </c>
      <c r="O48" s="5">
        <f t="shared" si="3"/>
        <v>0.82039188189780199</v>
      </c>
    </row>
    <row r="49" spans="8:15" x14ac:dyDescent="0.2">
      <c r="H49" s="11" t="str">
        <v>successful</v>
      </c>
      <c r="I49">
        <v>85</v>
      </c>
      <c r="J49" s="5">
        <f t="shared" si="0"/>
        <v>-0.60451905678139528</v>
      </c>
      <c r="K49" s="5">
        <f t="shared" si="1"/>
        <v>0.2727493016410128</v>
      </c>
      <c r="L49" s="12" t="str">
        <v>failed</v>
      </c>
      <c r="M49">
        <v>5681</v>
      </c>
      <c r="N49" s="5">
        <f t="shared" si="2"/>
        <v>5.3004693151862323</v>
      </c>
      <c r="O49" s="5">
        <f t="shared" si="3"/>
        <v>0.99999994224731092</v>
      </c>
    </row>
    <row r="50" spans="8:15" x14ac:dyDescent="0.2">
      <c r="H50" s="11" t="str">
        <v>successful</v>
      </c>
      <c r="I50">
        <v>170</v>
      </c>
      <c r="J50" s="5">
        <f t="shared" si="0"/>
        <v>-0.53745082267594979</v>
      </c>
      <c r="K50" s="5">
        <f t="shared" si="1"/>
        <v>0.29547812276839419</v>
      </c>
      <c r="L50" s="12" t="str">
        <v>failed</v>
      </c>
      <c r="M50">
        <v>1059</v>
      </c>
      <c r="N50" s="5">
        <f t="shared" si="2"/>
        <v>0.49243792520616048</v>
      </c>
      <c r="O50" s="5">
        <f t="shared" si="3"/>
        <v>0.68879510282556766</v>
      </c>
    </row>
    <row r="51" spans="8:15" x14ac:dyDescent="0.2">
      <c r="H51" s="11" t="str">
        <v>successful</v>
      </c>
      <c r="I51">
        <v>330</v>
      </c>
      <c r="J51" s="5">
        <f t="shared" si="0"/>
        <v>-0.41120473494805238</v>
      </c>
      <c r="K51" s="5">
        <f t="shared" si="1"/>
        <v>0.34046120830424775</v>
      </c>
      <c r="L51" s="12" t="str">
        <v>failed</v>
      </c>
      <c r="M51">
        <v>1194</v>
      </c>
      <c r="N51" s="5">
        <f t="shared" si="2"/>
        <v>0.6328715551601436</v>
      </c>
      <c r="O51" s="5">
        <f t="shared" si="3"/>
        <v>0.73659123778842939</v>
      </c>
    </row>
    <row r="52" spans="8:15" x14ac:dyDescent="0.2">
      <c r="H52" s="11" t="str">
        <v>successful</v>
      </c>
      <c r="I52">
        <v>127</v>
      </c>
      <c r="J52" s="5">
        <f t="shared" si="0"/>
        <v>-0.57137945875282214</v>
      </c>
      <c r="K52" s="5">
        <f t="shared" si="1"/>
        <v>0.28387122506098883</v>
      </c>
      <c r="L52" s="12" t="str">
        <v>failed</v>
      </c>
      <c r="M52">
        <v>30</v>
      </c>
      <c r="N52" s="5">
        <f t="shared" si="2"/>
        <v>-0.57797840977642145</v>
      </c>
      <c r="O52" s="5">
        <f t="shared" si="3"/>
        <v>0.28163934788698841</v>
      </c>
    </row>
    <row r="53" spans="8:15" x14ac:dyDescent="0.2">
      <c r="H53" s="11" t="str">
        <v>successful</v>
      </c>
      <c r="I53">
        <v>411</v>
      </c>
      <c r="J53" s="5">
        <f t="shared" si="0"/>
        <v>-0.34729265303580431</v>
      </c>
      <c r="K53" s="5">
        <f t="shared" si="1"/>
        <v>0.3641857348702483</v>
      </c>
      <c r="L53" s="12" t="str">
        <v>failed</v>
      </c>
      <c r="M53">
        <v>75</v>
      </c>
      <c r="N53" s="5">
        <f t="shared" si="2"/>
        <v>-0.53116719979176041</v>
      </c>
      <c r="O53" s="5">
        <f t="shared" si="3"/>
        <v>0.29765146012417787</v>
      </c>
    </row>
    <row r="54" spans="8:15" x14ac:dyDescent="0.2">
      <c r="H54" s="11" t="str">
        <v>successful</v>
      </c>
      <c r="I54">
        <v>180</v>
      </c>
      <c r="J54" s="5">
        <f t="shared" si="0"/>
        <v>-0.52956044219295617</v>
      </c>
      <c r="K54" s="5">
        <f t="shared" si="1"/>
        <v>0.29820836364442088</v>
      </c>
      <c r="L54" s="12" t="str">
        <v>failed</v>
      </c>
      <c r="M54">
        <v>955</v>
      </c>
      <c r="N54" s="5">
        <f t="shared" si="2"/>
        <v>0.38425201768605505</v>
      </c>
      <c r="O54" s="5">
        <f t="shared" si="3"/>
        <v>0.64960416625677819</v>
      </c>
    </row>
    <row r="55" spans="8:15" x14ac:dyDescent="0.2">
      <c r="H55" s="11" t="str">
        <v>successful</v>
      </c>
      <c r="I55">
        <v>374</v>
      </c>
      <c r="J55" s="5">
        <f t="shared" si="0"/>
        <v>-0.37648706082288058</v>
      </c>
      <c r="K55" s="5">
        <f t="shared" si="1"/>
        <v>0.35327741654202777</v>
      </c>
      <c r="L55" s="12" t="str">
        <v>failed</v>
      </c>
      <c r="M55">
        <v>67</v>
      </c>
      <c r="N55" s="5">
        <f t="shared" si="2"/>
        <v>-0.53948919267792239</v>
      </c>
      <c r="O55" s="5">
        <f t="shared" si="3"/>
        <v>0.29477467606244989</v>
      </c>
    </row>
    <row r="56" spans="8:15" x14ac:dyDescent="0.2">
      <c r="H56" s="11" t="str">
        <v>successful</v>
      </c>
      <c r="I56">
        <v>71</v>
      </c>
      <c r="J56" s="5">
        <f t="shared" si="0"/>
        <v>-0.61556558945758633</v>
      </c>
      <c r="K56" s="5">
        <f t="shared" si="1"/>
        <v>0.2690906339937994</v>
      </c>
      <c r="L56" s="12" t="str">
        <v>failed</v>
      </c>
      <c r="M56">
        <v>5</v>
      </c>
      <c r="N56" s="5">
        <f t="shared" si="2"/>
        <v>-0.60398463754567755</v>
      </c>
      <c r="O56" s="5">
        <f t="shared" si="3"/>
        <v>0.2729269279451364</v>
      </c>
    </row>
    <row r="57" spans="8:15" x14ac:dyDescent="0.2">
      <c r="H57" s="11" t="str">
        <v>successful</v>
      </c>
      <c r="I57">
        <v>203</v>
      </c>
      <c r="J57" s="5">
        <f t="shared" si="0"/>
        <v>-0.51141256708207095</v>
      </c>
      <c r="K57" s="5">
        <f t="shared" si="1"/>
        <v>0.3045310984754992</v>
      </c>
      <c r="L57" s="12" t="str">
        <v>failed</v>
      </c>
      <c r="M57">
        <v>26</v>
      </c>
      <c r="N57" s="5">
        <f t="shared" si="2"/>
        <v>-0.58213940621950244</v>
      </c>
      <c r="O57" s="5">
        <f t="shared" si="3"/>
        <v>0.28023639194919692</v>
      </c>
    </row>
    <row r="58" spans="8:15" x14ac:dyDescent="0.2">
      <c r="H58" s="11" t="str">
        <v>successful</v>
      </c>
      <c r="I58">
        <v>113</v>
      </c>
      <c r="J58" s="5">
        <f t="shared" si="0"/>
        <v>-0.58242599142901319</v>
      </c>
      <c r="K58" s="5">
        <f t="shared" si="1"/>
        <v>0.28013988926715017</v>
      </c>
      <c r="L58" s="12" t="str">
        <v>failed</v>
      </c>
      <c r="M58">
        <v>1130</v>
      </c>
      <c r="N58" s="5">
        <f t="shared" si="2"/>
        <v>0.56629561207084789</v>
      </c>
      <c r="O58" s="5">
        <f t="shared" si="3"/>
        <v>0.71440357860053094</v>
      </c>
    </row>
    <row r="59" spans="8:15" x14ac:dyDescent="0.2">
      <c r="H59" s="11" t="str">
        <v>successful</v>
      </c>
      <c r="I59">
        <v>96</v>
      </c>
      <c r="J59" s="5">
        <f t="shared" si="0"/>
        <v>-0.59583963825010233</v>
      </c>
      <c r="K59" s="5">
        <f t="shared" si="1"/>
        <v>0.27564118037235802</v>
      </c>
      <c r="L59" s="12" t="str">
        <v>failed</v>
      </c>
      <c r="M59">
        <v>782</v>
      </c>
      <c r="N59" s="5">
        <f t="shared" si="2"/>
        <v>0.20428892152280267</v>
      </c>
      <c r="O59" s="5">
        <f t="shared" si="3"/>
        <v>0.58093613661566978</v>
      </c>
    </row>
    <row r="60" spans="8:15" x14ac:dyDescent="0.2">
      <c r="H60" s="11" t="str">
        <v>successful</v>
      </c>
      <c r="I60">
        <v>498</v>
      </c>
      <c r="J60" s="5">
        <f t="shared" si="0"/>
        <v>-0.27864634283376011</v>
      </c>
      <c r="K60" s="5">
        <f t="shared" si="1"/>
        <v>0.39025812211256022</v>
      </c>
      <c r="L60" s="12" t="str">
        <v>failed</v>
      </c>
      <c r="M60">
        <v>210</v>
      </c>
      <c r="N60" s="5">
        <f t="shared" si="2"/>
        <v>-0.39073356983777741</v>
      </c>
      <c r="O60" s="5">
        <f t="shared" si="3"/>
        <v>0.34799709120450484</v>
      </c>
    </row>
    <row r="61" spans="8:15" x14ac:dyDescent="0.2">
      <c r="H61" s="11" t="str">
        <v>successful</v>
      </c>
      <c r="I61">
        <v>180</v>
      </c>
      <c r="J61" s="5">
        <f t="shared" si="0"/>
        <v>-0.52956044219295617</v>
      </c>
      <c r="K61" s="5">
        <f t="shared" si="1"/>
        <v>0.29820836364442088</v>
      </c>
      <c r="L61" s="12" t="str">
        <v>failed</v>
      </c>
      <c r="M61">
        <v>136</v>
      </c>
      <c r="N61" s="5">
        <f t="shared" si="2"/>
        <v>-0.46771200403477553</v>
      </c>
      <c r="O61" s="5">
        <f t="shared" si="3"/>
        <v>0.3199952777905064</v>
      </c>
    </row>
    <row r="62" spans="8:15" x14ac:dyDescent="0.2">
      <c r="H62" s="11" t="str">
        <v>successful</v>
      </c>
      <c r="I62">
        <v>27</v>
      </c>
      <c r="J62" s="5">
        <f t="shared" si="0"/>
        <v>-0.65028326358275801</v>
      </c>
      <c r="K62" s="5">
        <f t="shared" si="1"/>
        <v>0.25775463292112999</v>
      </c>
      <c r="L62" s="12" t="str">
        <v>failed</v>
      </c>
      <c r="M62">
        <v>86</v>
      </c>
      <c r="N62" s="5">
        <f t="shared" si="2"/>
        <v>-0.51972445957328772</v>
      </c>
      <c r="O62" s="5">
        <f t="shared" si="3"/>
        <v>0.30162781820094353</v>
      </c>
    </row>
    <row r="63" spans="8:15" x14ac:dyDescent="0.2">
      <c r="H63" s="11" t="str">
        <v>successful</v>
      </c>
      <c r="I63">
        <v>2331</v>
      </c>
      <c r="J63" s="5">
        <f t="shared" si="0"/>
        <v>1.1676603996989645</v>
      </c>
      <c r="K63" s="5">
        <f t="shared" si="1"/>
        <v>0.87852811184359181</v>
      </c>
      <c r="L63" s="12" t="str">
        <v>failed</v>
      </c>
      <c r="M63">
        <v>19</v>
      </c>
      <c r="N63" s="5">
        <f t="shared" si="2"/>
        <v>-0.58942114999489414</v>
      </c>
      <c r="O63" s="5">
        <f t="shared" si="3"/>
        <v>0.2777893960427355</v>
      </c>
    </row>
    <row r="64" spans="8:15" x14ac:dyDescent="0.2">
      <c r="H64" s="11" t="str">
        <v>successful</v>
      </c>
      <c r="I64">
        <v>113</v>
      </c>
      <c r="J64" s="5">
        <f t="shared" si="0"/>
        <v>-0.58242599142901319</v>
      </c>
      <c r="K64" s="5">
        <f t="shared" si="1"/>
        <v>0.28013988926715017</v>
      </c>
      <c r="L64" s="12" t="str">
        <v>failed</v>
      </c>
      <c r="M64">
        <v>886</v>
      </c>
      <c r="N64" s="5">
        <f t="shared" si="2"/>
        <v>0.31247482904290813</v>
      </c>
      <c r="O64" s="5">
        <f t="shared" si="3"/>
        <v>0.62266015521555973</v>
      </c>
    </row>
    <row r="65" spans="8:15" x14ac:dyDescent="0.2">
      <c r="H65" s="11" t="str">
        <v>successful</v>
      </c>
      <c r="I65">
        <v>164</v>
      </c>
      <c r="J65" s="5">
        <f t="shared" si="0"/>
        <v>-0.54218505096574587</v>
      </c>
      <c r="K65" s="5">
        <f t="shared" si="1"/>
        <v>0.29384551623807742</v>
      </c>
      <c r="L65" s="12" t="str">
        <v>failed</v>
      </c>
      <c r="M65">
        <v>35</v>
      </c>
      <c r="N65" s="5">
        <f t="shared" si="2"/>
        <v>-0.57277716422257019</v>
      </c>
      <c r="O65" s="5">
        <f t="shared" si="3"/>
        <v>0.28339779138278054</v>
      </c>
    </row>
    <row r="66" spans="8:15" x14ac:dyDescent="0.2">
      <c r="H66" s="11" t="str">
        <v>successful</v>
      </c>
      <c r="I66">
        <v>164</v>
      </c>
      <c r="J66" s="5">
        <f t="shared" si="0"/>
        <v>-0.54218505096574587</v>
      </c>
      <c r="K66" s="5">
        <f t="shared" si="1"/>
        <v>0.29384551623807742</v>
      </c>
      <c r="L66" s="12" t="str">
        <v>failed</v>
      </c>
      <c r="M66">
        <v>24</v>
      </c>
      <c r="N66" s="5">
        <f t="shared" si="2"/>
        <v>-0.58421990444104288</v>
      </c>
      <c r="O66" s="5">
        <f t="shared" si="3"/>
        <v>0.27953618581705408</v>
      </c>
    </row>
    <row r="67" spans="8:15" x14ac:dyDescent="0.2">
      <c r="H67" s="11" t="str">
        <v>successful</v>
      </c>
      <c r="I67">
        <v>336</v>
      </c>
      <c r="J67" s="5">
        <f t="shared" ref="J67:J130" si="4">STANDARDIZE(I67,$B$7,$B$12)</f>
        <v>-0.40647050665825624</v>
      </c>
      <c r="K67" s="5">
        <f t="shared" ref="K67:K130" si="5">_xlfn.NORM.S.DIST(J67,TRUE)</f>
        <v>0.34219846163819062</v>
      </c>
      <c r="L67" s="12" t="str">
        <v>failed</v>
      </c>
      <c r="M67">
        <v>86</v>
      </c>
      <c r="N67" s="5">
        <f t="shared" ref="N67:N130" si="6">STANDARDIZE(M67,$C$7,$C$12)</f>
        <v>-0.51972445957328772</v>
      </c>
      <c r="O67" s="5">
        <f t="shared" ref="O67:O130" si="7">_xlfn.NORM.S.DIST(N67,TRUE)</f>
        <v>0.30162781820094353</v>
      </c>
    </row>
    <row r="68" spans="8:15" x14ac:dyDescent="0.2">
      <c r="H68" s="11" t="str">
        <v>successful</v>
      </c>
      <c r="I68">
        <v>1917</v>
      </c>
      <c r="J68" s="5">
        <f t="shared" si="4"/>
        <v>0.8409986477030299</v>
      </c>
      <c r="K68" s="5">
        <f t="shared" si="5"/>
        <v>0.79982565400246153</v>
      </c>
      <c r="L68" s="12" t="str">
        <v>failed</v>
      </c>
      <c r="M68">
        <v>243</v>
      </c>
      <c r="N68" s="5">
        <f t="shared" si="6"/>
        <v>-0.35640534918235933</v>
      </c>
      <c r="O68" s="5">
        <f t="shared" si="7"/>
        <v>0.36076851199164084</v>
      </c>
    </row>
    <row r="69" spans="8:15" x14ac:dyDescent="0.2">
      <c r="H69" s="11" t="str">
        <v>successful</v>
      </c>
      <c r="I69">
        <v>95</v>
      </c>
      <c r="J69" s="5">
        <f t="shared" si="4"/>
        <v>-0.59662867629840166</v>
      </c>
      <c r="K69" s="5">
        <f t="shared" si="5"/>
        <v>0.27537766059855656</v>
      </c>
      <c r="L69" s="12" t="str">
        <v>failed</v>
      </c>
      <c r="M69">
        <v>65</v>
      </c>
      <c r="N69" s="5">
        <f t="shared" si="6"/>
        <v>-0.54156969089946294</v>
      </c>
      <c r="O69" s="5">
        <f t="shared" si="7"/>
        <v>0.29405748808815446</v>
      </c>
    </row>
    <row r="70" spans="8:15" x14ac:dyDescent="0.2">
      <c r="H70" s="11" t="str">
        <v>successful</v>
      </c>
      <c r="I70">
        <v>147</v>
      </c>
      <c r="J70" s="5">
        <f t="shared" si="4"/>
        <v>-0.55559869778683502</v>
      </c>
      <c r="K70" s="5">
        <f t="shared" si="5"/>
        <v>0.28924261093431081</v>
      </c>
      <c r="L70" s="12" t="str">
        <v>failed</v>
      </c>
      <c r="M70">
        <v>100</v>
      </c>
      <c r="N70" s="5">
        <f t="shared" si="6"/>
        <v>-0.50516097202250432</v>
      </c>
      <c r="O70" s="5">
        <f t="shared" si="7"/>
        <v>0.30672288983039142</v>
      </c>
    </row>
    <row r="71" spans="8:15" x14ac:dyDescent="0.2">
      <c r="H71" s="11" t="str">
        <v>successful</v>
      </c>
      <c r="I71">
        <v>86</v>
      </c>
      <c r="J71" s="5">
        <f t="shared" si="4"/>
        <v>-0.60373001873309584</v>
      </c>
      <c r="K71" s="5">
        <f t="shared" si="5"/>
        <v>0.27301157642942886</v>
      </c>
      <c r="L71" s="12" t="str">
        <v>failed</v>
      </c>
      <c r="M71">
        <v>168</v>
      </c>
      <c r="N71" s="5">
        <f t="shared" si="6"/>
        <v>-0.43442403249012768</v>
      </c>
      <c r="O71" s="5">
        <f t="shared" si="7"/>
        <v>0.33199027458611391</v>
      </c>
    </row>
    <row r="72" spans="8:15" x14ac:dyDescent="0.2">
      <c r="H72" s="11" t="str">
        <v>successful</v>
      </c>
      <c r="I72">
        <v>83</v>
      </c>
      <c r="J72" s="5">
        <f t="shared" si="4"/>
        <v>-0.60609713287799394</v>
      </c>
      <c r="K72" s="5">
        <f t="shared" si="5"/>
        <v>0.27222512738435756</v>
      </c>
      <c r="L72" s="12" t="str">
        <v>failed</v>
      </c>
      <c r="M72">
        <v>13</v>
      </c>
      <c r="N72" s="5">
        <f t="shared" si="6"/>
        <v>-0.59566264465951557</v>
      </c>
      <c r="O72" s="5">
        <f t="shared" si="7"/>
        <v>0.27570030900442444</v>
      </c>
    </row>
    <row r="73" spans="8:15" x14ac:dyDescent="0.2">
      <c r="H73" s="11" t="str">
        <v>successful</v>
      </c>
      <c r="I73">
        <v>676</v>
      </c>
      <c r="J73" s="5">
        <f t="shared" si="4"/>
        <v>-0.13819757023647425</v>
      </c>
      <c r="K73" s="5">
        <f t="shared" si="5"/>
        <v>0.44504213767163198</v>
      </c>
      <c r="L73" s="12" t="str">
        <v>failed</v>
      </c>
      <c r="M73">
        <v>1</v>
      </c>
      <c r="N73" s="5">
        <f t="shared" si="6"/>
        <v>-0.60814563398875854</v>
      </c>
      <c r="O73" s="5">
        <f t="shared" si="7"/>
        <v>0.27154544418351201</v>
      </c>
    </row>
    <row r="74" spans="8:15" x14ac:dyDescent="0.2">
      <c r="H74" s="11" t="str">
        <v>successful</v>
      </c>
      <c r="I74">
        <v>361</v>
      </c>
      <c r="J74" s="5">
        <f t="shared" si="4"/>
        <v>-0.38674455545077224</v>
      </c>
      <c r="K74" s="5">
        <f t="shared" si="5"/>
        <v>0.34947266371051355</v>
      </c>
      <c r="L74" s="12" t="str">
        <v>failed</v>
      </c>
      <c r="M74">
        <v>40</v>
      </c>
      <c r="N74" s="5">
        <f t="shared" si="6"/>
        <v>-0.56757591866871904</v>
      </c>
      <c r="O74" s="5">
        <f t="shared" si="7"/>
        <v>0.28516148135306185</v>
      </c>
    </row>
    <row r="75" spans="8:15" x14ac:dyDescent="0.2">
      <c r="H75" s="11" t="str">
        <v>successful</v>
      </c>
      <c r="I75">
        <v>131</v>
      </c>
      <c r="J75" s="5">
        <f t="shared" si="4"/>
        <v>-0.56822330655962472</v>
      </c>
      <c r="K75" s="5">
        <f t="shared" si="5"/>
        <v>0.28494167386542191</v>
      </c>
      <c r="L75" s="12" t="str">
        <v>failed</v>
      </c>
      <c r="M75">
        <v>226</v>
      </c>
      <c r="N75" s="5">
        <f t="shared" si="6"/>
        <v>-0.37408958406545345</v>
      </c>
      <c r="O75" s="5">
        <f t="shared" si="7"/>
        <v>0.35416883388014342</v>
      </c>
    </row>
    <row r="76" spans="8:15" x14ac:dyDescent="0.2">
      <c r="H76" s="11" t="str">
        <v>successful</v>
      </c>
      <c r="I76">
        <v>126</v>
      </c>
      <c r="J76" s="5">
        <f t="shared" si="4"/>
        <v>-0.57216849680112158</v>
      </c>
      <c r="K76" s="5">
        <f t="shared" si="5"/>
        <v>0.28360391393346218</v>
      </c>
      <c r="L76" s="12" t="str">
        <v>failed</v>
      </c>
      <c r="M76">
        <v>1625</v>
      </c>
      <c r="N76" s="5">
        <f t="shared" si="6"/>
        <v>1.0812189219021189</v>
      </c>
      <c r="O76" s="5">
        <f t="shared" si="7"/>
        <v>0.86020012851017391</v>
      </c>
    </row>
    <row r="77" spans="8:15" x14ac:dyDescent="0.2">
      <c r="H77" s="11" t="str">
        <v>successful</v>
      </c>
      <c r="I77">
        <v>275</v>
      </c>
      <c r="J77" s="5">
        <f t="shared" si="4"/>
        <v>-0.45460182760451712</v>
      </c>
      <c r="K77" s="5">
        <f t="shared" si="5"/>
        <v>0.32469785985436989</v>
      </c>
      <c r="L77" s="12" t="str">
        <v>failed</v>
      </c>
      <c r="M77">
        <v>143</v>
      </c>
      <c r="N77" s="5">
        <f t="shared" si="6"/>
        <v>-0.46043026025938377</v>
      </c>
      <c r="O77" s="5">
        <f t="shared" si="7"/>
        <v>0.32260370930540128</v>
      </c>
    </row>
    <row r="78" spans="8:15" x14ac:dyDescent="0.2">
      <c r="H78" s="11" t="str">
        <v>successful</v>
      </c>
      <c r="I78">
        <v>67</v>
      </c>
      <c r="J78" s="5">
        <f t="shared" si="4"/>
        <v>-0.61872174165078375</v>
      </c>
      <c r="K78" s="5">
        <f t="shared" si="5"/>
        <v>0.26804984228383633</v>
      </c>
      <c r="L78" s="12" t="str">
        <v>failed</v>
      </c>
      <c r="M78">
        <v>934</v>
      </c>
      <c r="N78" s="5">
        <f t="shared" si="6"/>
        <v>0.36240678635987988</v>
      </c>
      <c r="O78" s="5">
        <f t="shared" si="7"/>
        <v>0.6414759655411304</v>
      </c>
    </row>
    <row r="79" spans="8:15" x14ac:dyDescent="0.2">
      <c r="H79" s="11" t="str">
        <v>successful</v>
      </c>
      <c r="I79">
        <v>154</v>
      </c>
      <c r="J79" s="5">
        <f t="shared" si="4"/>
        <v>-0.55007543144873949</v>
      </c>
      <c r="K79" s="5">
        <f t="shared" si="5"/>
        <v>0.29113381857315535</v>
      </c>
      <c r="L79" s="12" t="str">
        <v>failed</v>
      </c>
      <c r="M79">
        <v>17</v>
      </c>
      <c r="N79" s="5">
        <f t="shared" si="6"/>
        <v>-0.59150164821643469</v>
      </c>
      <c r="O79" s="5">
        <f t="shared" si="7"/>
        <v>0.27709217556054044</v>
      </c>
    </row>
    <row r="80" spans="8:15" x14ac:dyDescent="0.2">
      <c r="H80" s="11" t="str">
        <v>successful</v>
      </c>
      <c r="I80">
        <v>1782</v>
      </c>
      <c r="J80" s="5">
        <f t="shared" si="4"/>
        <v>0.73447851118261642</v>
      </c>
      <c r="K80" s="5">
        <f t="shared" si="5"/>
        <v>0.76867142389899645</v>
      </c>
      <c r="L80" s="12" t="str">
        <v>failed</v>
      </c>
      <c r="M80">
        <v>2179</v>
      </c>
      <c r="N80" s="5">
        <f t="shared" si="6"/>
        <v>1.6575169292688345</v>
      </c>
      <c r="O80" s="5">
        <f t="shared" si="7"/>
        <v>0.95129249546648531</v>
      </c>
    </row>
    <row r="81" spans="8:15" x14ac:dyDescent="0.2">
      <c r="H81" s="11" t="str">
        <v>successful</v>
      </c>
      <c r="I81">
        <v>903</v>
      </c>
      <c r="J81" s="5">
        <f t="shared" si="4"/>
        <v>4.0914066727480172E-2</v>
      </c>
      <c r="K81" s="5">
        <f t="shared" si="5"/>
        <v>0.51631779839450431</v>
      </c>
      <c r="L81" s="12" t="str">
        <v>failed</v>
      </c>
      <c r="M81">
        <v>931</v>
      </c>
      <c r="N81" s="5">
        <f t="shared" si="6"/>
        <v>0.35928603902756917</v>
      </c>
      <c r="O81" s="5">
        <f t="shared" si="7"/>
        <v>0.64030944135080881</v>
      </c>
    </row>
    <row r="82" spans="8:15" x14ac:dyDescent="0.2">
      <c r="H82" s="11" t="str">
        <v>successful</v>
      </c>
      <c r="I82">
        <v>94</v>
      </c>
      <c r="J82" s="5">
        <f t="shared" si="4"/>
        <v>-0.59741771434670099</v>
      </c>
      <c r="K82" s="5">
        <f t="shared" si="5"/>
        <v>0.27511426485084001</v>
      </c>
      <c r="L82" s="12" t="str">
        <v>failed</v>
      </c>
      <c r="M82">
        <v>92</v>
      </c>
      <c r="N82" s="5">
        <f t="shared" si="6"/>
        <v>-0.5134829649086663</v>
      </c>
      <c r="O82" s="5">
        <f t="shared" si="7"/>
        <v>0.30380676199737794</v>
      </c>
    </row>
    <row r="83" spans="8:15" x14ac:dyDescent="0.2">
      <c r="H83" s="11" t="str">
        <v>successful</v>
      </c>
      <c r="I83">
        <v>180</v>
      </c>
      <c r="J83" s="5">
        <f t="shared" si="4"/>
        <v>-0.52956044219295617</v>
      </c>
      <c r="K83" s="5">
        <f t="shared" si="5"/>
        <v>0.29820836364442088</v>
      </c>
      <c r="L83" s="12" t="str">
        <v>failed</v>
      </c>
      <c r="M83">
        <v>57</v>
      </c>
      <c r="N83" s="5">
        <f t="shared" si="6"/>
        <v>-0.54989168378562481</v>
      </c>
      <c r="O83" s="5">
        <f t="shared" si="7"/>
        <v>0.29119683427489229</v>
      </c>
    </row>
    <row r="84" spans="8:15" x14ac:dyDescent="0.2">
      <c r="H84" s="11" t="str">
        <v>successful</v>
      </c>
      <c r="I84">
        <v>533</v>
      </c>
      <c r="J84" s="5">
        <f t="shared" si="4"/>
        <v>-0.25103001114328255</v>
      </c>
      <c r="K84" s="5">
        <f t="shared" si="5"/>
        <v>0.40089545319216036</v>
      </c>
      <c r="L84" s="12" t="str">
        <v>failed</v>
      </c>
      <c r="M84">
        <v>41</v>
      </c>
      <c r="N84" s="5">
        <f t="shared" si="6"/>
        <v>-0.56653566955794876</v>
      </c>
      <c r="O84" s="5">
        <f t="shared" si="7"/>
        <v>0.28551484609700045</v>
      </c>
    </row>
    <row r="85" spans="8:15" x14ac:dyDescent="0.2">
      <c r="H85" s="11" t="str">
        <v>successful</v>
      </c>
      <c r="I85">
        <v>2443</v>
      </c>
      <c r="J85" s="5">
        <f t="shared" si="4"/>
        <v>1.2560326611084927</v>
      </c>
      <c r="K85" s="5">
        <f t="shared" si="5"/>
        <v>0.89544793567690251</v>
      </c>
      <c r="L85" s="12" t="str">
        <v>failed</v>
      </c>
      <c r="M85">
        <v>1</v>
      </c>
      <c r="N85" s="5">
        <f t="shared" si="6"/>
        <v>-0.60814563398875854</v>
      </c>
      <c r="O85" s="5">
        <f t="shared" si="7"/>
        <v>0.27154544418351201</v>
      </c>
    </row>
    <row r="86" spans="8:15" x14ac:dyDescent="0.2">
      <c r="H86" s="11" t="str">
        <v>successful</v>
      </c>
      <c r="I86">
        <v>89</v>
      </c>
      <c r="J86" s="5">
        <f t="shared" si="4"/>
        <v>-0.60136290458819786</v>
      </c>
      <c r="K86" s="5">
        <f t="shared" si="5"/>
        <v>0.2737991501901007</v>
      </c>
      <c r="L86" s="12" t="str">
        <v>failed</v>
      </c>
      <c r="M86">
        <v>101</v>
      </c>
      <c r="N86" s="5">
        <f t="shared" si="6"/>
        <v>-0.50412072291173404</v>
      </c>
      <c r="O86" s="5">
        <f t="shared" si="7"/>
        <v>0.3070882726898132</v>
      </c>
    </row>
    <row r="87" spans="8:15" x14ac:dyDescent="0.2">
      <c r="H87" s="11" t="str">
        <v>successful</v>
      </c>
      <c r="I87">
        <v>159</v>
      </c>
      <c r="J87" s="5">
        <f t="shared" si="4"/>
        <v>-0.54613024120724274</v>
      </c>
      <c r="K87" s="5">
        <f t="shared" si="5"/>
        <v>0.29248820676046838</v>
      </c>
      <c r="L87" s="12" t="str">
        <v>failed</v>
      </c>
      <c r="M87">
        <v>1335</v>
      </c>
      <c r="N87" s="5">
        <f t="shared" si="6"/>
        <v>0.77954667977874803</v>
      </c>
      <c r="O87" s="5">
        <f t="shared" si="7"/>
        <v>0.78217112440785064</v>
      </c>
    </row>
    <row r="88" spans="8:15" x14ac:dyDescent="0.2">
      <c r="H88" s="11" t="str">
        <v>successful</v>
      </c>
      <c r="I88">
        <v>50</v>
      </c>
      <c r="J88" s="5">
        <f t="shared" si="4"/>
        <v>-0.63213538847187278</v>
      </c>
      <c r="K88" s="5">
        <f t="shared" si="5"/>
        <v>0.26364920632934841</v>
      </c>
      <c r="L88" s="12" t="str">
        <v>failed</v>
      </c>
      <c r="M88">
        <v>15</v>
      </c>
      <c r="N88" s="5">
        <f t="shared" si="6"/>
        <v>-0.59358214643797513</v>
      </c>
      <c r="O88" s="5">
        <f t="shared" si="7"/>
        <v>0.27639581256247436</v>
      </c>
    </row>
    <row r="89" spans="8:15" x14ac:dyDescent="0.2">
      <c r="H89" s="11" t="str">
        <v>successful</v>
      </c>
      <c r="I89">
        <v>186</v>
      </c>
      <c r="J89" s="5">
        <f t="shared" si="4"/>
        <v>-0.52482621390315998</v>
      </c>
      <c r="K89" s="5">
        <f t="shared" si="5"/>
        <v>0.29985200336291684</v>
      </c>
      <c r="L89" s="12" t="str">
        <v>failed</v>
      </c>
      <c r="M89">
        <v>454</v>
      </c>
      <c r="N89" s="5">
        <f t="shared" si="6"/>
        <v>-0.13691278680983765</v>
      </c>
      <c r="O89" s="5">
        <f t="shared" si="7"/>
        <v>0.44554986580271716</v>
      </c>
    </row>
    <row r="90" spans="8:15" x14ac:dyDescent="0.2">
      <c r="H90" s="11" t="str">
        <v>successful</v>
      </c>
      <c r="I90">
        <v>1071</v>
      </c>
      <c r="J90" s="5">
        <f t="shared" si="4"/>
        <v>0.17347245884177243</v>
      </c>
      <c r="K90" s="5">
        <f t="shared" si="5"/>
        <v>0.56885996283461471</v>
      </c>
      <c r="L90" s="12" t="str">
        <v>failed</v>
      </c>
      <c r="M90">
        <v>3182</v>
      </c>
      <c r="N90" s="5">
        <f t="shared" si="6"/>
        <v>2.7008867873713904</v>
      </c>
      <c r="O90" s="5">
        <f t="shared" si="7"/>
        <v>0.99654225629479964</v>
      </c>
    </row>
    <row r="91" spans="8:15" x14ac:dyDescent="0.2">
      <c r="H91" s="11" t="str">
        <v>successful</v>
      </c>
      <c r="I91">
        <v>117</v>
      </c>
      <c r="J91" s="5">
        <f t="shared" si="4"/>
        <v>-0.57926983923581576</v>
      </c>
      <c r="K91" s="5">
        <f t="shared" si="5"/>
        <v>0.2812035565805695</v>
      </c>
      <c r="L91" s="12" t="str">
        <v>failed</v>
      </c>
      <c r="M91">
        <v>15</v>
      </c>
      <c r="N91" s="5">
        <f t="shared" si="6"/>
        <v>-0.59358214643797513</v>
      </c>
      <c r="O91" s="5">
        <f t="shared" si="7"/>
        <v>0.27639581256247436</v>
      </c>
    </row>
    <row r="92" spans="8:15" x14ac:dyDescent="0.2">
      <c r="H92" s="11" t="str">
        <v>successful</v>
      </c>
      <c r="I92">
        <v>70</v>
      </c>
      <c r="J92" s="5">
        <f t="shared" si="4"/>
        <v>-0.61635462750588565</v>
      </c>
      <c r="K92" s="5">
        <f t="shared" si="5"/>
        <v>0.26883024606153078</v>
      </c>
      <c r="L92" s="12" t="str">
        <v>failed</v>
      </c>
      <c r="M92">
        <v>133</v>
      </c>
      <c r="N92" s="5">
        <f t="shared" si="6"/>
        <v>-0.47083275136708624</v>
      </c>
      <c r="O92" s="5">
        <f t="shared" si="7"/>
        <v>0.3188800871471863</v>
      </c>
    </row>
    <row r="93" spans="8:15" x14ac:dyDescent="0.2">
      <c r="H93" s="11" t="str">
        <v>successful</v>
      </c>
      <c r="I93">
        <v>135</v>
      </c>
      <c r="J93" s="5">
        <f t="shared" si="4"/>
        <v>-0.56506715436642729</v>
      </c>
      <c r="K93" s="5">
        <f t="shared" si="5"/>
        <v>0.2860140441327873</v>
      </c>
      <c r="L93" s="12" t="str">
        <v>failed</v>
      </c>
      <c r="M93">
        <v>2062</v>
      </c>
      <c r="N93" s="5">
        <f t="shared" si="6"/>
        <v>1.535807783308716</v>
      </c>
      <c r="O93" s="5">
        <f t="shared" si="7"/>
        <v>0.9377072348836647</v>
      </c>
    </row>
    <row r="94" spans="8:15" x14ac:dyDescent="0.2">
      <c r="H94" s="11" t="str">
        <v>successful</v>
      </c>
      <c r="I94">
        <v>768</v>
      </c>
      <c r="J94" s="5">
        <f t="shared" si="4"/>
        <v>-6.560606979293325E-2</v>
      </c>
      <c r="K94" s="5">
        <f t="shared" si="5"/>
        <v>0.47384572826567639</v>
      </c>
      <c r="L94" s="12" t="str">
        <v>failed</v>
      </c>
      <c r="M94">
        <v>29</v>
      </c>
      <c r="N94" s="5">
        <f t="shared" si="6"/>
        <v>-0.57901865888719173</v>
      </c>
      <c r="O94" s="5">
        <f t="shared" si="7"/>
        <v>0.28128829157180163</v>
      </c>
    </row>
    <row r="95" spans="8:15" x14ac:dyDescent="0.2">
      <c r="H95" s="11" t="str">
        <v>successful</v>
      </c>
      <c r="I95">
        <v>199</v>
      </c>
      <c r="J95" s="5">
        <f t="shared" si="4"/>
        <v>-0.51456871927526837</v>
      </c>
      <c r="K95" s="5">
        <f t="shared" si="5"/>
        <v>0.30342721423665275</v>
      </c>
      <c r="L95" s="12" t="str">
        <v>failed</v>
      </c>
      <c r="M95">
        <v>132</v>
      </c>
      <c r="N95" s="5">
        <f t="shared" si="6"/>
        <v>-0.47187300047785646</v>
      </c>
      <c r="O95" s="5">
        <f t="shared" si="7"/>
        <v>0.31850872038264721</v>
      </c>
    </row>
    <row r="96" spans="8:15" x14ac:dyDescent="0.2">
      <c r="H96" s="11" t="str">
        <v>successful</v>
      </c>
      <c r="I96">
        <v>107</v>
      </c>
      <c r="J96" s="5">
        <f t="shared" si="4"/>
        <v>-0.58716021971880938</v>
      </c>
      <c r="K96" s="5">
        <f t="shared" si="5"/>
        <v>0.27854805321865661</v>
      </c>
      <c r="L96" s="12" t="str">
        <v>failed</v>
      </c>
      <c r="M96">
        <v>137</v>
      </c>
      <c r="N96" s="5">
        <f t="shared" si="6"/>
        <v>-0.46667175492400526</v>
      </c>
      <c r="O96" s="5">
        <f t="shared" si="7"/>
        <v>0.32036737040927266</v>
      </c>
    </row>
    <row r="97" spans="8:15" x14ac:dyDescent="0.2">
      <c r="H97" s="11" t="str">
        <v>successful</v>
      </c>
      <c r="I97">
        <v>195</v>
      </c>
      <c r="J97" s="5">
        <f t="shared" si="4"/>
        <v>-0.5177248714684658</v>
      </c>
      <c r="K97" s="5">
        <f t="shared" si="5"/>
        <v>0.30232512131246403</v>
      </c>
      <c r="L97" s="12" t="str">
        <v>failed</v>
      </c>
      <c r="M97">
        <v>908</v>
      </c>
      <c r="N97" s="5">
        <f t="shared" si="6"/>
        <v>0.33536030947985351</v>
      </c>
      <c r="O97" s="5">
        <f t="shared" si="7"/>
        <v>0.6313233477320237</v>
      </c>
    </row>
    <row r="98" spans="8:15" x14ac:dyDescent="0.2">
      <c r="H98" s="11" t="str">
        <v>successful</v>
      </c>
      <c r="I98">
        <v>3376</v>
      </c>
      <c r="J98" s="5">
        <f t="shared" si="4"/>
        <v>1.9922051601717941</v>
      </c>
      <c r="K98" s="5">
        <f t="shared" si="5"/>
        <v>0.9768257238481447</v>
      </c>
      <c r="L98" s="12" t="str">
        <v>failed</v>
      </c>
      <c r="M98">
        <v>10</v>
      </c>
      <c r="N98" s="5">
        <f t="shared" si="6"/>
        <v>-0.5987833919918264</v>
      </c>
      <c r="O98" s="5">
        <f t="shared" si="7"/>
        <v>0.27465866937164229</v>
      </c>
    </row>
    <row r="99" spans="8:15" x14ac:dyDescent="0.2">
      <c r="H99" s="11" t="str">
        <v>successful</v>
      </c>
      <c r="I99">
        <v>41</v>
      </c>
      <c r="J99" s="5">
        <f t="shared" si="4"/>
        <v>-0.63923673090656707</v>
      </c>
      <c r="K99" s="5">
        <f t="shared" si="5"/>
        <v>0.26133447025814488</v>
      </c>
      <c r="L99" s="12" t="str">
        <v>failed</v>
      </c>
      <c r="M99">
        <v>1910</v>
      </c>
      <c r="N99" s="5">
        <f t="shared" si="6"/>
        <v>1.3776899184716387</v>
      </c>
      <c r="O99" s="5">
        <f t="shared" si="7"/>
        <v>0.9158504773420294</v>
      </c>
    </row>
    <row r="100" spans="8:15" x14ac:dyDescent="0.2">
      <c r="H100" s="11" t="str">
        <v>successful</v>
      </c>
      <c r="I100">
        <v>1821</v>
      </c>
      <c r="J100" s="5">
        <f t="shared" si="4"/>
        <v>0.76525099506629146</v>
      </c>
      <c r="K100" s="5">
        <f t="shared" si="5"/>
        <v>0.77793895056004503</v>
      </c>
      <c r="L100" s="12" t="str">
        <v>failed</v>
      </c>
      <c r="M100">
        <v>38</v>
      </c>
      <c r="N100" s="5">
        <f t="shared" si="6"/>
        <v>-0.56965641689025948</v>
      </c>
      <c r="O100" s="5">
        <f t="shared" si="7"/>
        <v>0.28445537784041619</v>
      </c>
    </row>
    <row r="101" spans="8:15" x14ac:dyDescent="0.2">
      <c r="H101" s="11" t="str">
        <v>successful</v>
      </c>
      <c r="I101">
        <v>164</v>
      </c>
      <c r="J101" s="5">
        <f t="shared" si="4"/>
        <v>-0.54218505096574587</v>
      </c>
      <c r="K101" s="5">
        <f t="shared" si="5"/>
        <v>0.29384551623807742</v>
      </c>
      <c r="L101" s="12" t="str">
        <v>failed</v>
      </c>
      <c r="M101">
        <v>104</v>
      </c>
      <c r="N101" s="5">
        <f t="shared" si="6"/>
        <v>-0.50099997557942333</v>
      </c>
      <c r="O101" s="5">
        <f t="shared" si="7"/>
        <v>0.30818557005287861</v>
      </c>
    </row>
    <row r="102" spans="8:15" x14ac:dyDescent="0.2">
      <c r="H102" s="11" t="str">
        <v>successful</v>
      </c>
      <c r="I102">
        <v>157</v>
      </c>
      <c r="J102" s="5">
        <f t="shared" si="4"/>
        <v>-0.5477083173038414</v>
      </c>
      <c r="K102" s="5">
        <f t="shared" si="5"/>
        <v>0.29194610010209382</v>
      </c>
      <c r="L102" s="12" t="str">
        <v>failed</v>
      </c>
      <c r="M102">
        <v>49</v>
      </c>
      <c r="N102" s="5">
        <f t="shared" si="6"/>
        <v>-0.55821367667178678</v>
      </c>
      <c r="O102" s="5">
        <f t="shared" si="7"/>
        <v>0.28834924138755202</v>
      </c>
    </row>
    <row r="103" spans="8:15" x14ac:dyDescent="0.2">
      <c r="H103" s="11" t="str">
        <v>successful</v>
      </c>
      <c r="I103">
        <v>246</v>
      </c>
      <c r="J103" s="5">
        <f t="shared" si="4"/>
        <v>-0.47748393100519848</v>
      </c>
      <c r="K103" s="5">
        <f t="shared" si="5"/>
        <v>0.31650878033716218</v>
      </c>
      <c r="L103" s="12" t="str">
        <v>failed</v>
      </c>
      <c r="M103">
        <v>1</v>
      </c>
      <c r="N103" s="5">
        <f t="shared" si="6"/>
        <v>-0.60814563398875854</v>
      </c>
      <c r="O103" s="5">
        <f t="shared" si="7"/>
        <v>0.27154544418351201</v>
      </c>
    </row>
    <row r="104" spans="8:15" x14ac:dyDescent="0.2">
      <c r="H104" s="11" t="str">
        <v>successful</v>
      </c>
      <c r="I104">
        <v>1396</v>
      </c>
      <c r="J104" s="5">
        <f t="shared" si="4"/>
        <v>0.42990982453906401</v>
      </c>
      <c r="K104" s="5">
        <f t="shared" si="5"/>
        <v>0.66636938072713681</v>
      </c>
      <c r="L104" s="12" t="str">
        <v>failed</v>
      </c>
      <c r="M104">
        <v>245</v>
      </c>
      <c r="N104" s="5">
        <f t="shared" si="6"/>
        <v>-0.35432485096081884</v>
      </c>
      <c r="O104" s="5">
        <f t="shared" si="7"/>
        <v>0.36154772294206067</v>
      </c>
    </row>
    <row r="105" spans="8:15" x14ac:dyDescent="0.2">
      <c r="H105" s="11" t="str">
        <v>successful</v>
      </c>
      <c r="I105">
        <v>2506</v>
      </c>
      <c r="J105" s="5">
        <f t="shared" si="4"/>
        <v>1.3057420581513521</v>
      </c>
      <c r="K105" s="5">
        <f t="shared" si="5"/>
        <v>0.90417985492765796</v>
      </c>
      <c r="L105" s="12" t="str">
        <v>failed</v>
      </c>
      <c r="M105">
        <v>32</v>
      </c>
      <c r="N105" s="5">
        <f t="shared" si="6"/>
        <v>-0.57589791155488101</v>
      </c>
      <c r="O105" s="5">
        <f t="shared" si="7"/>
        <v>0.28234209366324231</v>
      </c>
    </row>
    <row r="106" spans="8:15" x14ac:dyDescent="0.2">
      <c r="H106" s="11" t="str">
        <v>successful</v>
      </c>
      <c r="I106">
        <v>244</v>
      </c>
      <c r="J106" s="5">
        <f t="shared" si="4"/>
        <v>-0.47906200710179719</v>
      </c>
      <c r="K106" s="5">
        <f t="shared" si="5"/>
        <v>0.31594725853941313</v>
      </c>
      <c r="L106" s="12" t="str">
        <v>failed</v>
      </c>
      <c r="M106">
        <v>7</v>
      </c>
      <c r="N106" s="5">
        <f t="shared" si="6"/>
        <v>-0.60190413932413711</v>
      </c>
      <c r="O106" s="5">
        <f t="shared" si="7"/>
        <v>0.27361897438142885</v>
      </c>
    </row>
    <row r="107" spans="8:15" x14ac:dyDescent="0.2">
      <c r="H107" s="11" t="str">
        <v>successful</v>
      </c>
      <c r="I107">
        <v>146</v>
      </c>
      <c r="J107" s="5">
        <f t="shared" si="4"/>
        <v>-0.55638773583513434</v>
      </c>
      <c r="K107" s="5">
        <f t="shared" si="5"/>
        <v>0.28897291052078283</v>
      </c>
      <c r="L107" s="12" t="str">
        <v>failed</v>
      </c>
      <c r="M107">
        <v>803</v>
      </c>
      <c r="N107" s="5">
        <f t="shared" si="6"/>
        <v>0.22613415284897781</v>
      </c>
      <c r="O107" s="5">
        <f t="shared" si="7"/>
        <v>0.58945145881878647</v>
      </c>
    </row>
    <row r="108" spans="8:15" x14ac:dyDescent="0.2">
      <c r="H108" s="11" t="str">
        <v>successful</v>
      </c>
      <c r="I108">
        <v>1267</v>
      </c>
      <c r="J108" s="5">
        <f t="shared" si="4"/>
        <v>0.32812391630844673</v>
      </c>
      <c r="K108" s="5">
        <f t="shared" si="5"/>
        <v>0.62859101421613794</v>
      </c>
      <c r="L108" s="12" t="str">
        <v>failed</v>
      </c>
      <c r="M108">
        <v>16</v>
      </c>
      <c r="N108" s="5">
        <f t="shared" si="6"/>
        <v>-0.59254189732720486</v>
      </c>
      <c r="O108" s="5">
        <f t="shared" si="7"/>
        <v>0.27674388675351769</v>
      </c>
    </row>
    <row r="109" spans="8:15" x14ac:dyDescent="0.2">
      <c r="H109" s="11" t="str">
        <v>successful</v>
      </c>
      <c r="I109">
        <v>1561</v>
      </c>
      <c r="J109" s="5">
        <f t="shared" si="4"/>
        <v>0.56010110250845824</v>
      </c>
      <c r="K109" s="5">
        <f t="shared" si="5"/>
        <v>0.71229476075956166</v>
      </c>
      <c r="L109" s="12" t="str">
        <v>failed</v>
      </c>
      <c r="M109">
        <v>31</v>
      </c>
      <c r="N109" s="5">
        <f t="shared" si="6"/>
        <v>-0.57693816066565118</v>
      </c>
      <c r="O109" s="5">
        <f t="shared" si="7"/>
        <v>0.28199061533525566</v>
      </c>
    </row>
    <row r="110" spans="8:15" x14ac:dyDescent="0.2">
      <c r="H110" s="11" t="str">
        <v>successful</v>
      </c>
      <c r="I110">
        <v>48</v>
      </c>
      <c r="J110" s="5">
        <f t="shared" si="4"/>
        <v>-0.63371346456847155</v>
      </c>
      <c r="K110" s="5">
        <f t="shared" si="5"/>
        <v>0.26313391807387471</v>
      </c>
      <c r="L110" s="12" t="str">
        <v>failed</v>
      </c>
      <c r="M110">
        <v>108</v>
      </c>
      <c r="N110" s="5">
        <f t="shared" si="6"/>
        <v>-0.49683897913634234</v>
      </c>
      <c r="O110" s="5">
        <f t="shared" si="7"/>
        <v>0.30965130264108742</v>
      </c>
    </row>
    <row r="111" spans="8:15" x14ac:dyDescent="0.2">
      <c r="H111" s="11" t="str">
        <v>successful</v>
      </c>
      <c r="I111">
        <v>2739</v>
      </c>
      <c r="J111" s="5">
        <f t="shared" si="4"/>
        <v>1.4895879234051028</v>
      </c>
      <c r="K111" s="5">
        <f t="shared" si="5"/>
        <v>0.93183369033690067</v>
      </c>
      <c r="L111" s="12" t="str">
        <v>failed</v>
      </c>
      <c r="M111">
        <v>30</v>
      </c>
      <c r="N111" s="5">
        <f t="shared" si="6"/>
        <v>-0.57797840977642145</v>
      </c>
      <c r="O111" s="5">
        <f t="shared" si="7"/>
        <v>0.28163934788698841</v>
      </c>
    </row>
    <row r="112" spans="8:15" x14ac:dyDescent="0.2">
      <c r="H112" s="11" t="str">
        <v>successful</v>
      </c>
      <c r="I112">
        <v>3537</v>
      </c>
      <c r="J112" s="5">
        <f t="shared" si="4"/>
        <v>2.1192402859479906</v>
      </c>
      <c r="K112" s="5">
        <f t="shared" si="5"/>
        <v>0.98296491736059111</v>
      </c>
      <c r="L112" s="12" t="str">
        <v>failed</v>
      </c>
      <c r="M112">
        <v>17</v>
      </c>
      <c r="N112" s="5">
        <f t="shared" si="6"/>
        <v>-0.59150164821643469</v>
      </c>
      <c r="O112" s="5">
        <f t="shared" si="7"/>
        <v>0.27709217556054044</v>
      </c>
    </row>
    <row r="113" spans="8:15" x14ac:dyDescent="0.2">
      <c r="H113" s="11" t="str">
        <v>successful</v>
      </c>
      <c r="I113">
        <v>2107</v>
      </c>
      <c r="J113" s="5">
        <f t="shared" si="4"/>
        <v>0.99091587687990801</v>
      </c>
      <c r="K113" s="5">
        <f t="shared" si="5"/>
        <v>0.83913667048460427</v>
      </c>
      <c r="L113" s="12" t="str">
        <v>failed</v>
      </c>
      <c r="M113">
        <v>80</v>
      </c>
      <c r="N113" s="5">
        <f t="shared" si="6"/>
        <v>-0.52596595423790926</v>
      </c>
      <c r="O113" s="5">
        <f t="shared" si="7"/>
        <v>0.29945593111298313</v>
      </c>
    </row>
    <row r="114" spans="8:15" x14ac:dyDescent="0.2">
      <c r="H114" s="11" t="str">
        <v>successful</v>
      </c>
      <c r="I114">
        <v>3318</v>
      </c>
      <c r="J114" s="5">
        <f t="shared" si="4"/>
        <v>1.9464409533704312</v>
      </c>
      <c r="K114" s="5">
        <f t="shared" si="5"/>
        <v>0.97419910288196498</v>
      </c>
      <c r="L114" s="12" t="str">
        <v>failed</v>
      </c>
      <c r="M114">
        <v>2468</v>
      </c>
      <c r="N114" s="5">
        <f t="shared" si="6"/>
        <v>1.9581489222814354</v>
      </c>
      <c r="O114" s="5">
        <f t="shared" si="7"/>
        <v>0.97489372970398225</v>
      </c>
    </row>
    <row r="115" spans="8:15" x14ac:dyDescent="0.2">
      <c r="H115" s="11" t="str">
        <v>successful</v>
      </c>
      <c r="I115">
        <v>340</v>
      </c>
      <c r="J115" s="5">
        <f t="shared" si="4"/>
        <v>-0.40331435446505876</v>
      </c>
      <c r="K115" s="5">
        <f t="shared" si="5"/>
        <v>0.34335849156631049</v>
      </c>
      <c r="L115" s="12" t="str">
        <v>failed</v>
      </c>
      <c r="M115">
        <v>26</v>
      </c>
      <c r="N115" s="5">
        <f t="shared" si="6"/>
        <v>-0.58213940621950244</v>
      </c>
      <c r="O115" s="5">
        <f t="shared" si="7"/>
        <v>0.28023639194919692</v>
      </c>
    </row>
    <row r="116" spans="8:15" x14ac:dyDescent="0.2">
      <c r="H116" s="11" t="str">
        <v>successful</v>
      </c>
      <c r="I116">
        <v>1442</v>
      </c>
      <c r="J116" s="5">
        <f t="shared" si="4"/>
        <v>0.46620557476083452</v>
      </c>
      <c r="K116" s="5">
        <f t="shared" si="5"/>
        <v>0.67946582031114988</v>
      </c>
      <c r="L116" s="12" t="str">
        <v>failed</v>
      </c>
      <c r="M116">
        <v>73</v>
      </c>
      <c r="N116" s="5">
        <f t="shared" si="6"/>
        <v>-0.53324769801330096</v>
      </c>
      <c r="O116" s="5">
        <f t="shared" si="7"/>
        <v>0.29693106371645045</v>
      </c>
    </row>
    <row r="117" spans="8:15" x14ac:dyDescent="0.2">
      <c r="H117" s="11" t="str">
        <v>successful</v>
      </c>
      <c r="I117">
        <v>126</v>
      </c>
      <c r="J117" s="5">
        <f t="shared" si="4"/>
        <v>-0.57216849680112158</v>
      </c>
      <c r="K117" s="5">
        <f t="shared" si="5"/>
        <v>0.28360391393346218</v>
      </c>
      <c r="L117" s="12" t="str">
        <v>failed</v>
      </c>
      <c r="M117">
        <v>128</v>
      </c>
      <c r="N117" s="5">
        <f t="shared" si="6"/>
        <v>-0.47603399692093745</v>
      </c>
      <c r="O117" s="5">
        <f t="shared" si="7"/>
        <v>0.31702507890578202</v>
      </c>
    </row>
    <row r="118" spans="8:15" x14ac:dyDescent="0.2">
      <c r="H118" s="11" t="str">
        <v>successful</v>
      </c>
      <c r="I118">
        <v>524</v>
      </c>
      <c r="J118" s="5">
        <f t="shared" si="4"/>
        <v>-0.25813135357797679</v>
      </c>
      <c r="K118" s="5">
        <f t="shared" si="5"/>
        <v>0.39815276733165894</v>
      </c>
      <c r="L118" s="12" t="str">
        <v>failed</v>
      </c>
      <c r="M118">
        <v>33</v>
      </c>
      <c r="N118" s="5">
        <f t="shared" si="6"/>
        <v>-0.57485766244411074</v>
      </c>
      <c r="O118" s="5">
        <f t="shared" si="7"/>
        <v>0.28269378261697853</v>
      </c>
    </row>
    <row r="119" spans="8:15" x14ac:dyDescent="0.2">
      <c r="H119" s="11" t="str">
        <v>successful</v>
      </c>
      <c r="I119">
        <v>1989</v>
      </c>
      <c r="J119" s="5">
        <f t="shared" si="4"/>
        <v>0.89780938718058367</v>
      </c>
      <c r="K119" s="5">
        <f t="shared" si="5"/>
        <v>0.81535641038423412</v>
      </c>
      <c r="L119" s="12" t="str">
        <v>failed</v>
      </c>
      <c r="M119">
        <v>1072</v>
      </c>
      <c r="N119" s="5">
        <f t="shared" si="6"/>
        <v>0.50596116364617372</v>
      </c>
      <c r="O119" s="5">
        <f t="shared" si="7"/>
        <v>0.69355804330224047</v>
      </c>
    </row>
    <row r="120" spans="8:15" x14ac:dyDescent="0.2">
      <c r="H120" s="11" t="str">
        <v>successful</v>
      </c>
      <c r="I120">
        <v>157</v>
      </c>
      <c r="J120" s="5">
        <f t="shared" si="4"/>
        <v>-0.5477083173038414</v>
      </c>
      <c r="K120" s="5">
        <f t="shared" si="5"/>
        <v>0.29194610010209382</v>
      </c>
      <c r="L120" s="12" t="str">
        <v>failed</v>
      </c>
      <c r="M120">
        <v>393</v>
      </c>
      <c r="N120" s="5">
        <f t="shared" si="6"/>
        <v>-0.20036798256682259</v>
      </c>
      <c r="O120" s="5">
        <f t="shared" si="7"/>
        <v>0.42059639896490297</v>
      </c>
    </row>
    <row r="121" spans="8:15" x14ac:dyDescent="0.2">
      <c r="H121" s="11" t="str">
        <v>successful</v>
      </c>
      <c r="I121">
        <v>4498</v>
      </c>
      <c r="J121" s="5">
        <f t="shared" si="4"/>
        <v>2.8775058503636743</v>
      </c>
      <c r="K121" s="5">
        <f t="shared" si="5"/>
        <v>0.99799583761144783</v>
      </c>
      <c r="L121" s="12" t="str">
        <v>failed</v>
      </c>
      <c r="M121">
        <v>1257</v>
      </c>
      <c r="N121" s="5">
        <f t="shared" si="6"/>
        <v>0.69840724913866903</v>
      </c>
      <c r="O121" s="5">
        <f t="shared" si="7"/>
        <v>0.75753872791292687</v>
      </c>
    </row>
    <row r="122" spans="8:15" x14ac:dyDescent="0.2">
      <c r="H122" s="11" t="str">
        <v>successful</v>
      </c>
      <c r="I122">
        <v>80</v>
      </c>
      <c r="J122" s="5">
        <f t="shared" si="4"/>
        <v>-0.60846424702289204</v>
      </c>
      <c r="K122" s="5">
        <f t="shared" si="5"/>
        <v>0.27143980584905392</v>
      </c>
      <c r="L122" s="12" t="str">
        <v>failed</v>
      </c>
      <c r="M122">
        <v>328</v>
      </c>
      <c r="N122" s="5">
        <f t="shared" si="6"/>
        <v>-0.26798417476688852</v>
      </c>
      <c r="O122" s="5">
        <f t="shared" si="7"/>
        <v>0.39435575003178769</v>
      </c>
    </row>
    <row r="123" spans="8:15" x14ac:dyDescent="0.2">
      <c r="H123" s="11" t="str">
        <v>successful</v>
      </c>
      <c r="I123">
        <v>43</v>
      </c>
      <c r="J123" s="5">
        <f t="shared" si="4"/>
        <v>-0.63765865480996831</v>
      </c>
      <c r="K123" s="5">
        <f t="shared" si="5"/>
        <v>0.26184795247666182</v>
      </c>
      <c r="L123" s="12" t="str">
        <v>failed</v>
      </c>
      <c r="M123">
        <v>147</v>
      </c>
      <c r="N123" s="5">
        <f t="shared" si="6"/>
        <v>-0.45626926381630284</v>
      </c>
      <c r="O123" s="5">
        <f t="shared" si="7"/>
        <v>0.32409818168310622</v>
      </c>
    </row>
    <row r="124" spans="8:15" x14ac:dyDescent="0.2">
      <c r="H124" s="11" t="str">
        <v>successful</v>
      </c>
      <c r="I124">
        <v>2053</v>
      </c>
      <c r="J124" s="5">
        <f t="shared" si="4"/>
        <v>0.94830782227174271</v>
      </c>
      <c r="K124" s="5">
        <f t="shared" si="5"/>
        <v>0.82851361507724275</v>
      </c>
      <c r="L124" s="12" t="str">
        <v>failed</v>
      </c>
      <c r="M124">
        <v>830</v>
      </c>
      <c r="N124" s="5">
        <f t="shared" si="6"/>
        <v>0.25422087883977446</v>
      </c>
      <c r="O124" s="5">
        <f t="shared" si="7"/>
        <v>0.60033753931455669</v>
      </c>
    </row>
    <row r="125" spans="8:15" x14ac:dyDescent="0.2">
      <c r="H125" s="11" t="str">
        <v>successful</v>
      </c>
      <c r="I125">
        <v>168</v>
      </c>
      <c r="J125" s="5">
        <f t="shared" si="4"/>
        <v>-0.53902889877254845</v>
      </c>
      <c r="K125" s="5">
        <f t="shared" si="5"/>
        <v>0.29493345716045283</v>
      </c>
      <c r="L125" s="12" t="str">
        <v>failed</v>
      </c>
      <c r="M125">
        <v>331</v>
      </c>
      <c r="N125" s="5">
        <f t="shared" si="6"/>
        <v>-0.26486342743457775</v>
      </c>
      <c r="O125" s="5">
        <f t="shared" si="7"/>
        <v>0.39555733653742248</v>
      </c>
    </row>
    <row r="126" spans="8:15" x14ac:dyDescent="0.2">
      <c r="H126" s="11" t="str">
        <v>successful</v>
      </c>
      <c r="I126">
        <v>4289</v>
      </c>
      <c r="J126" s="5">
        <f t="shared" si="4"/>
        <v>2.7125968982691084</v>
      </c>
      <c r="K126" s="5">
        <f t="shared" si="5"/>
        <v>0.99666208698580327</v>
      </c>
      <c r="L126" s="12" t="str">
        <v>failed</v>
      </c>
      <c r="M126">
        <v>25</v>
      </c>
      <c r="N126" s="5">
        <f t="shared" si="6"/>
        <v>-0.58317965533027272</v>
      </c>
      <c r="O126" s="5">
        <f t="shared" si="7"/>
        <v>0.27988618268775506</v>
      </c>
    </row>
    <row r="127" spans="8:15" x14ac:dyDescent="0.2">
      <c r="H127" s="11" t="str">
        <v>successful</v>
      </c>
      <c r="I127">
        <v>165</v>
      </c>
      <c r="J127" s="5">
        <f t="shared" si="4"/>
        <v>-0.54139601291744655</v>
      </c>
      <c r="K127" s="5">
        <f t="shared" si="5"/>
        <v>0.29411732738200552</v>
      </c>
      <c r="L127" s="12" t="str">
        <v>failed</v>
      </c>
      <c r="M127">
        <v>3483</v>
      </c>
      <c r="N127" s="5">
        <f t="shared" si="6"/>
        <v>3.014001769713234</v>
      </c>
      <c r="O127" s="5">
        <f t="shared" si="7"/>
        <v>0.99871086849001989</v>
      </c>
    </row>
    <row r="128" spans="8:15" x14ac:dyDescent="0.2">
      <c r="H128" s="11" t="str">
        <v>successful</v>
      </c>
      <c r="I128">
        <v>1815</v>
      </c>
      <c r="J128" s="5">
        <f t="shared" si="4"/>
        <v>0.76051676677649527</v>
      </c>
      <c r="K128" s="5">
        <f t="shared" si="5"/>
        <v>0.77652712456018025</v>
      </c>
      <c r="L128" s="12" t="str">
        <v>failed</v>
      </c>
      <c r="M128">
        <v>923</v>
      </c>
      <c r="N128" s="5">
        <f t="shared" si="6"/>
        <v>0.35096404614140719</v>
      </c>
      <c r="O128" s="5">
        <f t="shared" si="7"/>
        <v>0.63719233910502959</v>
      </c>
    </row>
    <row r="129" spans="8:15" x14ac:dyDescent="0.2">
      <c r="H129" s="11" t="str">
        <v>successful</v>
      </c>
      <c r="I129">
        <v>397</v>
      </c>
      <c r="J129" s="5">
        <f t="shared" si="4"/>
        <v>-0.35833918571199536</v>
      </c>
      <c r="K129" s="5">
        <f t="shared" si="5"/>
        <v>0.36004474825389043</v>
      </c>
      <c r="L129" s="12" t="str">
        <v>failed</v>
      </c>
      <c r="M129">
        <v>1</v>
      </c>
      <c r="N129" s="5">
        <f t="shared" si="6"/>
        <v>-0.60814563398875854</v>
      </c>
      <c r="O129" s="5">
        <f t="shared" si="7"/>
        <v>0.27154544418351201</v>
      </c>
    </row>
    <row r="130" spans="8:15" x14ac:dyDescent="0.2">
      <c r="H130" s="11" t="str">
        <v>successful</v>
      </c>
      <c r="I130">
        <v>1539</v>
      </c>
      <c r="J130" s="5">
        <f t="shared" si="4"/>
        <v>0.54274226544587234</v>
      </c>
      <c r="K130" s="5">
        <f t="shared" si="5"/>
        <v>0.70634636531609318</v>
      </c>
      <c r="L130" s="12" t="str">
        <v>failed</v>
      </c>
      <c r="M130">
        <v>33</v>
      </c>
      <c r="N130" s="5">
        <f t="shared" si="6"/>
        <v>-0.57485766244411074</v>
      </c>
      <c r="O130" s="5">
        <f t="shared" si="7"/>
        <v>0.28269378261697853</v>
      </c>
    </row>
    <row r="131" spans="8:15" x14ac:dyDescent="0.2">
      <c r="H131" s="11" t="str">
        <v>successful</v>
      </c>
      <c r="I131">
        <v>138</v>
      </c>
      <c r="J131" s="5">
        <f t="shared" ref="J131:J194" si="8">STANDARDIZE(I131,$B$7,$B$12)</f>
        <v>-0.5627000402215292</v>
      </c>
      <c r="K131" s="5">
        <f t="shared" ref="K131:K194" si="9">_xlfn.NORM.S.DIST(J131,TRUE)</f>
        <v>0.28681957843258898</v>
      </c>
      <c r="L131" s="12" t="str">
        <v>failed</v>
      </c>
      <c r="M131">
        <v>40</v>
      </c>
      <c r="N131" s="5">
        <f t="shared" ref="N131:N194" si="10">STANDARDIZE(M131,$C$7,$C$12)</f>
        <v>-0.56757591866871904</v>
      </c>
      <c r="O131" s="5">
        <f t="shared" ref="O131:O194" si="11">_xlfn.NORM.S.DIST(N131,TRUE)</f>
        <v>0.28516148135306185</v>
      </c>
    </row>
    <row r="132" spans="8:15" x14ac:dyDescent="0.2">
      <c r="H132" s="11" t="str">
        <v>successful</v>
      </c>
      <c r="I132">
        <v>3594</v>
      </c>
      <c r="J132" s="5">
        <f t="shared" si="8"/>
        <v>2.1642154547010541</v>
      </c>
      <c r="K132" s="5">
        <f t="shared" si="9"/>
        <v>0.98477609113540499</v>
      </c>
      <c r="L132" s="12" t="str">
        <v>failed</v>
      </c>
      <c r="M132">
        <v>23</v>
      </c>
      <c r="N132" s="5">
        <f t="shared" si="10"/>
        <v>-0.58526015355181316</v>
      </c>
      <c r="O132" s="5">
        <f t="shared" si="11"/>
        <v>0.27918640158679381</v>
      </c>
    </row>
    <row r="133" spans="8:15" x14ac:dyDescent="0.2">
      <c r="H133" s="11" t="str">
        <v>successful</v>
      </c>
      <c r="I133">
        <v>5880</v>
      </c>
      <c r="J133" s="5">
        <f t="shared" si="8"/>
        <v>3.9679564331133883</v>
      </c>
      <c r="K133" s="5">
        <f t="shared" si="9"/>
        <v>0.99996375420909978</v>
      </c>
      <c r="L133" s="12" t="str">
        <v>failed</v>
      </c>
      <c r="M133">
        <v>75</v>
      </c>
      <c r="N133" s="5">
        <f t="shared" si="10"/>
        <v>-0.53116719979176041</v>
      </c>
      <c r="O133" s="5">
        <f t="shared" si="11"/>
        <v>0.29765146012417787</v>
      </c>
    </row>
    <row r="134" spans="8:15" x14ac:dyDescent="0.2">
      <c r="H134" s="11" t="str">
        <v>successful</v>
      </c>
      <c r="I134">
        <v>112</v>
      </c>
      <c r="J134" s="5">
        <f t="shared" si="8"/>
        <v>-0.58321502947731252</v>
      </c>
      <c r="K134" s="5">
        <f t="shared" si="9"/>
        <v>0.27987427739416876</v>
      </c>
      <c r="L134" s="12" t="str">
        <v>failed</v>
      </c>
      <c r="M134">
        <v>2176</v>
      </c>
      <c r="N134" s="5">
        <f t="shared" si="10"/>
        <v>1.6543961819365238</v>
      </c>
      <c r="O134" s="5">
        <f t="shared" si="11"/>
        <v>0.9509764791336458</v>
      </c>
    </row>
    <row r="135" spans="8:15" x14ac:dyDescent="0.2">
      <c r="H135" s="11" t="str">
        <v>successful</v>
      </c>
      <c r="I135">
        <v>943</v>
      </c>
      <c r="J135" s="5">
        <f t="shared" si="8"/>
        <v>7.2475588659454526E-2</v>
      </c>
      <c r="K135" s="5">
        <f t="shared" si="9"/>
        <v>0.52888828410119559</v>
      </c>
      <c r="L135" s="12" t="str">
        <v>failed</v>
      </c>
      <c r="M135">
        <v>441</v>
      </c>
      <c r="N135" s="5">
        <f t="shared" si="10"/>
        <v>-0.15043602524985084</v>
      </c>
      <c r="O135" s="5">
        <f t="shared" si="11"/>
        <v>0.44021031031108676</v>
      </c>
    </row>
    <row r="136" spans="8:15" x14ac:dyDescent="0.2">
      <c r="H136" s="11" t="str">
        <v>successful</v>
      </c>
      <c r="I136">
        <v>2468</v>
      </c>
      <c r="J136" s="5">
        <f t="shared" si="8"/>
        <v>1.2757586123159765</v>
      </c>
      <c r="K136" s="5">
        <f t="shared" si="9"/>
        <v>0.89897956893096953</v>
      </c>
      <c r="L136" s="12" t="str">
        <v>failed</v>
      </c>
      <c r="M136">
        <v>25</v>
      </c>
      <c r="N136" s="5">
        <f t="shared" si="10"/>
        <v>-0.58317965533027272</v>
      </c>
      <c r="O136" s="5">
        <f t="shared" si="11"/>
        <v>0.27988618268775506</v>
      </c>
    </row>
    <row r="137" spans="8:15" x14ac:dyDescent="0.2">
      <c r="H137" s="11" t="str">
        <v>successful</v>
      </c>
      <c r="I137">
        <v>2551</v>
      </c>
      <c r="J137" s="5">
        <f t="shared" si="8"/>
        <v>1.3412487703248233</v>
      </c>
      <c r="K137" s="5">
        <f t="shared" si="9"/>
        <v>0.91008015166649237</v>
      </c>
      <c r="L137" s="12" t="str">
        <v>failed</v>
      </c>
      <c r="M137">
        <v>127</v>
      </c>
      <c r="N137" s="5">
        <f t="shared" si="10"/>
        <v>-0.47707424603170773</v>
      </c>
      <c r="O137" s="5">
        <f t="shared" si="11"/>
        <v>0.31665462648793008</v>
      </c>
    </row>
    <row r="138" spans="8:15" x14ac:dyDescent="0.2">
      <c r="H138" s="11" t="str">
        <v>successful</v>
      </c>
      <c r="I138">
        <v>101</v>
      </c>
      <c r="J138" s="5">
        <f t="shared" si="8"/>
        <v>-0.59189444800860547</v>
      </c>
      <c r="K138" s="5">
        <f t="shared" si="9"/>
        <v>0.27696063592463516</v>
      </c>
      <c r="L138" s="12" t="str">
        <v>failed</v>
      </c>
      <c r="M138">
        <v>355</v>
      </c>
      <c r="N138" s="5">
        <f t="shared" si="10"/>
        <v>-0.23989744877609187</v>
      </c>
      <c r="O138" s="5">
        <f t="shared" si="11"/>
        <v>0.40520487934960286</v>
      </c>
    </row>
    <row r="139" spans="8:15" x14ac:dyDescent="0.2">
      <c r="H139" s="11" t="str">
        <v>successful</v>
      </c>
      <c r="I139">
        <v>92</v>
      </c>
      <c r="J139" s="5">
        <f t="shared" si="8"/>
        <v>-0.59899579044329976</v>
      </c>
      <c r="K139" s="5">
        <f t="shared" si="9"/>
        <v>0.27458784585559709</v>
      </c>
      <c r="L139" s="12" t="str">
        <v>failed</v>
      </c>
      <c r="M139">
        <v>44</v>
      </c>
      <c r="N139" s="5">
        <f t="shared" si="10"/>
        <v>-0.56341492222563805</v>
      </c>
      <c r="O139" s="5">
        <f t="shared" si="11"/>
        <v>0.28657618916435135</v>
      </c>
    </row>
    <row r="140" spans="8:15" x14ac:dyDescent="0.2">
      <c r="H140" s="11" t="str">
        <v>successful</v>
      </c>
      <c r="I140">
        <v>62</v>
      </c>
      <c r="J140" s="5">
        <f t="shared" si="8"/>
        <v>-0.62266693189228051</v>
      </c>
      <c r="K140" s="5">
        <f t="shared" si="9"/>
        <v>0.2667517087172121</v>
      </c>
      <c r="L140" s="12" t="str">
        <v>failed</v>
      </c>
      <c r="M140">
        <v>67</v>
      </c>
      <c r="N140" s="5">
        <f t="shared" si="10"/>
        <v>-0.53948919267792239</v>
      </c>
      <c r="O140" s="5">
        <f t="shared" si="11"/>
        <v>0.29477467606244989</v>
      </c>
    </row>
    <row r="141" spans="8:15" x14ac:dyDescent="0.2">
      <c r="H141" s="11" t="str">
        <v>successful</v>
      </c>
      <c r="I141">
        <v>149</v>
      </c>
      <c r="J141" s="5">
        <f t="shared" si="8"/>
        <v>-0.55402062169023625</v>
      </c>
      <c r="K141" s="5">
        <f t="shared" si="9"/>
        <v>0.28978236642359456</v>
      </c>
      <c r="L141" s="12" t="str">
        <v>failed</v>
      </c>
      <c r="M141">
        <v>1068</v>
      </c>
      <c r="N141" s="5">
        <f t="shared" si="10"/>
        <v>0.50180016720309273</v>
      </c>
      <c r="O141" s="5">
        <f t="shared" si="11"/>
        <v>0.69209595224618825</v>
      </c>
    </row>
    <row r="142" spans="8:15" x14ac:dyDescent="0.2">
      <c r="H142" s="11" t="str">
        <v>successful</v>
      </c>
      <c r="I142">
        <v>329</v>
      </c>
      <c r="J142" s="5">
        <f t="shared" si="8"/>
        <v>-0.4119937729963517</v>
      </c>
      <c r="K142" s="5">
        <f t="shared" si="9"/>
        <v>0.34017199369200257</v>
      </c>
      <c r="L142" s="12" t="str">
        <v>failed</v>
      </c>
      <c r="M142">
        <v>424</v>
      </c>
      <c r="N142" s="5">
        <f t="shared" si="10"/>
        <v>-0.16812026013294498</v>
      </c>
      <c r="O142" s="5">
        <f t="shared" si="11"/>
        <v>0.43324433546017538</v>
      </c>
    </row>
    <row r="143" spans="8:15" x14ac:dyDescent="0.2">
      <c r="H143" s="11" t="str">
        <v>successful</v>
      </c>
      <c r="I143">
        <v>97</v>
      </c>
      <c r="J143" s="5">
        <f t="shared" si="8"/>
        <v>-0.59505060020180289</v>
      </c>
      <c r="K143" s="5">
        <f t="shared" si="9"/>
        <v>0.27590482406650552</v>
      </c>
      <c r="L143" s="12" t="str">
        <v>failed</v>
      </c>
      <c r="M143">
        <v>151</v>
      </c>
      <c r="N143" s="5">
        <f t="shared" si="10"/>
        <v>-0.45210826737322185</v>
      </c>
      <c r="O143" s="5">
        <f t="shared" si="11"/>
        <v>0.32559549405957133</v>
      </c>
    </row>
    <row r="144" spans="8:15" x14ac:dyDescent="0.2">
      <c r="H144" s="11" t="str">
        <v>successful</v>
      </c>
      <c r="I144">
        <v>1784</v>
      </c>
      <c r="J144" s="5">
        <f t="shared" si="8"/>
        <v>0.73605658727921519</v>
      </c>
      <c r="K144" s="5">
        <f t="shared" si="9"/>
        <v>0.76915186947581105</v>
      </c>
      <c r="L144" s="12" t="str">
        <v>failed</v>
      </c>
      <c r="M144">
        <v>1608</v>
      </c>
      <c r="N144" s="5">
        <f t="shared" si="10"/>
        <v>1.063534687019025</v>
      </c>
      <c r="O144" s="5">
        <f t="shared" si="11"/>
        <v>0.85623022823859241</v>
      </c>
    </row>
    <row r="145" spans="8:15" x14ac:dyDescent="0.2">
      <c r="H145" s="11" t="str">
        <v>successful</v>
      </c>
      <c r="I145">
        <v>1684</v>
      </c>
      <c r="J145" s="5">
        <f t="shared" si="8"/>
        <v>0.65715278244927933</v>
      </c>
      <c r="K145" s="5">
        <f t="shared" si="9"/>
        <v>0.74445865860047034</v>
      </c>
      <c r="L145" s="12" t="str">
        <v>failed</v>
      </c>
      <c r="M145">
        <v>941</v>
      </c>
      <c r="N145" s="5">
        <f t="shared" si="10"/>
        <v>0.36968853013527159</v>
      </c>
      <c r="O145" s="5">
        <f t="shared" si="11"/>
        <v>0.64419271054122573</v>
      </c>
    </row>
    <row r="146" spans="8:15" x14ac:dyDescent="0.2">
      <c r="H146" s="11" t="str">
        <v>successful</v>
      </c>
      <c r="I146">
        <v>250</v>
      </c>
      <c r="J146" s="5">
        <f t="shared" si="8"/>
        <v>-0.47432777881200106</v>
      </c>
      <c r="K146" s="5">
        <f t="shared" si="9"/>
        <v>0.31763309265941297</v>
      </c>
      <c r="L146" s="12" t="str">
        <v>failed</v>
      </c>
      <c r="M146">
        <v>1</v>
      </c>
      <c r="N146" s="5">
        <f t="shared" si="10"/>
        <v>-0.60814563398875854</v>
      </c>
      <c r="O146" s="5">
        <f t="shared" si="11"/>
        <v>0.27154544418351201</v>
      </c>
    </row>
    <row r="147" spans="8:15" x14ac:dyDescent="0.2">
      <c r="H147" s="11" t="str">
        <v>successful</v>
      </c>
      <c r="I147">
        <v>238</v>
      </c>
      <c r="J147" s="5">
        <f t="shared" si="8"/>
        <v>-0.48379623539159339</v>
      </c>
      <c r="K147" s="5">
        <f t="shared" si="9"/>
        <v>0.31426524353287211</v>
      </c>
      <c r="L147" s="12" t="str">
        <v>failed</v>
      </c>
      <c r="M147">
        <v>40</v>
      </c>
      <c r="N147" s="5">
        <f t="shared" si="10"/>
        <v>-0.56757591866871904</v>
      </c>
      <c r="O147" s="5">
        <f t="shared" si="11"/>
        <v>0.28516148135306185</v>
      </c>
    </row>
    <row r="148" spans="8:15" x14ac:dyDescent="0.2">
      <c r="H148" s="11" t="str">
        <v>successful</v>
      </c>
      <c r="I148">
        <v>53</v>
      </c>
      <c r="J148" s="5">
        <f t="shared" si="8"/>
        <v>-0.62976827432697469</v>
      </c>
      <c r="K148" s="5">
        <f t="shared" si="9"/>
        <v>0.26442310275782305</v>
      </c>
      <c r="L148" s="12" t="str">
        <v>failed</v>
      </c>
      <c r="M148">
        <v>3015</v>
      </c>
      <c r="N148" s="5">
        <f t="shared" si="10"/>
        <v>2.5271651858727595</v>
      </c>
      <c r="O148" s="5">
        <f t="shared" si="11"/>
        <v>0.99425062974877176</v>
      </c>
    </row>
    <row r="149" spans="8:15" x14ac:dyDescent="0.2">
      <c r="H149" s="11" t="str">
        <v>successful</v>
      </c>
      <c r="I149">
        <v>214</v>
      </c>
      <c r="J149" s="5">
        <f t="shared" si="8"/>
        <v>-0.502733148550778</v>
      </c>
      <c r="K149" s="5">
        <f t="shared" si="9"/>
        <v>0.3075759502766332</v>
      </c>
      <c r="L149" s="12" t="str">
        <v>failed</v>
      </c>
      <c r="M149">
        <v>435</v>
      </c>
      <c r="N149" s="5">
        <f t="shared" si="10"/>
        <v>-0.15667751991447229</v>
      </c>
      <c r="O149" s="5">
        <f t="shared" si="11"/>
        <v>0.437749502378325</v>
      </c>
    </row>
    <row r="150" spans="8:15" x14ac:dyDescent="0.2">
      <c r="H150" s="11" t="str">
        <v>successful</v>
      </c>
      <c r="I150">
        <v>222</v>
      </c>
      <c r="J150" s="5">
        <f t="shared" si="8"/>
        <v>-0.49642084416438309</v>
      </c>
      <c r="K150" s="5">
        <f t="shared" si="9"/>
        <v>0.30979876089428676</v>
      </c>
      <c r="L150" s="12" t="str">
        <v>failed</v>
      </c>
      <c r="M150">
        <v>714</v>
      </c>
      <c r="N150" s="5">
        <f t="shared" si="10"/>
        <v>0.13355198199042603</v>
      </c>
      <c r="O150" s="5">
        <f t="shared" si="11"/>
        <v>0.55312157163070919</v>
      </c>
    </row>
    <row r="151" spans="8:15" x14ac:dyDescent="0.2">
      <c r="H151" s="11" t="str">
        <v>successful</v>
      </c>
      <c r="I151">
        <v>1884</v>
      </c>
      <c r="J151" s="5">
        <f t="shared" si="8"/>
        <v>0.81496039210915105</v>
      </c>
      <c r="K151" s="5">
        <f t="shared" si="9"/>
        <v>0.79245250884562946</v>
      </c>
      <c r="L151" s="12" t="str">
        <v>failed</v>
      </c>
      <c r="M151">
        <v>5497</v>
      </c>
      <c r="N151" s="5">
        <f t="shared" si="10"/>
        <v>5.1090634788045071</v>
      </c>
      <c r="O151" s="5">
        <f t="shared" si="11"/>
        <v>0.99999983812021298</v>
      </c>
    </row>
    <row r="152" spans="8:15" x14ac:dyDescent="0.2">
      <c r="H152" s="11" t="str">
        <v>successful</v>
      </c>
      <c r="I152">
        <v>218</v>
      </c>
      <c r="J152" s="5">
        <f t="shared" si="8"/>
        <v>-0.49957699635758052</v>
      </c>
      <c r="K152" s="5">
        <f t="shared" si="9"/>
        <v>0.30868647938719163</v>
      </c>
      <c r="L152" s="12" t="str">
        <v>failed</v>
      </c>
      <c r="M152">
        <v>418</v>
      </c>
      <c r="N152" s="5">
        <f t="shared" si="10"/>
        <v>-0.17436175479756647</v>
      </c>
      <c r="O152" s="5">
        <f t="shared" si="11"/>
        <v>0.43079058456069352</v>
      </c>
    </row>
    <row r="153" spans="8:15" x14ac:dyDescent="0.2">
      <c r="H153" s="11" t="str">
        <v>successful</v>
      </c>
      <c r="I153">
        <v>6465</v>
      </c>
      <c r="J153" s="5">
        <f t="shared" si="8"/>
        <v>4.4295436913685133</v>
      </c>
      <c r="K153" s="5">
        <f t="shared" si="9"/>
        <v>0.99999527836594815</v>
      </c>
      <c r="L153" s="12" t="str">
        <v>failed</v>
      </c>
      <c r="M153">
        <v>1439</v>
      </c>
      <c r="N153" s="5">
        <f t="shared" si="10"/>
        <v>0.88773258729885351</v>
      </c>
      <c r="O153" s="5">
        <f t="shared" si="11"/>
        <v>0.81265769377405461</v>
      </c>
    </row>
    <row r="154" spans="8:15" x14ac:dyDescent="0.2">
      <c r="H154" s="11" t="str">
        <v>successful</v>
      </c>
      <c r="I154">
        <v>59</v>
      </c>
      <c r="J154" s="5">
        <f t="shared" si="8"/>
        <v>-0.6250340460371786</v>
      </c>
      <c r="K154" s="5">
        <f t="shared" si="9"/>
        <v>0.26597435658703539</v>
      </c>
      <c r="L154" s="12" t="str">
        <v>failed</v>
      </c>
      <c r="M154">
        <v>15</v>
      </c>
      <c r="N154" s="5">
        <f t="shared" si="10"/>
        <v>-0.59358214643797513</v>
      </c>
      <c r="O154" s="5">
        <f t="shared" si="11"/>
        <v>0.27639581256247436</v>
      </c>
    </row>
    <row r="155" spans="8:15" x14ac:dyDescent="0.2">
      <c r="H155" s="11" t="str">
        <v>successful</v>
      </c>
      <c r="I155">
        <v>88</v>
      </c>
      <c r="J155" s="5">
        <f t="shared" si="8"/>
        <v>-0.60215194263649718</v>
      </c>
      <c r="K155" s="5">
        <f t="shared" si="9"/>
        <v>0.2735365008079732</v>
      </c>
      <c r="L155" s="12" t="str">
        <v>failed</v>
      </c>
      <c r="M155">
        <v>1999</v>
      </c>
      <c r="N155" s="5">
        <f t="shared" si="10"/>
        <v>1.4702720893301906</v>
      </c>
      <c r="O155" s="5">
        <f t="shared" si="11"/>
        <v>0.92925596144987821</v>
      </c>
    </row>
    <row r="156" spans="8:15" x14ac:dyDescent="0.2">
      <c r="H156" s="11" t="str">
        <v>successful</v>
      </c>
      <c r="I156">
        <v>1697</v>
      </c>
      <c r="J156" s="5">
        <f t="shared" si="8"/>
        <v>0.66741027707717093</v>
      </c>
      <c r="K156" s="5">
        <f t="shared" si="9"/>
        <v>0.74774494842316552</v>
      </c>
      <c r="L156" s="12" t="str">
        <v>failed</v>
      </c>
      <c r="M156">
        <v>118</v>
      </c>
      <c r="N156" s="5">
        <f t="shared" si="10"/>
        <v>-0.48643648802863992</v>
      </c>
      <c r="O156" s="5">
        <f t="shared" si="11"/>
        <v>0.31332886277167588</v>
      </c>
    </row>
    <row r="157" spans="8:15" x14ac:dyDescent="0.2">
      <c r="H157" s="11" t="str">
        <v>successful</v>
      </c>
      <c r="I157">
        <v>92</v>
      </c>
      <c r="J157" s="5">
        <f t="shared" si="8"/>
        <v>-0.59899579044329976</v>
      </c>
      <c r="K157" s="5">
        <f t="shared" si="9"/>
        <v>0.27458784585559709</v>
      </c>
      <c r="L157" s="12" t="str">
        <v>failed</v>
      </c>
      <c r="M157">
        <v>162</v>
      </c>
      <c r="N157" s="5">
        <f t="shared" si="10"/>
        <v>-0.44066552715474916</v>
      </c>
      <c r="O157" s="5">
        <f t="shared" si="11"/>
        <v>0.32972757836481081</v>
      </c>
    </row>
    <row r="158" spans="8:15" x14ac:dyDescent="0.2">
      <c r="H158" s="11" t="str">
        <v>successful</v>
      </c>
      <c r="I158">
        <v>186</v>
      </c>
      <c r="J158" s="5">
        <f t="shared" si="8"/>
        <v>-0.52482621390315998</v>
      </c>
      <c r="K158" s="5">
        <f t="shared" si="9"/>
        <v>0.29985200336291684</v>
      </c>
      <c r="L158" s="12" t="str">
        <v>failed</v>
      </c>
      <c r="M158">
        <v>83</v>
      </c>
      <c r="N158" s="5">
        <f t="shared" si="10"/>
        <v>-0.52284520690559844</v>
      </c>
      <c r="O158" s="5">
        <f t="shared" si="11"/>
        <v>0.30054098870833057</v>
      </c>
    </row>
    <row r="159" spans="8:15" x14ac:dyDescent="0.2">
      <c r="H159" s="11" t="str">
        <v>successful</v>
      </c>
      <c r="I159">
        <v>138</v>
      </c>
      <c r="J159" s="5">
        <f t="shared" si="8"/>
        <v>-0.5627000402215292</v>
      </c>
      <c r="K159" s="5">
        <f t="shared" si="9"/>
        <v>0.28681957843258898</v>
      </c>
      <c r="L159" s="12" t="str">
        <v>failed</v>
      </c>
      <c r="M159">
        <v>747</v>
      </c>
      <c r="N159" s="5">
        <f t="shared" si="10"/>
        <v>0.16788020264584411</v>
      </c>
      <c r="O159" s="5">
        <f t="shared" si="11"/>
        <v>0.56666123746422359</v>
      </c>
    </row>
    <row r="160" spans="8:15" x14ac:dyDescent="0.2">
      <c r="H160" s="11" t="str">
        <v>successful</v>
      </c>
      <c r="I160">
        <v>261</v>
      </c>
      <c r="J160" s="5">
        <f t="shared" si="8"/>
        <v>-0.46564836028070811</v>
      </c>
      <c r="K160" s="5">
        <f t="shared" si="9"/>
        <v>0.3207336105700222</v>
      </c>
      <c r="L160" s="12" t="str">
        <v>failed</v>
      </c>
      <c r="M160">
        <v>84</v>
      </c>
      <c r="N160" s="5">
        <f t="shared" si="10"/>
        <v>-0.52180495779482827</v>
      </c>
      <c r="O160" s="5">
        <f t="shared" si="11"/>
        <v>0.30090306870809025</v>
      </c>
    </row>
    <row r="161" spans="8:15" x14ac:dyDescent="0.2">
      <c r="H161" s="11" t="str">
        <v>successful</v>
      </c>
      <c r="I161">
        <v>107</v>
      </c>
      <c r="J161" s="5">
        <f t="shared" si="8"/>
        <v>-0.58716021971880938</v>
      </c>
      <c r="K161" s="5">
        <f t="shared" si="9"/>
        <v>0.27854805321865661</v>
      </c>
      <c r="L161" s="12" t="str">
        <v>failed</v>
      </c>
      <c r="M161">
        <v>91</v>
      </c>
      <c r="N161" s="5">
        <f t="shared" si="10"/>
        <v>-0.51452321401943657</v>
      </c>
      <c r="O161" s="5">
        <f t="shared" si="11"/>
        <v>0.30344311728042161</v>
      </c>
    </row>
    <row r="162" spans="8:15" x14ac:dyDescent="0.2">
      <c r="H162" s="11" t="str">
        <v>successful</v>
      </c>
      <c r="I162">
        <v>199</v>
      </c>
      <c r="J162" s="5">
        <f t="shared" si="8"/>
        <v>-0.51456871927526837</v>
      </c>
      <c r="K162" s="5">
        <f t="shared" si="9"/>
        <v>0.30342721423665275</v>
      </c>
      <c r="L162" s="12" t="str">
        <v>failed</v>
      </c>
      <c r="M162">
        <v>792</v>
      </c>
      <c r="N162" s="5">
        <f t="shared" si="10"/>
        <v>0.21469141263050512</v>
      </c>
      <c r="O162" s="5">
        <f t="shared" si="11"/>
        <v>0.5849960408992072</v>
      </c>
    </row>
    <row r="163" spans="8:15" x14ac:dyDescent="0.2">
      <c r="H163" s="11" t="str">
        <v>successful</v>
      </c>
      <c r="I163">
        <v>5512</v>
      </c>
      <c r="J163" s="5">
        <f t="shared" si="8"/>
        <v>3.6775904313392243</v>
      </c>
      <c r="K163" s="5">
        <f t="shared" si="9"/>
        <v>0.99988227619281134</v>
      </c>
      <c r="L163" s="12" t="str">
        <v>failed</v>
      </c>
      <c r="M163">
        <v>32</v>
      </c>
      <c r="N163" s="5">
        <f t="shared" si="10"/>
        <v>-0.57589791155488101</v>
      </c>
      <c r="O163" s="5">
        <f t="shared" si="11"/>
        <v>0.28234209366324231</v>
      </c>
    </row>
    <row r="164" spans="8:15" x14ac:dyDescent="0.2">
      <c r="H164" s="11" t="str">
        <v>successful</v>
      </c>
      <c r="I164">
        <v>86</v>
      </c>
      <c r="J164" s="5">
        <f t="shared" si="8"/>
        <v>-0.60373001873309584</v>
      </c>
      <c r="K164" s="5">
        <f t="shared" si="9"/>
        <v>0.27301157642942886</v>
      </c>
      <c r="L164" s="12" t="str">
        <v>failed</v>
      </c>
      <c r="M164">
        <v>186</v>
      </c>
      <c r="N164" s="5">
        <f t="shared" si="10"/>
        <v>-0.41569954849626328</v>
      </c>
      <c r="O164" s="5">
        <f t="shared" si="11"/>
        <v>0.33881493584050137</v>
      </c>
    </row>
    <row r="165" spans="8:15" x14ac:dyDescent="0.2">
      <c r="H165" s="11" t="str">
        <v>successful</v>
      </c>
      <c r="I165">
        <v>2768</v>
      </c>
      <c r="J165" s="5">
        <f t="shared" si="8"/>
        <v>1.5124700268057842</v>
      </c>
      <c r="K165" s="5">
        <f t="shared" si="9"/>
        <v>0.93479283394664026</v>
      </c>
      <c r="L165" s="12" t="str">
        <v>failed</v>
      </c>
      <c r="M165">
        <v>605</v>
      </c>
      <c r="N165" s="5">
        <f t="shared" si="10"/>
        <v>2.0164828916469334E-2</v>
      </c>
      <c r="O165" s="5">
        <f t="shared" si="11"/>
        <v>0.50804405768192185</v>
      </c>
    </row>
    <row r="166" spans="8:15" x14ac:dyDescent="0.2">
      <c r="H166" s="11" t="str">
        <v>successful</v>
      </c>
      <c r="I166">
        <v>48</v>
      </c>
      <c r="J166" s="5">
        <f t="shared" si="8"/>
        <v>-0.63371346456847155</v>
      </c>
      <c r="K166" s="5">
        <f t="shared" si="9"/>
        <v>0.26313391807387471</v>
      </c>
      <c r="L166" s="12" t="str">
        <v>failed</v>
      </c>
      <c r="M166">
        <v>1</v>
      </c>
      <c r="N166" s="5">
        <f t="shared" si="10"/>
        <v>-0.60814563398875854</v>
      </c>
      <c r="O166" s="5">
        <f t="shared" si="11"/>
        <v>0.27154544418351201</v>
      </c>
    </row>
    <row r="167" spans="8:15" x14ac:dyDescent="0.2">
      <c r="H167" s="11" t="str">
        <v>successful</v>
      </c>
      <c r="I167">
        <v>87</v>
      </c>
      <c r="J167" s="5">
        <f t="shared" si="8"/>
        <v>-0.60294098068479651</v>
      </c>
      <c r="K167" s="5">
        <f t="shared" si="9"/>
        <v>0.27327397618638161</v>
      </c>
      <c r="L167" s="12" t="str">
        <v>failed</v>
      </c>
      <c r="M167">
        <v>31</v>
      </c>
      <c r="N167" s="5">
        <f t="shared" si="10"/>
        <v>-0.57693816066565118</v>
      </c>
      <c r="O167" s="5">
        <f t="shared" si="11"/>
        <v>0.28199061533525566</v>
      </c>
    </row>
    <row r="168" spans="8:15" x14ac:dyDescent="0.2">
      <c r="H168" s="11" t="str">
        <v>successful</v>
      </c>
      <c r="I168">
        <v>1894</v>
      </c>
      <c r="J168" s="5">
        <f t="shared" si="8"/>
        <v>0.82285077259214467</v>
      </c>
      <c r="K168" s="5">
        <f t="shared" si="9"/>
        <v>0.79470357014374293</v>
      </c>
      <c r="L168" s="12" t="str">
        <v>failed</v>
      </c>
      <c r="M168">
        <v>1181</v>
      </c>
      <c r="N168" s="5">
        <f t="shared" si="10"/>
        <v>0.61934831672013035</v>
      </c>
      <c r="O168" s="5">
        <f t="shared" si="11"/>
        <v>0.73215653951866877</v>
      </c>
    </row>
    <row r="169" spans="8:15" x14ac:dyDescent="0.2">
      <c r="H169" s="11" t="str">
        <v>successful</v>
      </c>
      <c r="I169">
        <v>282</v>
      </c>
      <c r="J169" s="5">
        <f t="shared" si="8"/>
        <v>-0.44907856126642159</v>
      </c>
      <c r="K169" s="5">
        <f t="shared" si="9"/>
        <v>0.3266874926317932</v>
      </c>
      <c r="L169" s="12" t="str">
        <v>failed</v>
      </c>
      <c r="M169">
        <v>39</v>
      </c>
      <c r="N169" s="5">
        <f t="shared" si="10"/>
        <v>-0.56861616777948931</v>
      </c>
      <c r="O169" s="5">
        <f t="shared" si="11"/>
        <v>0.28480832518125981</v>
      </c>
    </row>
    <row r="170" spans="8:15" x14ac:dyDescent="0.2">
      <c r="H170" s="11" t="str">
        <v>successful</v>
      </c>
      <c r="I170">
        <v>116</v>
      </c>
      <c r="J170" s="5">
        <f t="shared" si="8"/>
        <v>-0.58005887728411509</v>
      </c>
      <c r="K170" s="5">
        <f t="shared" si="9"/>
        <v>0.2809374569981869</v>
      </c>
      <c r="L170" s="12" t="str">
        <v>failed</v>
      </c>
      <c r="M170">
        <v>46</v>
      </c>
      <c r="N170" s="5">
        <f t="shared" si="10"/>
        <v>-0.5613344240040975</v>
      </c>
      <c r="O170" s="5">
        <f t="shared" si="11"/>
        <v>0.28728478929768808</v>
      </c>
    </row>
    <row r="171" spans="8:15" x14ac:dyDescent="0.2">
      <c r="H171" s="11" t="str">
        <v>successful</v>
      </c>
      <c r="I171">
        <v>83</v>
      </c>
      <c r="J171" s="5">
        <f t="shared" si="8"/>
        <v>-0.60609713287799394</v>
      </c>
      <c r="K171" s="5">
        <f t="shared" si="9"/>
        <v>0.27222512738435756</v>
      </c>
      <c r="L171" s="12" t="str">
        <v>failed</v>
      </c>
      <c r="M171">
        <v>105</v>
      </c>
      <c r="N171" s="5">
        <f t="shared" si="10"/>
        <v>-0.49995972646865311</v>
      </c>
      <c r="O171" s="5">
        <f t="shared" si="11"/>
        <v>0.30855171778271628</v>
      </c>
    </row>
    <row r="172" spans="8:15" x14ac:dyDescent="0.2">
      <c r="H172" s="11" t="str">
        <v>successful</v>
      </c>
      <c r="I172">
        <v>91</v>
      </c>
      <c r="J172" s="5">
        <f t="shared" si="8"/>
        <v>-0.59978482849159909</v>
      </c>
      <c r="K172" s="5">
        <f t="shared" si="9"/>
        <v>0.27432482281852749</v>
      </c>
      <c r="L172" s="12" t="str">
        <v>failed</v>
      </c>
      <c r="M172">
        <v>535</v>
      </c>
      <c r="N172" s="5">
        <f t="shared" si="10"/>
        <v>-5.2652608837447809E-2</v>
      </c>
      <c r="O172" s="5">
        <f t="shared" si="11"/>
        <v>0.47900434963972605</v>
      </c>
    </row>
    <row r="173" spans="8:15" x14ac:dyDescent="0.2">
      <c r="H173" s="11" t="str">
        <v>successful</v>
      </c>
      <c r="I173">
        <v>546</v>
      </c>
      <c r="J173" s="5">
        <f t="shared" si="8"/>
        <v>-0.24077251651539089</v>
      </c>
      <c r="K173" s="5">
        <f t="shared" si="9"/>
        <v>0.40486571585214737</v>
      </c>
      <c r="L173" s="12" t="str">
        <v>failed</v>
      </c>
      <c r="M173">
        <v>16</v>
      </c>
      <c r="N173" s="5">
        <f t="shared" si="10"/>
        <v>-0.59254189732720486</v>
      </c>
      <c r="O173" s="5">
        <f t="shared" si="11"/>
        <v>0.27674388675351769</v>
      </c>
    </row>
    <row r="174" spans="8:15" x14ac:dyDescent="0.2">
      <c r="H174" s="11" t="str">
        <v>successful</v>
      </c>
      <c r="I174">
        <v>393</v>
      </c>
      <c r="J174" s="5">
        <f t="shared" si="8"/>
        <v>-0.36149533790519278</v>
      </c>
      <c r="K174" s="5">
        <f t="shared" si="9"/>
        <v>0.35886459475585158</v>
      </c>
      <c r="L174" s="12" t="str">
        <v>failed</v>
      </c>
      <c r="M174">
        <v>575</v>
      </c>
      <c r="N174" s="5">
        <f t="shared" si="10"/>
        <v>-1.104264440663801E-2</v>
      </c>
      <c r="O174" s="5">
        <f t="shared" si="11"/>
        <v>0.49559471178907311</v>
      </c>
    </row>
    <row r="175" spans="8:15" x14ac:dyDescent="0.2">
      <c r="H175" s="11" t="str">
        <v>successful</v>
      </c>
      <c r="I175">
        <v>133</v>
      </c>
      <c r="J175" s="5">
        <f t="shared" si="8"/>
        <v>-0.56664523046302606</v>
      </c>
      <c r="K175" s="5">
        <f t="shared" si="9"/>
        <v>0.2854776192683055</v>
      </c>
      <c r="L175" s="12" t="str">
        <v>failed</v>
      </c>
      <c r="M175">
        <v>1120</v>
      </c>
      <c r="N175" s="5">
        <f t="shared" si="10"/>
        <v>0.55589312096314547</v>
      </c>
      <c r="O175" s="5">
        <f t="shared" si="11"/>
        <v>0.71085803943426573</v>
      </c>
    </row>
    <row r="176" spans="8:15" x14ac:dyDescent="0.2">
      <c r="H176" s="11" t="str">
        <v>successful</v>
      </c>
      <c r="I176">
        <v>254</v>
      </c>
      <c r="J176" s="5">
        <f t="shared" si="8"/>
        <v>-0.47117162661880363</v>
      </c>
      <c r="K176" s="5">
        <f t="shared" si="9"/>
        <v>0.31875908939327896</v>
      </c>
      <c r="L176" s="12" t="str">
        <v>failed</v>
      </c>
      <c r="M176">
        <v>113</v>
      </c>
      <c r="N176" s="5">
        <f t="shared" si="10"/>
        <v>-0.49163773358249113</v>
      </c>
      <c r="O176" s="5">
        <f t="shared" si="11"/>
        <v>0.311487731714438</v>
      </c>
    </row>
    <row r="177" spans="8:15" x14ac:dyDescent="0.2">
      <c r="H177" s="11" t="str">
        <v>successful</v>
      </c>
      <c r="I177">
        <v>176</v>
      </c>
      <c r="J177" s="5">
        <f t="shared" si="8"/>
        <v>-0.5327165943861536</v>
      </c>
      <c r="K177" s="5">
        <f t="shared" si="9"/>
        <v>0.29711488860856716</v>
      </c>
      <c r="L177" s="12" t="str">
        <v>failed</v>
      </c>
      <c r="M177">
        <v>1538</v>
      </c>
      <c r="N177" s="5">
        <f t="shared" si="10"/>
        <v>0.99071724926510785</v>
      </c>
      <c r="O177" s="5">
        <f t="shared" si="11"/>
        <v>0.8390881670542103</v>
      </c>
    </row>
    <row r="178" spans="8:15" x14ac:dyDescent="0.2">
      <c r="H178" s="11" t="str">
        <v>successful</v>
      </c>
      <c r="I178">
        <v>337</v>
      </c>
      <c r="J178" s="5">
        <f t="shared" si="8"/>
        <v>-0.40568146860995685</v>
      </c>
      <c r="K178" s="5">
        <f t="shared" si="9"/>
        <v>0.34248833006935536</v>
      </c>
      <c r="L178" s="12" t="str">
        <v>failed</v>
      </c>
      <c r="M178">
        <v>9</v>
      </c>
      <c r="N178" s="5">
        <f t="shared" si="10"/>
        <v>-0.59982364110259656</v>
      </c>
      <c r="O178" s="5">
        <f t="shared" si="11"/>
        <v>0.27431188798266382</v>
      </c>
    </row>
    <row r="179" spans="8:15" x14ac:dyDescent="0.2">
      <c r="H179" s="11" t="str">
        <v>successful</v>
      </c>
      <c r="I179">
        <v>107</v>
      </c>
      <c r="J179" s="5">
        <f t="shared" si="8"/>
        <v>-0.58716021971880938</v>
      </c>
      <c r="K179" s="5">
        <f t="shared" si="9"/>
        <v>0.27854805321865661</v>
      </c>
      <c r="L179" s="12" t="str">
        <v>failed</v>
      </c>
      <c r="M179">
        <v>554</v>
      </c>
      <c r="N179" s="5">
        <f t="shared" si="10"/>
        <v>-3.2887875732813154E-2</v>
      </c>
      <c r="O179" s="5">
        <f t="shared" si="11"/>
        <v>0.48688200066526865</v>
      </c>
    </row>
    <row r="180" spans="8:15" x14ac:dyDescent="0.2">
      <c r="H180" s="11" t="str">
        <v>successful</v>
      </c>
      <c r="I180">
        <v>183</v>
      </c>
      <c r="J180" s="5">
        <f t="shared" si="8"/>
        <v>-0.52719332804805807</v>
      </c>
      <c r="K180" s="5">
        <f t="shared" si="9"/>
        <v>0.29902967071846787</v>
      </c>
      <c r="L180" s="12" t="str">
        <v>failed</v>
      </c>
      <c r="M180">
        <v>648</v>
      </c>
      <c r="N180" s="5">
        <f t="shared" si="10"/>
        <v>6.4895540679589858E-2</v>
      </c>
      <c r="O180" s="5">
        <f t="shared" si="11"/>
        <v>0.52587141443307361</v>
      </c>
    </row>
    <row r="181" spans="8:15" x14ac:dyDescent="0.2">
      <c r="H181" s="11" t="str">
        <v>successful</v>
      </c>
      <c r="I181">
        <v>72</v>
      </c>
      <c r="J181" s="5">
        <f t="shared" si="8"/>
        <v>-0.61477655140928689</v>
      </c>
      <c r="K181" s="5">
        <f t="shared" si="9"/>
        <v>0.2693511484284154</v>
      </c>
      <c r="L181" s="12" t="str">
        <v>failed</v>
      </c>
      <c r="M181">
        <v>21</v>
      </c>
      <c r="N181" s="5">
        <f t="shared" si="10"/>
        <v>-0.58734065177335371</v>
      </c>
      <c r="O181" s="5">
        <f t="shared" si="11"/>
        <v>0.27848747204333546</v>
      </c>
    </row>
    <row r="182" spans="8:15" x14ac:dyDescent="0.2">
      <c r="H182" s="11" t="str">
        <v>successful</v>
      </c>
      <c r="I182">
        <v>295</v>
      </c>
      <c r="J182" s="5">
        <f t="shared" si="8"/>
        <v>-0.43882106663852993</v>
      </c>
      <c r="K182" s="5">
        <f t="shared" si="9"/>
        <v>0.33039559720663025</v>
      </c>
      <c r="L182" s="12" t="str">
        <v>failed</v>
      </c>
      <c r="M182">
        <v>54</v>
      </c>
      <c r="N182" s="5">
        <f t="shared" si="10"/>
        <v>-0.55301243111793563</v>
      </c>
      <c r="O182" s="5">
        <f t="shared" si="11"/>
        <v>0.29012744897074061</v>
      </c>
    </row>
    <row r="183" spans="8:15" x14ac:dyDescent="0.2">
      <c r="H183" s="11" t="str">
        <v>successful</v>
      </c>
      <c r="I183">
        <v>142</v>
      </c>
      <c r="J183" s="5">
        <f t="shared" si="8"/>
        <v>-0.55954388802833177</v>
      </c>
      <c r="K183" s="5">
        <f t="shared" si="9"/>
        <v>0.28789529377855322</v>
      </c>
      <c r="L183" s="12" t="str">
        <v>failed</v>
      </c>
      <c r="M183">
        <v>120</v>
      </c>
      <c r="N183" s="5">
        <f t="shared" si="10"/>
        <v>-0.48435598980709943</v>
      </c>
      <c r="O183" s="5">
        <f t="shared" si="11"/>
        <v>0.3140666232731304</v>
      </c>
    </row>
    <row r="184" spans="8:15" x14ac:dyDescent="0.2">
      <c r="H184" s="11" t="str">
        <v>successful</v>
      </c>
      <c r="I184">
        <v>85</v>
      </c>
      <c r="J184" s="5">
        <f t="shared" si="8"/>
        <v>-0.60451905678139528</v>
      </c>
      <c r="K184" s="5">
        <f t="shared" si="9"/>
        <v>0.2727493016410128</v>
      </c>
      <c r="L184" s="12" t="str">
        <v>failed</v>
      </c>
      <c r="M184">
        <v>579</v>
      </c>
      <c r="N184" s="5">
        <f t="shared" si="10"/>
        <v>-6.8816479635570322E-3</v>
      </c>
      <c r="O184" s="5">
        <f t="shared" si="11"/>
        <v>0.49725464133721015</v>
      </c>
    </row>
    <row r="185" spans="8:15" x14ac:dyDescent="0.2">
      <c r="H185" s="11" t="str">
        <v>successful</v>
      </c>
      <c r="I185">
        <v>659</v>
      </c>
      <c r="J185" s="5">
        <f t="shared" si="8"/>
        <v>-0.15161121705756336</v>
      </c>
      <c r="K185" s="5">
        <f t="shared" si="9"/>
        <v>0.4397467928774364</v>
      </c>
      <c r="L185" s="12" t="str">
        <v>failed</v>
      </c>
      <c r="M185">
        <v>2072</v>
      </c>
      <c r="N185" s="5">
        <f t="shared" si="10"/>
        <v>1.5462102744164183</v>
      </c>
      <c r="O185" s="5">
        <f t="shared" si="11"/>
        <v>0.93897310352383334</v>
      </c>
    </row>
    <row r="186" spans="8:15" x14ac:dyDescent="0.2">
      <c r="H186" s="11" t="str">
        <v>successful</v>
      </c>
      <c r="I186">
        <v>121</v>
      </c>
      <c r="J186" s="5">
        <f t="shared" si="8"/>
        <v>-0.57611368704261834</v>
      </c>
      <c r="K186" s="5">
        <f t="shared" si="9"/>
        <v>0.28226917033555138</v>
      </c>
      <c r="L186" s="12" t="str">
        <v>failed</v>
      </c>
      <c r="M186">
        <v>0</v>
      </c>
      <c r="N186" s="5">
        <f t="shared" si="10"/>
        <v>-0.60918588309952881</v>
      </c>
      <c r="O186" s="5">
        <f t="shared" si="11"/>
        <v>0.27120061818811214</v>
      </c>
    </row>
    <row r="187" spans="8:15" x14ac:dyDescent="0.2">
      <c r="H187" s="11" t="str">
        <v>successful</v>
      </c>
      <c r="I187">
        <v>3742</v>
      </c>
      <c r="J187" s="5">
        <f t="shared" si="8"/>
        <v>2.2809930858493592</v>
      </c>
      <c r="K187" s="5">
        <f t="shared" si="9"/>
        <v>0.98872557198998445</v>
      </c>
      <c r="L187" s="12" t="str">
        <v>failed</v>
      </c>
      <c r="M187">
        <v>1796</v>
      </c>
      <c r="N187" s="5">
        <f t="shared" si="10"/>
        <v>1.2591015198438309</v>
      </c>
      <c r="O187" s="5">
        <f t="shared" si="11"/>
        <v>0.89600316722219464</v>
      </c>
    </row>
    <row r="188" spans="8:15" x14ac:dyDescent="0.2">
      <c r="H188" s="11" t="str">
        <v>successful</v>
      </c>
      <c r="I188">
        <v>223</v>
      </c>
      <c r="J188" s="5">
        <f t="shared" si="8"/>
        <v>-0.49563180611608376</v>
      </c>
      <c r="K188" s="5">
        <f t="shared" si="9"/>
        <v>0.31007710410767353</v>
      </c>
      <c r="L188" s="12" t="str">
        <v>failed</v>
      </c>
      <c r="M188">
        <v>62</v>
      </c>
      <c r="N188" s="5">
        <f t="shared" si="10"/>
        <v>-0.54469043823177365</v>
      </c>
      <c r="O188" s="5">
        <f t="shared" si="11"/>
        <v>0.29298322110816544</v>
      </c>
    </row>
    <row r="189" spans="8:15" x14ac:dyDescent="0.2">
      <c r="H189" s="11" t="str">
        <v>successful</v>
      </c>
      <c r="I189">
        <v>133</v>
      </c>
      <c r="J189" s="5">
        <f t="shared" si="8"/>
        <v>-0.56664523046302606</v>
      </c>
      <c r="K189" s="5">
        <f t="shared" si="9"/>
        <v>0.2854776192683055</v>
      </c>
      <c r="L189" s="12" t="str">
        <v>failed</v>
      </c>
      <c r="M189">
        <v>347</v>
      </c>
      <c r="N189" s="5">
        <f t="shared" si="10"/>
        <v>-0.24821944166225385</v>
      </c>
      <c r="O189" s="5">
        <f t="shared" si="11"/>
        <v>0.40198231235120874</v>
      </c>
    </row>
    <row r="190" spans="8:15" x14ac:dyDescent="0.2">
      <c r="H190" s="11" t="str">
        <v>successful</v>
      </c>
      <c r="I190">
        <v>5168</v>
      </c>
      <c r="J190" s="5">
        <f t="shared" si="8"/>
        <v>3.406161342724245</v>
      </c>
      <c r="K190" s="5">
        <f t="shared" si="9"/>
        <v>0.99967058384198071</v>
      </c>
      <c r="L190" s="12" t="str">
        <v>failed</v>
      </c>
      <c r="M190">
        <v>19</v>
      </c>
      <c r="N190" s="5">
        <f t="shared" si="10"/>
        <v>-0.58942114999489414</v>
      </c>
      <c r="O190" s="5">
        <f t="shared" si="11"/>
        <v>0.2777893960427355</v>
      </c>
    </row>
    <row r="191" spans="8:15" x14ac:dyDescent="0.2">
      <c r="H191" s="11" t="str">
        <v>successful</v>
      </c>
      <c r="I191">
        <v>307</v>
      </c>
      <c r="J191" s="5">
        <f t="shared" si="8"/>
        <v>-0.4293526100589376</v>
      </c>
      <c r="K191" s="5">
        <f t="shared" si="9"/>
        <v>0.33383331788239107</v>
      </c>
      <c r="L191" s="12" t="str">
        <v>failed</v>
      </c>
      <c r="M191">
        <v>1258</v>
      </c>
      <c r="N191" s="5">
        <f t="shared" si="10"/>
        <v>0.69944749824943919</v>
      </c>
      <c r="O191" s="5">
        <f t="shared" si="11"/>
        <v>0.75786379357527678</v>
      </c>
    </row>
    <row r="192" spans="8:15" x14ac:dyDescent="0.2">
      <c r="H192" s="11" t="str">
        <v>successful</v>
      </c>
      <c r="I192">
        <v>2441</v>
      </c>
      <c r="J192" s="5">
        <f t="shared" si="8"/>
        <v>1.2544545850118938</v>
      </c>
      <c r="K192" s="5">
        <f t="shared" si="9"/>
        <v>0.89516158850180039</v>
      </c>
      <c r="L192" s="12" t="str">
        <v>failed</v>
      </c>
      <c r="M192">
        <v>362</v>
      </c>
      <c r="N192" s="5">
        <f t="shared" si="10"/>
        <v>-0.23261570500070017</v>
      </c>
      <c r="O192" s="5">
        <f t="shared" si="11"/>
        <v>0.40802991549357182</v>
      </c>
    </row>
    <row r="193" spans="8:15" x14ac:dyDescent="0.2">
      <c r="H193" s="11" t="str">
        <v>successful</v>
      </c>
      <c r="I193">
        <v>1385</v>
      </c>
      <c r="J193" s="5">
        <f t="shared" si="8"/>
        <v>0.42123040600777106</v>
      </c>
      <c r="K193" s="5">
        <f t="shared" si="9"/>
        <v>0.66320657832134478</v>
      </c>
      <c r="L193" s="12" t="str">
        <v>failed</v>
      </c>
      <c r="M193">
        <v>133</v>
      </c>
      <c r="N193" s="5">
        <f t="shared" si="10"/>
        <v>-0.47083275136708624</v>
      </c>
      <c r="O193" s="5">
        <f t="shared" si="11"/>
        <v>0.3188800871471863</v>
      </c>
    </row>
    <row r="194" spans="8:15" x14ac:dyDescent="0.2">
      <c r="H194" s="11" t="str">
        <v>successful</v>
      </c>
      <c r="I194">
        <v>190</v>
      </c>
      <c r="J194" s="5">
        <f t="shared" si="8"/>
        <v>-0.52167006170996255</v>
      </c>
      <c r="K194" s="5">
        <f t="shared" si="9"/>
        <v>0.30095003645790369</v>
      </c>
      <c r="L194" s="12" t="str">
        <v>failed</v>
      </c>
      <c r="M194">
        <v>846</v>
      </c>
      <c r="N194" s="5">
        <f t="shared" si="10"/>
        <v>0.27086486461209835</v>
      </c>
      <c r="O194" s="5">
        <f t="shared" si="11"/>
        <v>0.6067525154401916</v>
      </c>
    </row>
    <row r="195" spans="8:15" x14ac:dyDescent="0.2">
      <c r="H195" s="11" t="str">
        <v>successful</v>
      </c>
      <c r="I195">
        <v>470</v>
      </c>
      <c r="J195" s="5">
        <f t="shared" ref="J195:J258" si="12">STANDARDIZE(I195,$B$7,$B$12)</f>
        <v>-0.30073940818614214</v>
      </c>
      <c r="K195" s="5">
        <f t="shared" ref="K195:K258" si="13">_xlfn.NORM.S.DIST(J195,TRUE)</f>
        <v>0.38180660783868781</v>
      </c>
      <c r="L195" s="12" t="str">
        <v>failed</v>
      </c>
      <c r="M195">
        <v>10</v>
      </c>
      <c r="N195" s="5">
        <f t="shared" ref="N195:N258" si="14">STANDARDIZE(M195,$C$7,$C$12)</f>
        <v>-0.5987833919918264</v>
      </c>
      <c r="O195" s="5">
        <f t="shared" ref="O195:O258" si="15">_xlfn.NORM.S.DIST(N195,TRUE)</f>
        <v>0.27465866937164229</v>
      </c>
    </row>
    <row r="196" spans="8:15" x14ac:dyDescent="0.2">
      <c r="H196" s="11" t="str">
        <v>successful</v>
      </c>
      <c r="I196">
        <v>253</v>
      </c>
      <c r="J196" s="5">
        <f t="shared" si="12"/>
        <v>-0.47196066466710301</v>
      </c>
      <c r="K196" s="5">
        <f t="shared" si="13"/>
        <v>0.31847743277173524</v>
      </c>
      <c r="L196" s="12" t="str">
        <v>failed</v>
      </c>
      <c r="M196">
        <v>191</v>
      </c>
      <c r="N196" s="5">
        <f t="shared" si="14"/>
        <v>-0.41049830294241202</v>
      </c>
      <c r="O196" s="5">
        <f t="shared" si="15"/>
        <v>0.34072022406717306</v>
      </c>
    </row>
    <row r="197" spans="8:15" x14ac:dyDescent="0.2">
      <c r="H197" s="11" t="str">
        <v>successful</v>
      </c>
      <c r="I197">
        <v>1113</v>
      </c>
      <c r="J197" s="5">
        <f t="shared" si="12"/>
        <v>0.20661205687034551</v>
      </c>
      <c r="K197" s="5">
        <f t="shared" si="13"/>
        <v>0.58184357829134759</v>
      </c>
      <c r="L197" s="12" t="str">
        <v>failed</v>
      </c>
      <c r="M197">
        <v>1979</v>
      </c>
      <c r="N197" s="5">
        <f t="shared" si="14"/>
        <v>1.4494671071147858</v>
      </c>
      <c r="O197" s="5">
        <f t="shared" si="15"/>
        <v>0.92639641012342611</v>
      </c>
    </row>
    <row r="198" spans="8:15" x14ac:dyDescent="0.2">
      <c r="H198" s="11" t="str">
        <v>successful</v>
      </c>
      <c r="I198">
        <v>2283</v>
      </c>
      <c r="J198" s="5">
        <f t="shared" si="12"/>
        <v>1.1297865733805952</v>
      </c>
      <c r="K198" s="5">
        <f t="shared" si="13"/>
        <v>0.87071691643256288</v>
      </c>
      <c r="L198" s="12" t="str">
        <v>failed</v>
      </c>
      <c r="M198">
        <v>63</v>
      </c>
      <c r="N198" s="5">
        <f t="shared" si="14"/>
        <v>-0.54365018912100338</v>
      </c>
      <c r="O198" s="5">
        <f t="shared" si="15"/>
        <v>0.29334110773912608</v>
      </c>
    </row>
    <row r="199" spans="8:15" x14ac:dyDescent="0.2">
      <c r="H199" s="11" t="str">
        <v>successful</v>
      </c>
      <c r="I199">
        <v>1095</v>
      </c>
      <c r="J199" s="5">
        <f t="shared" si="12"/>
        <v>0.19240937200095704</v>
      </c>
      <c r="K199" s="5">
        <f t="shared" si="13"/>
        <v>0.57628922411758232</v>
      </c>
      <c r="L199" s="12" t="str">
        <v>failed</v>
      </c>
      <c r="M199">
        <v>6080</v>
      </c>
      <c r="N199" s="5">
        <f t="shared" si="14"/>
        <v>5.7155287103835599</v>
      </c>
      <c r="O199" s="5">
        <f t="shared" si="15"/>
        <v>0.99999999453182731</v>
      </c>
    </row>
    <row r="200" spans="8:15" x14ac:dyDescent="0.2">
      <c r="H200" s="11" t="str">
        <v>successful</v>
      </c>
      <c r="I200">
        <v>1690</v>
      </c>
      <c r="J200" s="5">
        <f t="shared" si="12"/>
        <v>0.66188701073907552</v>
      </c>
      <c r="K200" s="5">
        <f t="shared" si="13"/>
        <v>0.74597818153312845</v>
      </c>
      <c r="L200" s="12" t="str">
        <v>failed</v>
      </c>
      <c r="M200">
        <v>80</v>
      </c>
      <c r="N200" s="5">
        <f t="shared" si="14"/>
        <v>-0.52596595423790926</v>
      </c>
      <c r="O200" s="5">
        <f t="shared" si="15"/>
        <v>0.29945593111298313</v>
      </c>
    </row>
    <row r="201" spans="8:15" x14ac:dyDescent="0.2">
      <c r="H201" s="11" t="str">
        <v>successful</v>
      </c>
      <c r="I201">
        <v>191</v>
      </c>
      <c r="J201" s="5">
        <f t="shared" si="12"/>
        <v>-0.52088102366166322</v>
      </c>
      <c r="K201" s="5">
        <f t="shared" si="13"/>
        <v>0.30122482775649495</v>
      </c>
      <c r="L201" s="12" t="str">
        <v>failed</v>
      </c>
      <c r="M201">
        <v>9</v>
      </c>
      <c r="N201" s="5">
        <f t="shared" si="14"/>
        <v>-0.59982364110259656</v>
      </c>
      <c r="O201" s="5">
        <f t="shared" si="15"/>
        <v>0.27431188798266382</v>
      </c>
    </row>
    <row r="202" spans="8:15" x14ac:dyDescent="0.2">
      <c r="H202" s="11" t="str">
        <v>successful</v>
      </c>
      <c r="I202">
        <v>2013</v>
      </c>
      <c r="J202" s="5">
        <f t="shared" si="12"/>
        <v>0.91674630033976834</v>
      </c>
      <c r="K202" s="5">
        <f t="shared" si="13"/>
        <v>0.82036220105204527</v>
      </c>
      <c r="L202" s="12" t="str">
        <v>failed</v>
      </c>
      <c r="M202">
        <v>1784</v>
      </c>
      <c r="N202" s="5">
        <f t="shared" si="14"/>
        <v>1.2466185305145878</v>
      </c>
      <c r="O202" s="5">
        <f t="shared" si="15"/>
        <v>0.89373129806971274</v>
      </c>
    </row>
    <row r="203" spans="8:15" x14ac:dyDescent="0.2">
      <c r="H203" s="11" t="str">
        <v>successful</v>
      </c>
      <c r="I203">
        <v>1703</v>
      </c>
      <c r="J203" s="5">
        <f t="shared" si="12"/>
        <v>0.67214450536696713</v>
      </c>
      <c r="K203" s="5">
        <f t="shared" si="13"/>
        <v>0.74925414706372662</v>
      </c>
      <c r="L203" s="12" t="str">
        <v>failed</v>
      </c>
      <c r="M203">
        <v>243</v>
      </c>
      <c r="N203" s="5">
        <f t="shared" si="14"/>
        <v>-0.35640534918235933</v>
      </c>
      <c r="O203" s="5">
        <f t="shared" si="15"/>
        <v>0.36076851199164084</v>
      </c>
    </row>
    <row r="204" spans="8:15" x14ac:dyDescent="0.2">
      <c r="H204" s="11" t="str">
        <v>successful</v>
      </c>
      <c r="I204">
        <v>80</v>
      </c>
      <c r="J204" s="5">
        <f t="shared" si="12"/>
        <v>-0.60846424702289204</v>
      </c>
      <c r="K204" s="5">
        <f t="shared" si="13"/>
        <v>0.27143980584905392</v>
      </c>
      <c r="L204" s="12" t="str">
        <v>failed</v>
      </c>
      <c r="M204">
        <v>1296</v>
      </c>
      <c r="N204" s="5">
        <f t="shared" si="14"/>
        <v>0.73897696445870853</v>
      </c>
      <c r="O204" s="5">
        <f t="shared" si="15"/>
        <v>0.77003950735433202</v>
      </c>
    </row>
    <row r="205" spans="8:15" x14ac:dyDescent="0.2">
      <c r="H205" s="11" t="str">
        <v>successful</v>
      </c>
      <c r="I205">
        <v>41</v>
      </c>
      <c r="J205" s="5">
        <f t="shared" si="12"/>
        <v>-0.63923673090656707</v>
      </c>
      <c r="K205" s="5">
        <f t="shared" si="13"/>
        <v>0.26133447025814488</v>
      </c>
      <c r="L205" s="12" t="str">
        <v>failed</v>
      </c>
      <c r="M205">
        <v>77</v>
      </c>
      <c r="N205" s="5">
        <f t="shared" si="14"/>
        <v>-0.52908670157021997</v>
      </c>
      <c r="O205" s="5">
        <f t="shared" si="15"/>
        <v>0.29837265307627014</v>
      </c>
    </row>
    <row r="206" spans="8:15" x14ac:dyDescent="0.2">
      <c r="H206" s="11" t="str">
        <v>successful</v>
      </c>
      <c r="I206">
        <v>187</v>
      </c>
      <c r="J206" s="5">
        <f t="shared" si="12"/>
        <v>-0.52403717585486065</v>
      </c>
      <c r="K206" s="5">
        <f t="shared" si="13"/>
        <v>0.30012634157334023</v>
      </c>
      <c r="L206" s="12" t="str">
        <v>failed</v>
      </c>
      <c r="M206">
        <v>395</v>
      </c>
      <c r="N206" s="5">
        <f t="shared" si="14"/>
        <v>-0.19828748434528209</v>
      </c>
      <c r="O206" s="5">
        <f t="shared" si="15"/>
        <v>0.42141007166315675</v>
      </c>
    </row>
    <row r="207" spans="8:15" x14ac:dyDescent="0.2">
      <c r="H207" s="11" t="str">
        <v>successful</v>
      </c>
      <c r="I207">
        <v>2875</v>
      </c>
      <c r="J207" s="5">
        <f t="shared" si="12"/>
        <v>1.5968970979738155</v>
      </c>
      <c r="K207" s="5">
        <f t="shared" si="13"/>
        <v>0.94485567659977765</v>
      </c>
      <c r="L207" s="12" t="str">
        <v>failed</v>
      </c>
      <c r="M207">
        <v>49</v>
      </c>
      <c r="N207" s="5">
        <f t="shared" si="14"/>
        <v>-0.55821367667178678</v>
      </c>
      <c r="O207" s="5">
        <f t="shared" si="15"/>
        <v>0.28834924138755202</v>
      </c>
    </row>
    <row r="208" spans="8:15" x14ac:dyDescent="0.2">
      <c r="H208" s="11" t="str">
        <v>successful</v>
      </c>
      <c r="I208">
        <v>88</v>
      </c>
      <c r="J208" s="5">
        <f t="shared" si="12"/>
        <v>-0.60215194263649718</v>
      </c>
      <c r="K208" s="5">
        <f t="shared" si="13"/>
        <v>0.2735365008079732</v>
      </c>
      <c r="L208" s="12" t="str">
        <v>failed</v>
      </c>
      <c r="M208">
        <v>180</v>
      </c>
      <c r="N208" s="5">
        <f t="shared" si="14"/>
        <v>-0.42194104316088471</v>
      </c>
      <c r="O208" s="5">
        <f t="shared" si="15"/>
        <v>0.33653402560013368</v>
      </c>
    </row>
    <row r="209" spans="8:15" x14ac:dyDescent="0.2">
      <c r="H209" s="11" t="str">
        <v>successful</v>
      </c>
      <c r="I209">
        <v>191</v>
      </c>
      <c r="J209" s="5">
        <f t="shared" si="12"/>
        <v>-0.52088102366166322</v>
      </c>
      <c r="K209" s="5">
        <f t="shared" si="13"/>
        <v>0.30122482775649495</v>
      </c>
      <c r="L209" s="12" t="str">
        <v>failed</v>
      </c>
      <c r="M209">
        <v>2690</v>
      </c>
      <c r="N209" s="5">
        <f t="shared" si="14"/>
        <v>2.1890842248724298</v>
      </c>
      <c r="O209" s="5">
        <f t="shared" si="15"/>
        <v>0.98570464055425677</v>
      </c>
    </row>
    <row r="210" spans="8:15" x14ac:dyDescent="0.2">
      <c r="H210" s="11" t="str">
        <v>successful</v>
      </c>
      <c r="I210">
        <v>139</v>
      </c>
      <c r="J210" s="5">
        <f t="shared" si="12"/>
        <v>-0.56191100217322987</v>
      </c>
      <c r="K210" s="5">
        <f t="shared" si="13"/>
        <v>0.28708832861081324</v>
      </c>
      <c r="L210" s="12" t="str">
        <v>failed</v>
      </c>
      <c r="M210">
        <v>2779</v>
      </c>
      <c r="N210" s="5">
        <f t="shared" si="14"/>
        <v>2.2816663957309817</v>
      </c>
      <c r="O210" s="5">
        <f t="shared" si="15"/>
        <v>0.98874547825535564</v>
      </c>
    </row>
    <row r="211" spans="8:15" x14ac:dyDescent="0.2">
      <c r="H211" s="11" t="str">
        <v>successful</v>
      </c>
      <c r="I211">
        <v>186</v>
      </c>
      <c r="J211" s="5">
        <f t="shared" si="12"/>
        <v>-0.52482621390315998</v>
      </c>
      <c r="K211" s="5">
        <f t="shared" si="13"/>
        <v>0.29985200336291684</v>
      </c>
      <c r="L211" s="12" t="str">
        <v>failed</v>
      </c>
      <c r="M211">
        <v>92</v>
      </c>
      <c r="N211" s="5">
        <f t="shared" si="14"/>
        <v>-0.5134829649086663</v>
      </c>
      <c r="O211" s="5">
        <f t="shared" si="15"/>
        <v>0.30380676199737794</v>
      </c>
    </row>
    <row r="212" spans="8:15" x14ac:dyDescent="0.2">
      <c r="H212" s="11" t="str">
        <v>successful</v>
      </c>
      <c r="I212">
        <v>112</v>
      </c>
      <c r="J212" s="5">
        <f t="shared" si="12"/>
        <v>-0.58321502947731252</v>
      </c>
      <c r="K212" s="5">
        <f t="shared" si="13"/>
        <v>0.27987427739416876</v>
      </c>
      <c r="L212" s="12" t="str">
        <v>failed</v>
      </c>
      <c r="M212">
        <v>1028</v>
      </c>
      <c r="N212" s="5">
        <f t="shared" si="14"/>
        <v>0.4601902027722829</v>
      </c>
      <c r="O212" s="5">
        <f t="shared" si="15"/>
        <v>0.67731014869139794</v>
      </c>
    </row>
    <row r="213" spans="8:15" x14ac:dyDescent="0.2">
      <c r="H213" s="11" t="str">
        <v>successful</v>
      </c>
      <c r="I213">
        <v>101</v>
      </c>
      <c r="J213" s="5">
        <f t="shared" si="12"/>
        <v>-0.59189444800860547</v>
      </c>
      <c r="K213" s="5">
        <f t="shared" si="13"/>
        <v>0.27696063592463516</v>
      </c>
      <c r="L213" s="12" t="str">
        <v>failed</v>
      </c>
      <c r="M213">
        <v>26</v>
      </c>
      <c r="N213" s="5">
        <f t="shared" si="14"/>
        <v>-0.58213940621950244</v>
      </c>
      <c r="O213" s="5">
        <f t="shared" si="15"/>
        <v>0.28023639194919692</v>
      </c>
    </row>
    <row r="214" spans="8:15" x14ac:dyDescent="0.2">
      <c r="H214" s="11" t="str">
        <v>successful</v>
      </c>
      <c r="I214">
        <v>206</v>
      </c>
      <c r="J214" s="5">
        <f t="shared" si="12"/>
        <v>-0.50904545293717285</v>
      </c>
      <c r="K214" s="5">
        <f t="shared" si="13"/>
        <v>0.30536018233262752</v>
      </c>
      <c r="L214" s="12" t="str">
        <v>failed</v>
      </c>
      <c r="M214">
        <v>1790</v>
      </c>
      <c r="N214" s="5">
        <f t="shared" si="14"/>
        <v>1.2528600251792095</v>
      </c>
      <c r="O214" s="5">
        <f t="shared" si="15"/>
        <v>0.89487167395359102</v>
      </c>
    </row>
    <row r="215" spans="8:15" x14ac:dyDescent="0.2">
      <c r="H215" s="11" t="str">
        <v>successful</v>
      </c>
      <c r="I215">
        <v>154</v>
      </c>
      <c r="J215" s="5">
        <f t="shared" si="12"/>
        <v>-0.55007543144873949</v>
      </c>
      <c r="K215" s="5">
        <f t="shared" si="13"/>
        <v>0.29113381857315535</v>
      </c>
      <c r="L215" s="12" t="str">
        <v>failed</v>
      </c>
      <c r="M215">
        <v>37</v>
      </c>
      <c r="N215" s="5">
        <f t="shared" si="14"/>
        <v>-0.57069666600102975</v>
      </c>
      <c r="O215" s="5">
        <f t="shared" si="15"/>
        <v>0.28410263958874815</v>
      </c>
    </row>
    <row r="216" spans="8:15" x14ac:dyDescent="0.2">
      <c r="H216" s="11" t="str">
        <v>successful</v>
      </c>
      <c r="I216">
        <v>5966</v>
      </c>
      <c r="J216" s="5">
        <f t="shared" si="12"/>
        <v>4.0358137052671328</v>
      </c>
      <c r="K216" s="5">
        <f t="shared" si="13"/>
        <v>0.99997279330976496</v>
      </c>
      <c r="L216" s="12" t="str">
        <v>failed</v>
      </c>
      <c r="M216">
        <v>35</v>
      </c>
      <c r="N216" s="5">
        <f t="shared" si="14"/>
        <v>-0.57277716422257019</v>
      </c>
      <c r="O216" s="5">
        <f t="shared" si="15"/>
        <v>0.28339779138278054</v>
      </c>
    </row>
    <row r="217" spans="8:15" x14ac:dyDescent="0.2">
      <c r="H217" s="11" t="str">
        <v>successful</v>
      </c>
      <c r="I217">
        <v>169</v>
      </c>
      <c r="J217" s="5">
        <f t="shared" si="12"/>
        <v>-0.53823986072424912</v>
      </c>
      <c r="K217" s="5">
        <f t="shared" si="13"/>
        <v>0.29520573213568263</v>
      </c>
      <c r="L217" s="12" t="str">
        <v>failed</v>
      </c>
      <c r="M217">
        <v>558</v>
      </c>
      <c r="N217" s="5">
        <f t="shared" si="14"/>
        <v>-2.8726879289732173E-2</v>
      </c>
      <c r="O217" s="5">
        <f t="shared" si="15"/>
        <v>0.48854120931884504</v>
      </c>
    </row>
    <row r="218" spans="8:15" x14ac:dyDescent="0.2">
      <c r="H218" s="11" t="str">
        <v>successful</v>
      </c>
      <c r="I218">
        <v>2106</v>
      </c>
      <c r="J218" s="5">
        <f t="shared" si="12"/>
        <v>0.99012683883160868</v>
      </c>
      <c r="K218" s="5">
        <f t="shared" si="13"/>
        <v>0.83894393672950496</v>
      </c>
      <c r="L218" s="12" t="str">
        <v>failed</v>
      </c>
      <c r="M218">
        <v>64</v>
      </c>
      <c r="N218" s="5">
        <f t="shared" si="14"/>
        <v>-0.5426099400102331</v>
      </c>
      <c r="O218" s="5">
        <f t="shared" si="15"/>
        <v>0.2936991968235183</v>
      </c>
    </row>
    <row r="219" spans="8:15" x14ac:dyDescent="0.2">
      <c r="H219" s="11" t="str">
        <v>successful</v>
      </c>
      <c r="I219">
        <v>131</v>
      </c>
      <c r="J219" s="5">
        <f t="shared" si="12"/>
        <v>-0.56822330655962472</v>
      </c>
      <c r="K219" s="5">
        <f t="shared" si="13"/>
        <v>0.28494167386542191</v>
      </c>
      <c r="L219" s="12" t="str">
        <v>failed</v>
      </c>
      <c r="M219">
        <v>245</v>
      </c>
      <c r="N219" s="5">
        <f t="shared" si="14"/>
        <v>-0.35432485096081884</v>
      </c>
      <c r="O219" s="5">
        <f t="shared" si="15"/>
        <v>0.36154772294206067</v>
      </c>
    </row>
    <row r="220" spans="8:15" x14ac:dyDescent="0.2">
      <c r="H220" s="11" t="str">
        <v>successful</v>
      </c>
      <c r="I220">
        <v>84</v>
      </c>
      <c r="J220" s="5">
        <f t="shared" si="12"/>
        <v>-0.60530809482969461</v>
      </c>
      <c r="K220" s="5">
        <f t="shared" si="13"/>
        <v>0.27248715192482642</v>
      </c>
      <c r="L220" s="12" t="str">
        <v>failed</v>
      </c>
      <c r="M220">
        <v>71</v>
      </c>
      <c r="N220" s="5">
        <f t="shared" si="14"/>
        <v>-0.5353281962348414</v>
      </c>
      <c r="O220" s="5">
        <f t="shared" si="15"/>
        <v>0.29621146608808357</v>
      </c>
    </row>
    <row r="221" spans="8:15" x14ac:dyDescent="0.2">
      <c r="H221" s="11" t="str">
        <v>successful</v>
      </c>
      <c r="I221">
        <v>155</v>
      </c>
      <c r="J221" s="5">
        <f t="shared" si="12"/>
        <v>-0.54928639340044016</v>
      </c>
      <c r="K221" s="5">
        <f t="shared" si="13"/>
        <v>0.29140446179774393</v>
      </c>
      <c r="L221" s="12" t="str">
        <v>failed</v>
      </c>
      <c r="M221">
        <v>42</v>
      </c>
      <c r="N221" s="5">
        <f t="shared" si="14"/>
        <v>-0.56549542044717849</v>
      </c>
      <c r="O221" s="5">
        <f t="shared" si="15"/>
        <v>0.28586841915364902</v>
      </c>
    </row>
    <row r="222" spans="8:15" x14ac:dyDescent="0.2">
      <c r="H222" s="11" t="str">
        <v>successful</v>
      </c>
      <c r="I222">
        <v>189</v>
      </c>
      <c r="J222" s="5">
        <f t="shared" si="12"/>
        <v>-0.52245909975826199</v>
      </c>
      <c r="K222" s="5">
        <f t="shared" si="13"/>
        <v>0.30067535824494585</v>
      </c>
      <c r="L222" s="12" t="str">
        <v>failed</v>
      </c>
      <c r="M222">
        <v>156</v>
      </c>
      <c r="N222" s="5">
        <f t="shared" si="14"/>
        <v>-0.44690702181937059</v>
      </c>
      <c r="O222" s="5">
        <f t="shared" si="15"/>
        <v>0.32747109691861098</v>
      </c>
    </row>
    <row r="223" spans="8:15" x14ac:dyDescent="0.2">
      <c r="H223" s="11" t="str">
        <v>successful</v>
      </c>
      <c r="I223">
        <v>4799</v>
      </c>
      <c r="J223" s="5">
        <f t="shared" si="12"/>
        <v>3.1150063029017816</v>
      </c>
      <c r="K223" s="5">
        <f t="shared" si="13"/>
        <v>0.99908029510316687</v>
      </c>
      <c r="L223" s="12" t="str">
        <v>failed</v>
      </c>
      <c r="M223">
        <v>1368</v>
      </c>
      <c r="N223" s="5">
        <f t="shared" si="14"/>
        <v>0.81387490043416622</v>
      </c>
      <c r="O223" s="5">
        <f t="shared" si="15"/>
        <v>0.79214168954419806</v>
      </c>
    </row>
    <row r="224" spans="8:15" x14ac:dyDescent="0.2">
      <c r="H224" s="11" t="str">
        <v>successful</v>
      </c>
      <c r="I224">
        <v>1137</v>
      </c>
      <c r="J224" s="5">
        <f t="shared" si="12"/>
        <v>0.22554897002953012</v>
      </c>
      <c r="K224" s="5">
        <f t="shared" si="13"/>
        <v>0.58922388297591233</v>
      </c>
      <c r="L224" s="12" t="str">
        <v>failed</v>
      </c>
      <c r="M224">
        <v>102</v>
      </c>
      <c r="N224" s="5">
        <f t="shared" si="14"/>
        <v>-0.50308047380096388</v>
      </c>
      <c r="O224" s="5">
        <f t="shared" si="15"/>
        <v>0.30745384721030755</v>
      </c>
    </row>
    <row r="225" spans="8:15" x14ac:dyDescent="0.2">
      <c r="H225" s="11" t="str">
        <v>successful</v>
      </c>
      <c r="I225">
        <v>1152</v>
      </c>
      <c r="J225" s="5">
        <f t="shared" si="12"/>
        <v>0.23738454075402049</v>
      </c>
      <c r="K225" s="5">
        <f t="shared" si="13"/>
        <v>0.59382075914277621</v>
      </c>
      <c r="L225" s="12" t="str">
        <v>failed</v>
      </c>
      <c r="M225">
        <v>86</v>
      </c>
      <c r="N225" s="5">
        <f t="shared" si="14"/>
        <v>-0.51972445957328772</v>
      </c>
      <c r="O225" s="5">
        <f t="shared" si="15"/>
        <v>0.30162781820094353</v>
      </c>
    </row>
    <row r="226" spans="8:15" x14ac:dyDescent="0.2">
      <c r="H226" s="11" t="str">
        <v>successful</v>
      </c>
      <c r="I226">
        <v>50</v>
      </c>
      <c r="J226" s="5">
        <f t="shared" si="12"/>
        <v>-0.63213538847187278</v>
      </c>
      <c r="K226" s="5">
        <f t="shared" si="13"/>
        <v>0.26364920632934841</v>
      </c>
      <c r="L226" s="12" t="str">
        <v>failed</v>
      </c>
      <c r="M226">
        <v>253</v>
      </c>
      <c r="N226" s="5">
        <f t="shared" si="14"/>
        <v>-0.34600285807465686</v>
      </c>
      <c r="O226" s="5">
        <f t="shared" si="15"/>
        <v>0.36467028341044117</v>
      </c>
    </row>
    <row r="227" spans="8:15" x14ac:dyDescent="0.2">
      <c r="H227" s="11" t="str">
        <v>successful</v>
      </c>
      <c r="I227">
        <v>3059</v>
      </c>
      <c r="J227" s="5">
        <f t="shared" si="12"/>
        <v>1.7420800988608973</v>
      </c>
      <c r="K227" s="5">
        <f t="shared" si="13"/>
        <v>0.95925278530167268</v>
      </c>
      <c r="L227" s="12" t="str">
        <v>failed</v>
      </c>
      <c r="M227">
        <v>157</v>
      </c>
      <c r="N227" s="5">
        <f t="shared" si="14"/>
        <v>-0.44586677270860037</v>
      </c>
      <c r="O227" s="5">
        <f t="shared" si="15"/>
        <v>0.3278467425738274</v>
      </c>
    </row>
    <row r="228" spans="8:15" x14ac:dyDescent="0.2">
      <c r="H228" s="11" t="str">
        <v>successful</v>
      </c>
      <c r="I228">
        <v>34</v>
      </c>
      <c r="J228" s="5">
        <f t="shared" si="12"/>
        <v>-0.6447599972446626</v>
      </c>
      <c r="K228" s="5">
        <f t="shared" si="13"/>
        <v>0.25954136448876192</v>
      </c>
      <c r="L228" s="12" t="str">
        <v>failed</v>
      </c>
      <c r="M228">
        <v>183</v>
      </c>
      <c r="N228" s="5">
        <f t="shared" si="14"/>
        <v>-0.418820295828574</v>
      </c>
      <c r="O228" s="5">
        <f t="shared" si="15"/>
        <v>0.3376737354151772</v>
      </c>
    </row>
    <row r="229" spans="8:15" x14ac:dyDescent="0.2">
      <c r="H229" s="11" t="str">
        <v>successful</v>
      </c>
      <c r="I229">
        <v>220</v>
      </c>
      <c r="J229" s="5">
        <f t="shared" si="12"/>
        <v>-0.4979989202609818</v>
      </c>
      <c r="K229" s="5">
        <f t="shared" si="13"/>
        <v>0.30924240161079464</v>
      </c>
      <c r="L229" s="12" t="str">
        <v>failed</v>
      </c>
      <c r="M229">
        <v>82</v>
      </c>
      <c r="N229" s="5">
        <f t="shared" si="14"/>
        <v>-0.52388545601636871</v>
      </c>
      <c r="O229" s="5">
        <f t="shared" si="15"/>
        <v>0.30017910558643202</v>
      </c>
    </row>
    <row r="230" spans="8:15" x14ac:dyDescent="0.2">
      <c r="H230" s="11" t="str">
        <v>successful</v>
      </c>
      <c r="I230">
        <v>1604</v>
      </c>
      <c r="J230" s="5">
        <f t="shared" si="12"/>
        <v>0.59402973858533059</v>
      </c>
      <c r="K230" s="5">
        <f t="shared" si="13"/>
        <v>0.7237538886132262</v>
      </c>
      <c r="L230" s="12" t="str">
        <v>failed</v>
      </c>
      <c r="M230">
        <v>1</v>
      </c>
      <c r="N230" s="5">
        <f t="shared" si="14"/>
        <v>-0.60814563398875854</v>
      </c>
      <c r="O230" s="5">
        <f t="shared" si="15"/>
        <v>0.27154544418351201</v>
      </c>
    </row>
    <row r="231" spans="8:15" x14ac:dyDescent="0.2">
      <c r="H231" s="11" t="str">
        <v>successful</v>
      </c>
      <c r="I231">
        <v>454</v>
      </c>
      <c r="J231" s="5">
        <f t="shared" si="12"/>
        <v>-0.3133640169589319</v>
      </c>
      <c r="K231" s="5">
        <f t="shared" si="13"/>
        <v>0.37700205939656217</v>
      </c>
      <c r="L231" s="12" t="str">
        <v>failed</v>
      </c>
      <c r="M231">
        <v>1198</v>
      </c>
      <c r="N231" s="5">
        <f t="shared" si="14"/>
        <v>0.63703255160322458</v>
      </c>
      <c r="O231" s="5">
        <f t="shared" si="15"/>
        <v>0.73794817967683868</v>
      </c>
    </row>
    <row r="232" spans="8:15" x14ac:dyDescent="0.2">
      <c r="H232" s="11" t="str">
        <v>successful</v>
      </c>
      <c r="I232">
        <v>123</v>
      </c>
      <c r="J232" s="5">
        <f t="shared" si="12"/>
        <v>-0.57453561094601957</v>
      </c>
      <c r="K232" s="5">
        <f t="shared" si="13"/>
        <v>0.28280270492051918</v>
      </c>
      <c r="L232" s="12" t="str">
        <v>failed</v>
      </c>
      <c r="M232">
        <v>648</v>
      </c>
      <c r="N232" s="5">
        <f t="shared" si="14"/>
        <v>6.4895540679589858E-2</v>
      </c>
      <c r="O232" s="5">
        <f t="shared" si="15"/>
        <v>0.52587141443307361</v>
      </c>
    </row>
    <row r="233" spans="8:15" x14ac:dyDescent="0.2">
      <c r="H233" s="11" t="str">
        <v>successful</v>
      </c>
      <c r="I233">
        <v>299</v>
      </c>
      <c r="J233" s="5">
        <f t="shared" si="12"/>
        <v>-0.43566491444533251</v>
      </c>
      <c r="K233" s="5">
        <f t="shared" si="13"/>
        <v>0.3315399326159727</v>
      </c>
      <c r="L233" s="12" t="str">
        <v>failed</v>
      </c>
      <c r="M233">
        <v>64</v>
      </c>
      <c r="N233" s="5">
        <f t="shared" si="14"/>
        <v>-0.5426099400102331</v>
      </c>
      <c r="O233" s="5">
        <f t="shared" si="15"/>
        <v>0.2936991968235183</v>
      </c>
    </row>
    <row r="234" spans="8:15" x14ac:dyDescent="0.2">
      <c r="H234" s="11" t="str">
        <v>successful</v>
      </c>
      <c r="I234">
        <v>2237</v>
      </c>
      <c r="J234" s="5">
        <f t="shared" si="12"/>
        <v>1.0934908231588247</v>
      </c>
      <c r="K234" s="5">
        <f t="shared" si="13"/>
        <v>0.86291082199307501</v>
      </c>
      <c r="L234" s="12" t="str">
        <v>failed</v>
      </c>
      <c r="M234">
        <v>62</v>
      </c>
      <c r="N234" s="5">
        <f t="shared" si="14"/>
        <v>-0.54469043823177365</v>
      </c>
      <c r="O234" s="5">
        <f t="shared" si="15"/>
        <v>0.29298322110816544</v>
      </c>
    </row>
    <row r="235" spans="8:15" x14ac:dyDescent="0.2">
      <c r="H235" s="11" t="str">
        <v>successful</v>
      </c>
      <c r="I235">
        <v>645</v>
      </c>
      <c r="J235" s="5">
        <f t="shared" si="12"/>
        <v>-0.16265774973375438</v>
      </c>
      <c r="K235" s="5">
        <f t="shared" si="13"/>
        <v>0.43539395734725211</v>
      </c>
      <c r="L235" s="12" t="str">
        <v>failed</v>
      </c>
      <c r="M235">
        <v>750</v>
      </c>
      <c r="N235" s="5">
        <f t="shared" si="14"/>
        <v>0.17100094997815485</v>
      </c>
      <c r="O235" s="5">
        <f t="shared" si="15"/>
        <v>0.56788849068817737</v>
      </c>
    </row>
    <row r="236" spans="8:15" x14ac:dyDescent="0.2">
      <c r="H236" s="11" t="str">
        <v>successful</v>
      </c>
      <c r="I236">
        <v>484</v>
      </c>
      <c r="J236" s="5">
        <f t="shared" si="12"/>
        <v>-0.28969287550995115</v>
      </c>
      <c r="K236" s="5">
        <f t="shared" si="13"/>
        <v>0.38602560362360677</v>
      </c>
      <c r="L236" s="12" t="str">
        <v>failed</v>
      </c>
      <c r="M236">
        <v>105</v>
      </c>
      <c r="N236" s="5">
        <f t="shared" si="14"/>
        <v>-0.49995972646865311</v>
      </c>
      <c r="O236" s="5">
        <f t="shared" si="15"/>
        <v>0.30855171778271628</v>
      </c>
    </row>
    <row r="237" spans="8:15" x14ac:dyDescent="0.2">
      <c r="H237" s="11" t="str">
        <v>successful</v>
      </c>
      <c r="I237">
        <v>154</v>
      </c>
      <c r="J237" s="5">
        <f t="shared" si="12"/>
        <v>-0.55007543144873949</v>
      </c>
      <c r="K237" s="5">
        <f t="shared" si="13"/>
        <v>0.29113381857315535</v>
      </c>
      <c r="L237" s="12" t="str">
        <v>failed</v>
      </c>
      <c r="M237">
        <v>2604</v>
      </c>
      <c r="N237" s="5">
        <f t="shared" si="14"/>
        <v>2.0996228013461886</v>
      </c>
      <c r="O237" s="5">
        <f t="shared" si="15"/>
        <v>0.98211898231181716</v>
      </c>
    </row>
    <row r="238" spans="8:15" x14ac:dyDescent="0.2">
      <c r="H238" s="11" t="str">
        <v>successful</v>
      </c>
      <c r="I238">
        <v>82</v>
      </c>
      <c r="J238" s="5">
        <f t="shared" si="12"/>
        <v>-0.60688617092629338</v>
      </c>
      <c r="K238" s="5">
        <f t="shared" si="13"/>
        <v>0.27196322812288859</v>
      </c>
      <c r="L238" s="12" t="str">
        <v>failed</v>
      </c>
      <c r="M238">
        <v>65</v>
      </c>
      <c r="N238" s="5">
        <f t="shared" si="14"/>
        <v>-0.54156969089946294</v>
      </c>
      <c r="O238" s="5">
        <f t="shared" si="15"/>
        <v>0.29405748808815446</v>
      </c>
    </row>
    <row r="239" spans="8:15" x14ac:dyDescent="0.2">
      <c r="H239" s="11" t="str">
        <v>successful</v>
      </c>
      <c r="I239">
        <v>134</v>
      </c>
      <c r="J239" s="5">
        <f t="shared" si="12"/>
        <v>-0.56585619241472662</v>
      </c>
      <c r="K239" s="5">
        <f t="shared" si="13"/>
        <v>0.28574577182453015</v>
      </c>
      <c r="L239" s="12" t="str">
        <v>failed</v>
      </c>
      <c r="M239">
        <v>94</v>
      </c>
      <c r="N239" s="5">
        <f t="shared" si="14"/>
        <v>-0.51140246668712575</v>
      </c>
      <c r="O239" s="5">
        <f t="shared" si="15"/>
        <v>0.30453463401947095</v>
      </c>
    </row>
    <row r="240" spans="8:15" x14ac:dyDescent="0.2">
      <c r="H240" s="11" t="str">
        <v>successful</v>
      </c>
      <c r="I240">
        <v>5203</v>
      </c>
      <c r="J240" s="5">
        <f t="shared" si="12"/>
        <v>3.4337776744147224</v>
      </c>
      <c r="K240" s="5">
        <f t="shared" si="13"/>
        <v>0.99970238390317046</v>
      </c>
      <c r="L240" s="12" t="str">
        <v>failed</v>
      </c>
      <c r="M240">
        <v>257</v>
      </c>
      <c r="N240" s="5">
        <f t="shared" si="14"/>
        <v>-0.34184186163157587</v>
      </c>
      <c r="O240" s="5">
        <f t="shared" si="15"/>
        <v>0.36623495211481671</v>
      </c>
    </row>
    <row r="241" spans="8:15" x14ac:dyDescent="0.2">
      <c r="H241" s="11" t="str">
        <v>successful</v>
      </c>
      <c r="I241">
        <v>94</v>
      </c>
      <c r="J241" s="5">
        <f t="shared" si="12"/>
        <v>-0.59741771434670099</v>
      </c>
      <c r="K241" s="5">
        <f t="shared" si="13"/>
        <v>0.27511426485084001</v>
      </c>
      <c r="L241" s="12" t="str">
        <v>failed</v>
      </c>
      <c r="M241">
        <v>2928</v>
      </c>
      <c r="N241" s="5">
        <f t="shared" si="14"/>
        <v>2.4366635132357479</v>
      </c>
      <c r="O241" s="5">
        <f t="shared" si="15"/>
        <v>0.99258826704689174</v>
      </c>
    </row>
    <row r="242" spans="8:15" x14ac:dyDescent="0.2">
      <c r="H242" s="11" t="str">
        <v>successful</v>
      </c>
      <c r="I242">
        <v>205</v>
      </c>
      <c r="J242" s="5">
        <f t="shared" si="12"/>
        <v>-0.50983449098547218</v>
      </c>
      <c r="K242" s="5">
        <f t="shared" si="13"/>
        <v>0.30508370980783101</v>
      </c>
      <c r="L242" s="12" t="str">
        <v>failed</v>
      </c>
      <c r="M242">
        <v>4697</v>
      </c>
      <c r="N242" s="5">
        <f t="shared" si="14"/>
        <v>4.2768641901883111</v>
      </c>
      <c r="O242" s="5">
        <f t="shared" si="15"/>
        <v>0.99999052278220368</v>
      </c>
    </row>
    <row r="243" spans="8:15" x14ac:dyDescent="0.2">
      <c r="H243" s="11" t="str">
        <v>successful</v>
      </c>
      <c r="I243">
        <v>92</v>
      </c>
      <c r="J243" s="5">
        <f t="shared" si="12"/>
        <v>-0.59899579044329976</v>
      </c>
      <c r="K243" s="5">
        <f t="shared" si="13"/>
        <v>0.27458784585559709</v>
      </c>
      <c r="L243" s="12" t="str">
        <v>failed</v>
      </c>
      <c r="M243">
        <v>2915</v>
      </c>
      <c r="N243" s="5">
        <f t="shared" si="14"/>
        <v>2.4231402747957347</v>
      </c>
      <c r="O243" s="5">
        <f t="shared" si="15"/>
        <v>0.99230650805110687</v>
      </c>
    </row>
    <row r="244" spans="8:15" x14ac:dyDescent="0.2">
      <c r="H244" s="11" t="str">
        <v>successful</v>
      </c>
      <c r="I244">
        <v>219</v>
      </c>
      <c r="J244" s="5">
        <f t="shared" si="12"/>
        <v>-0.49878795830928119</v>
      </c>
      <c r="K244" s="5">
        <f t="shared" si="13"/>
        <v>0.30896438580143704</v>
      </c>
      <c r="L244" s="12" t="str">
        <v>failed</v>
      </c>
      <c r="M244">
        <v>18</v>
      </c>
      <c r="N244" s="5">
        <f t="shared" si="14"/>
        <v>-0.59046139910566442</v>
      </c>
      <c r="O244" s="5">
        <f t="shared" si="15"/>
        <v>0.27744067873874928</v>
      </c>
    </row>
    <row r="245" spans="8:15" x14ac:dyDescent="0.2">
      <c r="H245" s="11" t="str">
        <v>successful</v>
      </c>
      <c r="I245">
        <v>2526</v>
      </c>
      <c r="J245" s="5">
        <f t="shared" si="12"/>
        <v>1.3215228191173394</v>
      </c>
      <c r="K245" s="5">
        <f t="shared" si="13"/>
        <v>0.90683645049668671</v>
      </c>
      <c r="L245" s="12" t="str">
        <v>failed</v>
      </c>
      <c r="M245">
        <v>602</v>
      </c>
      <c r="N245" s="5">
        <f t="shared" si="14"/>
        <v>1.7044081584158599E-2</v>
      </c>
      <c r="O245" s="5">
        <f t="shared" si="15"/>
        <v>0.50679927557386695</v>
      </c>
    </row>
    <row r="246" spans="8:15" x14ac:dyDescent="0.2">
      <c r="H246" s="11" t="str">
        <v>successful</v>
      </c>
      <c r="I246">
        <v>94</v>
      </c>
      <c r="J246" s="5">
        <f t="shared" si="12"/>
        <v>-0.59741771434670099</v>
      </c>
      <c r="K246" s="5">
        <f t="shared" si="13"/>
        <v>0.27511426485084001</v>
      </c>
      <c r="L246" s="12" t="str">
        <v>failed</v>
      </c>
      <c r="M246">
        <v>1</v>
      </c>
      <c r="N246" s="5">
        <f t="shared" si="14"/>
        <v>-0.60814563398875854</v>
      </c>
      <c r="O246" s="5">
        <f t="shared" si="15"/>
        <v>0.27154544418351201</v>
      </c>
    </row>
    <row r="247" spans="8:15" x14ac:dyDescent="0.2">
      <c r="H247" s="11" t="str">
        <v>successful</v>
      </c>
      <c r="I247">
        <v>1713</v>
      </c>
      <c r="J247" s="5">
        <f t="shared" si="12"/>
        <v>0.68003488584996075</v>
      </c>
      <c r="K247" s="5">
        <f t="shared" si="13"/>
        <v>0.75175881402810307</v>
      </c>
      <c r="L247" s="12" t="str">
        <v>failed</v>
      </c>
      <c r="M247">
        <v>3868</v>
      </c>
      <c r="N247" s="5">
        <f t="shared" si="14"/>
        <v>3.4144976773597784</v>
      </c>
      <c r="O247" s="5">
        <f t="shared" si="15"/>
        <v>0.99968050130823571</v>
      </c>
    </row>
    <row r="248" spans="8:15" x14ac:dyDescent="0.2">
      <c r="H248" s="11" t="str">
        <v>successful</v>
      </c>
      <c r="I248">
        <v>249</v>
      </c>
      <c r="J248" s="5">
        <f t="shared" si="12"/>
        <v>-0.47511681686030044</v>
      </c>
      <c r="K248" s="5">
        <f t="shared" si="13"/>
        <v>0.31735185632606455</v>
      </c>
      <c r="L248" s="12" t="str">
        <v>failed</v>
      </c>
      <c r="M248">
        <v>504</v>
      </c>
      <c r="N248" s="5">
        <f t="shared" si="14"/>
        <v>-8.4900331271325402E-2</v>
      </c>
      <c r="O248" s="5">
        <f t="shared" si="15"/>
        <v>0.46617031421169042</v>
      </c>
    </row>
    <row r="249" spans="8:15" x14ac:dyDescent="0.2">
      <c r="H249" s="11" t="str">
        <v>successful</v>
      </c>
      <c r="I249">
        <v>192</v>
      </c>
      <c r="J249" s="5">
        <f t="shared" si="12"/>
        <v>-0.52009198561336389</v>
      </c>
      <c r="K249" s="5">
        <f t="shared" si="13"/>
        <v>0.30149973201612701</v>
      </c>
      <c r="L249" s="12" t="str">
        <v>failed</v>
      </c>
      <c r="M249">
        <v>14</v>
      </c>
      <c r="N249" s="5">
        <f t="shared" si="14"/>
        <v>-0.59462239554874541</v>
      </c>
      <c r="O249" s="5">
        <f t="shared" si="15"/>
        <v>0.27604795323158893</v>
      </c>
    </row>
    <row r="250" spans="8:15" x14ac:dyDescent="0.2">
      <c r="H250" s="11" t="str">
        <v>successful</v>
      </c>
      <c r="I250">
        <v>247</v>
      </c>
      <c r="J250" s="5">
        <f t="shared" si="12"/>
        <v>-0.47669489295689915</v>
      </c>
      <c r="K250" s="5">
        <f t="shared" si="13"/>
        <v>0.31678970002957896</v>
      </c>
      <c r="L250" s="12" t="str">
        <v>failed</v>
      </c>
      <c r="M250">
        <v>750</v>
      </c>
      <c r="N250" s="5">
        <f t="shared" si="14"/>
        <v>0.17100094997815485</v>
      </c>
      <c r="O250" s="5">
        <f t="shared" si="15"/>
        <v>0.56788849068817737</v>
      </c>
    </row>
    <row r="251" spans="8:15" x14ac:dyDescent="0.2">
      <c r="H251" s="11" t="str">
        <v>successful</v>
      </c>
      <c r="I251">
        <v>2293</v>
      </c>
      <c r="J251" s="5">
        <f t="shared" si="12"/>
        <v>1.1376769538635887</v>
      </c>
      <c r="K251" s="5">
        <f t="shared" si="13"/>
        <v>0.87237229993949006</v>
      </c>
      <c r="L251" s="12" t="str">
        <v>failed</v>
      </c>
      <c r="M251">
        <v>77</v>
      </c>
      <c r="N251" s="5">
        <f t="shared" si="14"/>
        <v>-0.52908670157021997</v>
      </c>
      <c r="O251" s="5">
        <f t="shared" si="15"/>
        <v>0.29837265307627014</v>
      </c>
    </row>
    <row r="252" spans="8:15" x14ac:dyDescent="0.2">
      <c r="H252" s="11" t="str">
        <v>successful</v>
      </c>
      <c r="I252">
        <v>3131</v>
      </c>
      <c r="J252" s="5">
        <f t="shared" si="12"/>
        <v>1.7988908383384512</v>
      </c>
      <c r="K252" s="5">
        <f t="shared" si="13"/>
        <v>0.96398202494324281</v>
      </c>
      <c r="L252" s="12" t="str">
        <v>failed</v>
      </c>
      <c r="M252">
        <v>752</v>
      </c>
      <c r="N252" s="5">
        <f t="shared" si="14"/>
        <v>0.17308144819969534</v>
      </c>
      <c r="O252" s="5">
        <f t="shared" si="15"/>
        <v>0.5687062964703361</v>
      </c>
    </row>
    <row r="253" spans="8:15" x14ac:dyDescent="0.2">
      <c r="H253" s="11" t="str">
        <v>successful</v>
      </c>
      <c r="I253">
        <v>143</v>
      </c>
      <c r="J253" s="5">
        <f t="shared" si="12"/>
        <v>-0.55875484998003244</v>
      </c>
      <c r="K253" s="5">
        <f t="shared" si="13"/>
        <v>0.28816451999611276</v>
      </c>
      <c r="L253" s="12" t="str">
        <v>failed</v>
      </c>
      <c r="M253">
        <v>131</v>
      </c>
      <c r="N253" s="5">
        <f t="shared" si="14"/>
        <v>-0.47291324958862674</v>
      </c>
      <c r="O253" s="5">
        <f t="shared" si="15"/>
        <v>0.31813753586447985</v>
      </c>
    </row>
    <row r="254" spans="8:15" x14ac:dyDescent="0.2">
      <c r="H254" s="11" t="str">
        <v>successful</v>
      </c>
      <c r="I254">
        <v>296</v>
      </c>
      <c r="J254" s="5">
        <f t="shared" si="12"/>
        <v>-0.43803202859023055</v>
      </c>
      <c r="K254" s="5">
        <f t="shared" si="13"/>
        <v>0.33068153293801916</v>
      </c>
      <c r="L254" s="12" t="str">
        <v>failed</v>
      </c>
      <c r="M254">
        <v>87</v>
      </c>
      <c r="N254" s="5">
        <f t="shared" si="14"/>
        <v>-0.51868421046251756</v>
      </c>
      <c r="O254" s="5">
        <f t="shared" si="15"/>
        <v>0.3019904871224619</v>
      </c>
    </row>
    <row r="255" spans="8:15" x14ac:dyDescent="0.2">
      <c r="H255" s="11" t="str">
        <v>successful</v>
      </c>
      <c r="I255">
        <v>170</v>
      </c>
      <c r="J255" s="5">
        <f t="shared" si="12"/>
        <v>-0.53745082267594979</v>
      </c>
      <c r="K255" s="5">
        <f t="shared" si="13"/>
        <v>0.29547812276839419</v>
      </c>
      <c r="L255" s="12" t="str">
        <v>failed</v>
      </c>
      <c r="M255">
        <v>1063</v>
      </c>
      <c r="N255" s="5">
        <f t="shared" si="14"/>
        <v>0.49659892164924146</v>
      </c>
      <c r="O255" s="5">
        <f t="shared" si="15"/>
        <v>0.69026404313284084</v>
      </c>
    </row>
    <row r="256" spans="8:15" x14ac:dyDescent="0.2">
      <c r="H256" s="11" t="str">
        <v>successful</v>
      </c>
      <c r="I256">
        <v>86</v>
      </c>
      <c r="J256" s="5">
        <f t="shared" si="12"/>
        <v>-0.60373001873309584</v>
      </c>
      <c r="K256" s="5">
        <f t="shared" si="13"/>
        <v>0.27301157642942886</v>
      </c>
      <c r="L256" s="12" t="str">
        <v>failed</v>
      </c>
      <c r="M256">
        <v>76</v>
      </c>
      <c r="N256" s="5">
        <f t="shared" si="14"/>
        <v>-0.53012695068099025</v>
      </c>
      <c r="O256" s="5">
        <f t="shared" si="15"/>
        <v>0.29801195717223183</v>
      </c>
    </row>
    <row r="257" spans="8:15" x14ac:dyDescent="0.2">
      <c r="H257" s="11" t="str">
        <v>successful</v>
      </c>
      <c r="I257">
        <v>6286</v>
      </c>
      <c r="J257" s="5">
        <f t="shared" si="12"/>
        <v>4.2883058807229277</v>
      </c>
      <c r="K257" s="5">
        <f t="shared" si="13"/>
        <v>0.99999099794765667</v>
      </c>
      <c r="L257" s="12" t="str">
        <v>failed</v>
      </c>
      <c r="M257">
        <v>4428</v>
      </c>
      <c r="N257" s="5">
        <f t="shared" si="14"/>
        <v>3.9970371793911155</v>
      </c>
      <c r="O257" s="5">
        <f t="shared" si="15"/>
        <v>0.99996792988488636</v>
      </c>
    </row>
    <row r="258" spans="8:15" x14ac:dyDescent="0.2">
      <c r="H258" s="11" t="str">
        <v>successful</v>
      </c>
      <c r="I258">
        <v>3727</v>
      </c>
      <c r="J258" s="5">
        <f t="shared" si="12"/>
        <v>2.2691575151248689</v>
      </c>
      <c r="K258" s="5">
        <f t="shared" si="13"/>
        <v>0.98837062559673816</v>
      </c>
      <c r="L258" s="12" t="str">
        <v>failed</v>
      </c>
      <c r="M258">
        <v>58</v>
      </c>
      <c r="N258" s="5">
        <f t="shared" si="14"/>
        <v>-0.54885143467485464</v>
      </c>
      <c r="O258" s="5">
        <f t="shared" si="15"/>
        <v>0.2915537045616392</v>
      </c>
    </row>
    <row r="259" spans="8:15" x14ac:dyDescent="0.2">
      <c r="H259" s="11" t="str">
        <v>successful</v>
      </c>
      <c r="I259">
        <v>1605</v>
      </c>
      <c r="J259" s="5">
        <f t="shared" ref="J259:J322" si="16">STANDARDIZE(I259,$B$7,$B$12)</f>
        <v>0.59481877663363003</v>
      </c>
      <c r="K259" s="5">
        <f t="shared" ref="K259:K322" si="17">_xlfn.NORM.S.DIST(J259,TRUE)</f>
        <v>0.7240176924789401</v>
      </c>
      <c r="L259" s="12" t="str">
        <v>failed</v>
      </c>
      <c r="M259">
        <v>111</v>
      </c>
      <c r="N259" s="5">
        <f t="shared" ref="N259:N322" si="18">STANDARDIZE(M259,$C$7,$C$12)</f>
        <v>-0.49371823180403163</v>
      </c>
      <c r="O259" s="5">
        <f t="shared" ref="O259:O322" si="19">_xlfn.NORM.S.DIST(N259,TRUE)</f>
        <v>0.31075259373662978</v>
      </c>
    </row>
    <row r="260" spans="8:15" x14ac:dyDescent="0.2">
      <c r="H260" s="11" t="str">
        <v>successful</v>
      </c>
      <c r="I260">
        <v>2120</v>
      </c>
      <c r="J260" s="5">
        <f t="shared" si="16"/>
        <v>1.0011733715077997</v>
      </c>
      <c r="K260" s="5">
        <f t="shared" si="17"/>
        <v>0.84162850104972275</v>
      </c>
      <c r="L260" s="12" t="str">
        <v>failed</v>
      </c>
      <c r="M260">
        <v>2955</v>
      </c>
      <c r="N260" s="5">
        <f t="shared" si="18"/>
        <v>2.4647502392265448</v>
      </c>
      <c r="O260" s="5">
        <f t="shared" si="19"/>
        <v>0.99314456067303492</v>
      </c>
    </row>
    <row r="261" spans="8:15" x14ac:dyDescent="0.2">
      <c r="H261" s="11" t="str">
        <v>successful</v>
      </c>
      <c r="I261">
        <v>50</v>
      </c>
      <c r="J261" s="5">
        <f t="shared" si="16"/>
        <v>-0.63213538847187278</v>
      </c>
      <c r="K261" s="5">
        <f t="shared" si="17"/>
        <v>0.26364920632934841</v>
      </c>
      <c r="L261" s="12" t="str">
        <v>failed</v>
      </c>
      <c r="M261">
        <v>1657</v>
      </c>
      <c r="N261" s="5">
        <f t="shared" si="18"/>
        <v>1.1145068934467668</v>
      </c>
      <c r="O261" s="5">
        <f t="shared" si="19"/>
        <v>0.86746910559991752</v>
      </c>
    </row>
    <row r="262" spans="8:15" x14ac:dyDescent="0.2">
      <c r="H262" s="11" t="str">
        <v>successful</v>
      </c>
      <c r="I262">
        <v>2080</v>
      </c>
      <c r="J262" s="5">
        <f t="shared" si="16"/>
        <v>0.96961184957582536</v>
      </c>
      <c r="K262" s="5">
        <f t="shared" si="17"/>
        <v>0.83387999790640666</v>
      </c>
      <c r="L262" s="12" t="str">
        <v>failed</v>
      </c>
      <c r="M262">
        <v>926</v>
      </c>
      <c r="N262" s="5">
        <f t="shared" si="18"/>
        <v>0.35408479347371796</v>
      </c>
      <c r="O262" s="5">
        <f t="shared" si="19"/>
        <v>0.63836233106957452</v>
      </c>
    </row>
    <row r="263" spans="8:15" x14ac:dyDescent="0.2">
      <c r="H263" s="11" t="str">
        <v>successful</v>
      </c>
      <c r="I263">
        <v>2105</v>
      </c>
      <c r="J263" s="5">
        <f t="shared" si="16"/>
        <v>0.98933780078330935</v>
      </c>
      <c r="K263" s="5">
        <f t="shared" si="17"/>
        <v>0.83875105234276848</v>
      </c>
      <c r="L263" s="12" t="str">
        <v>failed</v>
      </c>
      <c r="M263">
        <v>77</v>
      </c>
      <c r="N263" s="5">
        <f t="shared" si="18"/>
        <v>-0.52908670157021997</v>
      </c>
      <c r="O263" s="5">
        <f t="shared" si="19"/>
        <v>0.29837265307627014</v>
      </c>
    </row>
    <row r="264" spans="8:15" x14ac:dyDescent="0.2">
      <c r="H264" s="11" t="str">
        <v>successful</v>
      </c>
      <c r="I264">
        <v>2436</v>
      </c>
      <c r="J264" s="5">
        <f t="shared" si="16"/>
        <v>1.2505093947703971</v>
      </c>
      <c r="K264" s="5">
        <f t="shared" si="17"/>
        <v>0.89444323720286245</v>
      </c>
      <c r="L264" s="12" t="str">
        <v>failed</v>
      </c>
      <c r="M264">
        <v>1748</v>
      </c>
      <c r="N264" s="5">
        <f t="shared" si="18"/>
        <v>1.209169562526859</v>
      </c>
      <c r="O264" s="5">
        <f t="shared" si="19"/>
        <v>0.88670114563679858</v>
      </c>
    </row>
    <row r="265" spans="8:15" x14ac:dyDescent="0.2">
      <c r="H265" s="11" t="str">
        <v>successful</v>
      </c>
      <c r="I265">
        <v>80</v>
      </c>
      <c r="J265" s="5">
        <f t="shared" si="16"/>
        <v>-0.60846424702289204</v>
      </c>
      <c r="K265" s="5">
        <f t="shared" si="17"/>
        <v>0.27143980584905392</v>
      </c>
      <c r="L265" s="12" t="str">
        <v>failed</v>
      </c>
      <c r="M265">
        <v>79</v>
      </c>
      <c r="N265" s="5">
        <f t="shared" si="18"/>
        <v>-0.52700620334867943</v>
      </c>
      <c r="O265" s="5">
        <f t="shared" si="19"/>
        <v>0.29909464032836064</v>
      </c>
    </row>
    <row r="266" spans="8:15" x14ac:dyDescent="0.2">
      <c r="H266" s="11" t="str">
        <v>successful</v>
      </c>
      <c r="I266">
        <v>42</v>
      </c>
      <c r="J266" s="5">
        <f t="shared" si="16"/>
        <v>-0.63844769285826763</v>
      </c>
      <c r="K266" s="5">
        <f t="shared" si="17"/>
        <v>0.26159114669951888</v>
      </c>
      <c r="L266" s="12" t="str">
        <v>failed</v>
      </c>
      <c r="M266">
        <v>889</v>
      </c>
      <c r="N266" s="5">
        <f t="shared" si="18"/>
        <v>0.3155955763752189</v>
      </c>
      <c r="O266" s="5">
        <f t="shared" si="19"/>
        <v>0.62384525212276409</v>
      </c>
    </row>
    <row r="267" spans="8:15" x14ac:dyDescent="0.2">
      <c r="H267" s="11" t="str">
        <v>successful</v>
      </c>
      <c r="I267">
        <v>139</v>
      </c>
      <c r="J267" s="5">
        <f t="shared" si="16"/>
        <v>-0.56191100217322987</v>
      </c>
      <c r="K267" s="5">
        <f t="shared" si="17"/>
        <v>0.28708832861081324</v>
      </c>
      <c r="L267" s="12" t="str">
        <v>failed</v>
      </c>
      <c r="M267">
        <v>56</v>
      </c>
      <c r="N267" s="5">
        <f t="shared" si="18"/>
        <v>-0.55093193289639508</v>
      </c>
      <c r="O267" s="5">
        <f t="shared" si="19"/>
        <v>0.29084016806824053</v>
      </c>
    </row>
    <row r="268" spans="8:15" x14ac:dyDescent="0.2">
      <c r="H268" s="11" t="str">
        <v>successful</v>
      </c>
      <c r="I268">
        <v>159</v>
      </c>
      <c r="J268" s="5">
        <f t="shared" si="16"/>
        <v>-0.54613024120724274</v>
      </c>
      <c r="K268" s="5">
        <f t="shared" si="17"/>
        <v>0.29248820676046838</v>
      </c>
      <c r="L268" s="12" t="str">
        <v>failed</v>
      </c>
      <c r="M268">
        <v>1</v>
      </c>
      <c r="N268" s="5">
        <f t="shared" si="18"/>
        <v>-0.60814563398875854</v>
      </c>
      <c r="O268" s="5">
        <f t="shared" si="19"/>
        <v>0.27154544418351201</v>
      </c>
    </row>
    <row r="269" spans="8:15" x14ac:dyDescent="0.2">
      <c r="H269" s="11" t="str">
        <v>successful</v>
      </c>
      <c r="I269">
        <v>381</v>
      </c>
      <c r="J269" s="5">
        <f t="shared" si="16"/>
        <v>-0.37096379448478506</v>
      </c>
      <c r="K269" s="5">
        <f t="shared" si="17"/>
        <v>0.35533224925302553</v>
      </c>
      <c r="L269" s="12" t="str">
        <v>failed</v>
      </c>
      <c r="M269">
        <v>83</v>
      </c>
      <c r="N269" s="5">
        <f t="shared" si="18"/>
        <v>-0.52284520690559844</v>
      </c>
      <c r="O269" s="5">
        <f t="shared" si="19"/>
        <v>0.30054098870833057</v>
      </c>
    </row>
    <row r="270" spans="8:15" x14ac:dyDescent="0.2">
      <c r="H270" s="11" t="str">
        <v>successful</v>
      </c>
      <c r="I270">
        <v>194</v>
      </c>
      <c r="J270" s="5">
        <f t="shared" si="16"/>
        <v>-0.51851390951676513</v>
      </c>
      <c r="K270" s="5">
        <f t="shared" si="17"/>
        <v>0.30204987891918361</v>
      </c>
      <c r="L270" s="12" t="str">
        <v>failed</v>
      </c>
      <c r="M270">
        <v>2025</v>
      </c>
      <c r="N270" s="5">
        <f t="shared" si="18"/>
        <v>1.4973185662102169</v>
      </c>
      <c r="O270" s="5">
        <f t="shared" si="19"/>
        <v>0.93284480692174254</v>
      </c>
    </row>
    <row r="271" spans="8:15" x14ac:dyDescent="0.2">
      <c r="H271" s="11" t="str">
        <v>successful</v>
      </c>
      <c r="I271">
        <v>106</v>
      </c>
      <c r="J271" s="5">
        <f t="shared" si="16"/>
        <v>-0.58794925776710871</v>
      </c>
      <c r="K271" s="5">
        <f t="shared" si="17"/>
        <v>0.27828317618153714</v>
      </c>
      <c r="L271" s="12" t="str">
        <v>failed</v>
      </c>
      <c r="M271">
        <v>14</v>
      </c>
      <c r="N271" s="5">
        <f t="shared" si="18"/>
        <v>-0.59462239554874541</v>
      </c>
      <c r="O271" s="5">
        <f t="shared" si="19"/>
        <v>0.27604795323158893</v>
      </c>
    </row>
    <row r="272" spans="8:15" x14ac:dyDescent="0.2">
      <c r="H272" s="11" t="str">
        <v>successful</v>
      </c>
      <c r="I272">
        <v>142</v>
      </c>
      <c r="J272" s="5">
        <f t="shared" si="16"/>
        <v>-0.55954388802833177</v>
      </c>
      <c r="K272" s="5">
        <f t="shared" si="17"/>
        <v>0.28789529377855322</v>
      </c>
      <c r="L272" s="12" t="str">
        <v>failed</v>
      </c>
      <c r="M272">
        <v>656</v>
      </c>
      <c r="N272" s="5">
        <f t="shared" si="18"/>
        <v>7.3217533565751822E-2</v>
      </c>
      <c r="O272" s="5">
        <f t="shared" si="19"/>
        <v>0.52918349296637912</v>
      </c>
    </row>
    <row r="273" spans="8:15" x14ac:dyDescent="0.2">
      <c r="H273" s="11" t="str">
        <v>successful</v>
      </c>
      <c r="I273">
        <v>211</v>
      </c>
      <c r="J273" s="5">
        <f t="shared" si="16"/>
        <v>-0.50510026269567609</v>
      </c>
      <c r="K273" s="5">
        <f t="shared" si="17"/>
        <v>0.30674420843904771</v>
      </c>
      <c r="L273" s="12" t="str">
        <v>failed</v>
      </c>
      <c r="M273">
        <v>1596</v>
      </c>
      <c r="N273" s="5">
        <f t="shared" si="18"/>
        <v>1.0510516976897819</v>
      </c>
      <c r="O273" s="5">
        <f t="shared" si="19"/>
        <v>0.85338257665569994</v>
      </c>
    </row>
    <row r="274" spans="8:15" x14ac:dyDescent="0.2">
      <c r="H274" s="11" t="str">
        <v>successful</v>
      </c>
      <c r="I274">
        <v>2756</v>
      </c>
      <c r="J274" s="5">
        <f t="shared" si="16"/>
        <v>1.5030015702261919</v>
      </c>
      <c r="K274" s="5">
        <f t="shared" si="17"/>
        <v>0.93358068046104914</v>
      </c>
      <c r="L274" s="12" t="str">
        <v>failed</v>
      </c>
      <c r="M274">
        <v>10</v>
      </c>
      <c r="N274" s="5">
        <f t="shared" si="18"/>
        <v>-0.5987833919918264</v>
      </c>
      <c r="O274" s="5">
        <f t="shared" si="19"/>
        <v>0.27465866937164229</v>
      </c>
    </row>
    <row r="275" spans="8:15" x14ac:dyDescent="0.2">
      <c r="H275" s="11" t="str">
        <v>successful</v>
      </c>
      <c r="I275">
        <v>173</v>
      </c>
      <c r="J275" s="5">
        <f t="shared" si="16"/>
        <v>-0.53508370853105169</v>
      </c>
      <c r="K275" s="5">
        <f t="shared" si="17"/>
        <v>0.29629598740516389</v>
      </c>
      <c r="L275" s="12" t="str">
        <v>failed</v>
      </c>
      <c r="M275">
        <v>1121</v>
      </c>
      <c r="N275" s="5">
        <f t="shared" si="18"/>
        <v>0.55693337007391563</v>
      </c>
      <c r="O275" s="5">
        <f t="shared" si="19"/>
        <v>0.71121352302105612</v>
      </c>
    </row>
    <row r="276" spans="8:15" x14ac:dyDescent="0.2">
      <c r="H276" s="11" t="str">
        <v>successful</v>
      </c>
      <c r="I276">
        <v>87</v>
      </c>
      <c r="J276" s="5">
        <f t="shared" si="16"/>
        <v>-0.60294098068479651</v>
      </c>
      <c r="K276" s="5">
        <f t="shared" si="17"/>
        <v>0.27327397618638161</v>
      </c>
      <c r="L276" s="12" t="str">
        <v>failed</v>
      </c>
      <c r="M276">
        <v>15</v>
      </c>
      <c r="N276" s="5">
        <f t="shared" si="18"/>
        <v>-0.59358214643797513</v>
      </c>
      <c r="O276" s="5">
        <f t="shared" si="19"/>
        <v>0.27639581256247436</v>
      </c>
    </row>
    <row r="277" spans="8:15" x14ac:dyDescent="0.2">
      <c r="H277" s="11" t="str">
        <v>successful</v>
      </c>
      <c r="I277">
        <v>1572</v>
      </c>
      <c r="J277" s="5">
        <f t="shared" si="16"/>
        <v>0.56878052103975119</v>
      </c>
      <c r="K277" s="5">
        <f t="shared" si="17"/>
        <v>0.71524745232641107</v>
      </c>
      <c r="L277" s="12" t="str">
        <v>failed</v>
      </c>
      <c r="M277">
        <v>191</v>
      </c>
      <c r="N277" s="5">
        <f t="shared" si="18"/>
        <v>-0.41049830294241202</v>
      </c>
      <c r="O277" s="5">
        <f t="shared" si="19"/>
        <v>0.34072022406717306</v>
      </c>
    </row>
    <row r="278" spans="8:15" x14ac:dyDescent="0.2">
      <c r="H278" s="11" t="str">
        <v>successful</v>
      </c>
      <c r="I278">
        <v>2346</v>
      </c>
      <c r="J278" s="5">
        <f t="shared" si="16"/>
        <v>1.1794959704234549</v>
      </c>
      <c r="K278" s="5">
        <f t="shared" si="17"/>
        <v>0.88089962984227743</v>
      </c>
      <c r="L278" s="12" t="str">
        <v>failed</v>
      </c>
      <c r="M278">
        <v>16</v>
      </c>
      <c r="N278" s="5">
        <f t="shared" si="18"/>
        <v>-0.59254189732720486</v>
      </c>
      <c r="O278" s="5">
        <f t="shared" si="19"/>
        <v>0.27674388675351769</v>
      </c>
    </row>
    <row r="279" spans="8:15" x14ac:dyDescent="0.2">
      <c r="H279" s="11" t="str">
        <v>successful</v>
      </c>
      <c r="I279">
        <v>115</v>
      </c>
      <c r="J279" s="5">
        <f t="shared" si="16"/>
        <v>-0.58084791533241453</v>
      </c>
      <c r="K279" s="5">
        <f t="shared" si="17"/>
        <v>0.28067147917865631</v>
      </c>
      <c r="L279" s="12" t="str">
        <v>failed</v>
      </c>
      <c r="M279">
        <v>17</v>
      </c>
      <c r="N279" s="5">
        <f t="shared" si="18"/>
        <v>-0.59150164821643469</v>
      </c>
      <c r="O279" s="5">
        <f t="shared" si="19"/>
        <v>0.27709217556054044</v>
      </c>
    </row>
    <row r="280" spans="8:15" x14ac:dyDescent="0.2">
      <c r="H280" s="11" t="str">
        <v>successful</v>
      </c>
      <c r="I280">
        <v>85</v>
      </c>
      <c r="J280" s="5">
        <f t="shared" si="16"/>
        <v>-0.60451905678139528</v>
      </c>
      <c r="K280" s="5">
        <f t="shared" si="17"/>
        <v>0.2727493016410128</v>
      </c>
      <c r="L280" s="12" t="str">
        <v>failed</v>
      </c>
      <c r="M280">
        <v>34</v>
      </c>
      <c r="N280" s="5">
        <f t="shared" si="18"/>
        <v>-0.57381741333334046</v>
      </c>
      <c r="O280" s="5">
        <f t="shared" si="19"/>
        <v>0.28304568194188651</v>
      </c>
    </row>
    <row r="281" spans="8:15" x14ac:dyDescent="0.2">
      <c r="H281" s="11" t="str">
        <v>successful</v>
      </c>
      <c r="I281">
        <v>144</v>
      </c>
      <c r="J281" s="5">
        <f t="shared" si="16"/>
        <v>-0.55796581193173311</v>
      </c>
      <c r="K281" s="5">
        <f t="shared" si="17"/>
        <v>0.28843386493597678</v>
      </c>
      <c r="L281" s="12" t="str">
        <v>failed</v>
      </c>
      <c r="M281">
        <v>1</v>
      </c>
      <c r="N281" s="5">
        <f t="shared" si="18"/>
        <v>-0.60814563398875854</v>
      </c>
      <c r="O281" s="5">
        <f t="shared" si="19"/>
        <v>0.27154544418351201</v>
      </c>
    </row>
    <row r="282" spans="8:15" x14ac:dyDescent="0.2">
      <c r="H282" s="11" t="str">
        <v>successful</v>
      </c>
      <c r="I282">
        <v>2443</v>
      </c>
      <c r="J282" s="5">
        <f t="shared" si="16"/>
        <v>1.2560326611084927</v>
      </c>
      <c r="K282" s="5">
        <f t="shared" si="17"/>
        <v>0.89544793567690251</v>
      </c>
      <c r="L282" s="12" t="str">
        <v>failed</v>
      </c>
      <c r="M282">
        <v>1274</v>
      </c>
      <c r="N282" s="5">
        <f t="shared" si="18"/>
        <v>0.71609148402176315</v>
      </c>
      <c r="O282" s="5">
        <f t="shared" si="19"/>
        <v>0.7630325690910319</v>
      </c>
    </row>
    <row r="283" spans="8:15" x14ac:dyDescent="0.2">
      <c r="H283" s="11" t="str">
        <v>successful</v>
      </c>
      <c r="I283">
        <v>64</v>
      </c>
      <c r="J283" s="5">
        <f t="shared" si="16"/>
        <v>-0.62108885579568174</v>
      </c>
      <c r="K283" s="5">
        <f t="shared" si="17"/>
        <v>0.26727058063668691</v>
      </c>
      <c r="L283" s="12" t="str">
        <v>failed</v>
      </c>
      <c r="M283">
        <v>210</v>
      </c>
      <c r="N283" s="5">
        <f t="shared" si="18"/>
        <v>-0.39073356983777741</v>
      </c>
      <c r="O283" s="5">
        <f t="shared" si="19"/>
        <v>0.34799709120450484</v>
      </c>
    </row>
    <row r="284" spans="8:15" x14ac:dyDescent="0.2">
      <c r="H284" s="11" t="str">
        <v>successful</v>
      </c>
      <c r="I284">
        <v>268</v>
      </c>
      <c r="J284" s="5">
        <f t="shared" si="16"/>
        <v>-0.46012509394261258</v>
      </c>
      <c r="K284" s="5">
        <f t="shared" si="17"/>
        <v>0.32271321654067053</v>
      </c>
      <c r="L284" s="12" t="str">
        <v>failed</v>
      </c>
      <c r="M284">
        <v>248</v>
      </c>
      <c r="N284" s="5">
        <f t="shared" si="18"/>
        <v>-0.35120410362850807</v>
      </c>
      <c r="O284" s="5">
        <f t="shared" si="19"/>
        <v>0.3627176158652784</v>
      </c>
    </row>
    <row r="285" spans="8:15" x14ac:dyDescent="0.2">
      <c r="H285" s="11" t="str">
        <v>successful</v>
      </c>
      <c r="I285">
        <v>195</v>
      </c>
      <c r="J285" s="5">
        <f t="shared" si="16"/>
        <v>-0.5177248714684658</v>
      </c>
      <c r="K285" s="5">
        <f t="shared" si="17"/>
        <v>0.30232512131246403</v>
      </c>
      <c r="L285" s="12" t="str">
        <v>failed</v>
      </c>
      <c r="M285">
        <v>513</v>
      </c>
      <c r="N285" s="5">
        <f t="shared" si="18"/>
        <v>-7.5538089274393191E-2</v>
      </c>
      <c r="O285" s="5">
        <f t="shared" si="19"/>
        <v>0.46989329661612034</v>
      </c>
    </row>
    <row r="286" spans="8:15" x14ac:dyDescent="0.2">
      <c r="H286" s="11" t="str">
        <v>successful</v>
      </c>
      <c r="I286">
        <v>186</v>
      </c>
      <c r="J286" s="5">
        <f t="shared" si="16"/>
        <v>-0.52482621390315998</v>
      </c>
      <c r="K286" s="5">
        <f t="shared" si="17"/>
        <v>0.29985200336291684</v>
      </c>
      <c r="L286" s="12" t="str">
        <v>failed</v>
      </c>
      <c r="M286">
        <v>3410</v>
      </c>
      <c r="N286" s="5">
        <f t="shared" si="18"/>
        <v>2.938063584627006</v>
      </c>
      <c r="O286" s="5">
        <f t="shared" si="19"/>
        <v>0.99834865360132397</v>
      </c>
    </row>
    <row r="287" spans="8:15" x14ac:dyDescent="0.2">
      <c r="H287" s="11" t="str">
        <v>successful</v>
      </c>
      <c r="I287">
        <v>460</v>
      </c>
      <c r="J287" s="5">
        <f t="shared" si="16"/>
        <v>-0.30862978866913576</v>
      </c>
      <c r="K287" s="5">
        <f t="shared" si="17"/>
        <v>0.3788015791395356</v>
      </c>
      <c r="L287" s="12" t="str">
        <v>failed</v>
      </c>
      <c r="M287">
        <v>10</v>
      </c>
      <c r="N287" s="5">
        <f t="shared" si="18"/>
        <v>-0.5987833919918264</v>
      </c>
      <c r="O287" s="5">
        <f t="shared" si="19"/>
        <v>0.27465866937164229</v>
      </c>
    </row>
    <row r="288" spans="8:15" x14ac:dyDescent="0.2">
      <c r="H288" s="11" t="str">
        <v>successful</v>
      </c>
      <c r="I288">
        <v>2528</v>
      </c>
      <c r="J288" s="5">
        <f t="shared" si="16"/>
        <v>1.323100895213938</v>
      </c>
      <c r="K288" s="5">
        <f t="shared" si="17"/>
        <v>0.90709908647075088</v>
      </c>
      <c r="L288" s="12" t="str">
        <v>failed</v>
      </c>
      <c r="M288">
        <v>2201</v>
      </c>
      <c r="N288" s="5">
        <f t="shared" si="18"/>
        <v>1.6804024097057799</v>
      </c>
      <c r="O288" s="5">
        <f t="shared" si="19"/>
        <v>0.95356047623484186</v>
      </c>
    </row>
    <row r="289" spans="8:15" x14ac:dyDescent="0.2">
      <c r="H289" s="11" t="str">
        <v>successful</v>
      </c>
      <c r="I289">
        <v>3657</v>
      </c>
      <c r="J289" s="5">
        <f t="shared" si="16"/>
        <v>2.2139248517439141</v>
      </c>
      <c r="K289" s="5">
        <f t="shared" si="17"/>
        <v>0.98658302557413569</v>
      </c>
      <c r="L289" s="12" t="str">
        <v>failed</v>
      </c>
      <c r="M289">
        <v>676</v>
      </c>
      <c r="N289" s="5">
        <f t="shared" si="18"/>
        <v>9.4022515781156724E-2</v>
      </c>
      <c r="O289" s="5">
        <f t="shared" si="19"/>
        <v>0.5374543645217813</v>
      </c>
    </row>
    <row r="290" spans="8:15" x14ac:dyDescent="0.2">
      <c r="H290" s="11" t="str">
        <v>successful</v>
      </c>
      <c r="I290">
        <v>131</v>
      </c>
      <c r="J290" s="5">
        <f t="shared" si="16"/>
        <v>-0.56822330655962472</v>
      </c>
      <c r="K290" s="5">
        <f t="shared" si="17"/>
        <v>0.28494167386542191</v>
      </c>
      <c r="L290" s="12" t="str">
        <v>failed</v>
      </c>
      <c r="M290">
        <v>831</v>
      </c>
      <c r="N290" s="5">
        <f t="shared" si="18"/>
        <v>0.25526112795054468</v>
      </c>
      <c r="O290" s="5">
        <f t="shared" si="19"/>
        <v>0.60073928948475785</v>
      </c>
    </row>
    <row r="291" spans="8:15" x14ac:dyDescent="0.2">
      <c r="H291" s="11" t="str">
        <v>successful</v>
      </c>
      <c r="I291">
        <v>239</v>
      </c>
      <c r="J291" s="5">
        <f t="shared" si="16"/>
        <v>-0.483007197343294</v>
      </c>
      <c r="K291" s="5">
        <f t="shared" si="17"/>
        <v>0.31454531291907928</v>
      </c>
      <c r="L291" s="12" t="str">
        <v>failed</v>
      </c>
      <c r="M291">
        <v>859</v>
      </c>
      <c r="N291" s="5">
        <f t="shared" si="18"/>
        <v>0.28438810305211154</v>
      </c>
      <c r="O291" s="5">
        <f t="shared" si="19"/>
        <v>0.6119435124119017</v>
      </c>
    </row>
    <row r="292" spans="8:15" x14ac:dyDescent="0.2">
      <c r="H292" s="11" t="str">
        <v>successful</v>
      </c>
      <c r="I292">
        <v>78</v>
      </c>
      <c r="J292" s="5">
        <f t="shared" si="16"/>
        <v>-0.6100423231194908</v>
      </c>
      <c r="K292" s="5">
        <f t="shared" si="17"/>
        <v>0.27091688592547403</v>
      </c>
      <c r="L292" s="12" t="str">
        <v>failed</v>
      </c>
      <c r="M292">
        <v>45</v>
      </c>
      <c r="N292" s="5">
        <f t="shared" si="18"/>
        <v>-0.56237467311486777</v>
      </c>
      <c r="O292" s="5">
        <f t="shared" si="19"/>
        <v>0.28693038559653472</v>
      </c>
    </row>
    <row r="293" spans="8:15" x14ac:dyDescent="0.2">
      <c r="H293" s="11" t="str">
        <v>successful</v>
      </c>
      <c r="I293">
        <v>1773</v>
      </c>
      <c r="J293" s="5">
        <f t="shared" si="16"/>
        <v>0.72737716874792224</v>
      </c>
      <c r="K293" s="5">
        <f t="shared" si="17"/>
        <v>0.76650253159977777</v>
      </c>
      <c r="L293" s="12" t="str">
        <v>failed</v>
      </c>
      <c r="M293">
        <v>6</v>
      </c>
      <c r="N293" s="5">
        <f t="shared" si="18"/>
        <v>-0.60294438843490739</v>
      </c>
      <c r="O293" s="5">
        <f t="shared" si="19"/>
        <v>0.27327284264827567</v>
      </c>
    </row>
    <row r="294" spans="8:15" x14ac:dyDescent="0.2">
      <c r="H294" s="11" t="str">
        <v>successful</v>
      </c>
      <c r="I294">
        <v>32</v>
      </c>
      <c r="J294" s="5">
        <f t="shared" si="16"/>
        <v>-0.64633807334126125</v>
      </c>
      <c r="K294" s="5">
        <f t="shared" si="17"/>
        <v>0.25903021793273778</v>
      </c>
      <c r="L294" s="12" t="str">
        <v>failed</v>
      </c>
      <c r="M294">
        <v>7</v>
      </c>
      <c r="N294" s="5">
        <f t="shared" si="18"/>
        <v>-0.60190413932413711</v>
      </c>
      <c r="O294" s="5">
        <f t="shared" si="19"/>
        <v>0.27361897438142885</v>
      </c>
    </row>
    <row r="295" spans="8:15" x14ac:dyDescent="0.2">
      <c r="H295" s="11" t="str">
        <v>successful</v>
      </c>
      <c r="I295">
        <v>369</v>
      </c>
      <c r="J295" s="5">
        <f t="shared" si="16"/>
        <v>-0.38043225106437739</v>
      </c>
      <c r="K295" s="5">
        <f t="shared" si="17"/>
        <v>0.35181228909659373</v>
      </c>
      <c r="L295" s="12" t="str">
        <v>failed</v>
      </c>
      <c r="M295">
        <v>31</v>
      </c>
      <c r="N295" s="5">
        <f t="shared" si="18"/>
        <v>-0.57693816066565118</v>
      </c>
      <c r="O295" s="5">
        <f t="shared" si="19"/>
        <v>0.28199061533525566</v>
      </c>
    </row>
    <row r="296" spans="8:15" x14ac:dyDescent="0.2">
      <c r="H296" s="11" t="str">
        <v>successful</v>
      </c>
      <c r="I296">
        <v>89</v>
      </c>
      <c r="J296" s="5">
        <f t="shared" si="16"/>
        <v>-0.60136290458819786</v>
      </c>
      <c r="K296" s="5">
        <f t="shared" si="17"/>
        <v>0.2737991501901007</v>
      </c>
      <c r="L296" s="12" t="str">
        <v>failed</v>
      </c>
      <c r="M296">
        <v>78</v>
      </c>
      <c r="N296" s="5">
        <f t="shared" si="18"/>
        <v>-0.5280464524594497</v>
      </c>
      <c r="O296" s="5">
        <f t="shared" si="19"/>
        <v>0.298733547555454</v>
      </c>
    </row>
    <row r="297" spans="8:15" x14ac:dyDescent="0.2">
      <c r="H297" s="11" t="str">
        <v>successful</v>
      </c>
      <c r="I297">
        <v>147</v>
      </c>
      <c r="J297" s="5">
        <f t="shared" si="16"/>
        <v>-0.55559869778683502</v>
      </c>
      <c r="K297" s="5">
        <f t="shared" si="17"/>
        <v>0.28924261093431081</v>
      </c>
      <c r="L297" s="12" t="str">
        <v>failed</v>
      </c>
      <c r="M297">
        <v>1225</v>
      </c>
      <c r="N297" s="5">
        <f t="shared" si="18"/>
        <v>0.66511927759402112</v>
      </c>
      <c r="O297" s="5">
        <f t="shared" si="19"/>
        <v>0.74701289724629483</v>
      </c>
    </row>
    <row r="298" spans="8:15" x14ac:dyDescent="0.2">
      <c r="H298" s="11" t="str">
        <v>successful</v>
      </c>
      <c r="I298">
        <v>126</v>
      </c>
      <c r="J298" s="5">
        <f t="shared" si="16"/>
        <v>-0.57216849680112158</v>
      </c>
      <c r="K298" s="5">
        <f t="shared" si="17"/>
        <v>0.28360391393346218</v>
      </c>
      <c r="L298" s="12" t="str">
        <v>failed</v>
      </c>
      <c r="M298">
        <v>1</v>
      </c>
      <c r="N298" s="5">
        <f t="shared" si="18"/>
        <v>-0.60814563398875854</v>
      </c>
      <c r="O298" s="5">
        <f t="shared" si="19"/>
        <v>0.27154544418351201</v>
      </c>
    </row>
    <row r="299" spans="8:15" x14ac:dyDescent="0.2">
      <c r="H299" s="11" t="str">
        <v>successful</v>
      </c>
      <c r="I299">
        <v>2218</v>
      </c>
      <c r="J299" s="5">
        <f t="shared" si="16"/>
        <v>1.0784991002411368</v>
      </c>
      <c r="K299" s="5">
        <f t="shared" si="17"/>
        <v>0.85959445845921967</v>
      </c>
      <c r="L299" s="12" t="str">
        <v>failed</v>
      </c>
      <c r="M299">
        <v>67</v>
      </c>
      <c r="N299" s="5">
        <f t="shared" si="18"/>
        <v>-0.53948919267792239</v>
      </c>
      <c r="O299" s="5">
        <f t="shared" si="19"/>
        <v>0.29477467606244989</v>
      </c>
    </row>
    <row r="300" spans="8:15" x14ac:dyDescent="0.2">
      <c r="H300" s="11" t="str">
        <v>successful</v>
      </c>
      <c r="I300">
        <v>202</v>
      </c>
      <c r="J300" s="5">
        <f t="shared" si="16"/>
        <v>-0.51220160513037027</v>
      </c>
      <c r="K300" s="5">
        <f t="shared" si="17"/>
        <v>0.30425495992230417</v>
      </c>
      <c r="L300" s="12" t="str">
        <v>failed</v>
      </c>
      <c r="M300">
        <v>19</v>
      </c>
      <c r="N300" s="5">
        <f t="shared" si="18"/>
        <v>-0.58942114999489414</v>
      </c>
      <c r="O300" s="5">
        <f t="shared" si="19"/>
        <v>0.2777893960427355</v>
      </c>
    </row>
    <row r="301" spans="8:15" x14ac:dyDescent="0.2">
      <c r="H301" s="11" t="str">
        <v>successful</v>
      </c>
      <c r="I301">
        <v>140</v>
      </c>
      <c r="J301" s="5">
        <f t="shared" si="16"/>
        <v>-0.56112196412493054</v>
      </c>
      <c r="K301" s="5">
        <f t="shared" si="17"/>
        <v>0.28735719797099113</v>
      </c>
      <c r="L301" s="12" t="str">
        <v>failed</v>
      </c>
      <c r="M301">
        <v>2108</v>
      </c>
      <c r="N301" s="5">
        <f t="shared" si="18"/>
        <v>1.5836592424041473</v>
      </c>
      <c r="O301" s="5">
        <f t="shared" si="19"/>
        <v>0.9433643577345544</v>
      </c>
    </row>
    <row r="302" spans="8:15" x14ac:dyDescent="0.2">
      <c r="H302" s="11" t="str">
        <v>successful</v>
      </c>
      <c r="I302">
        <v>1052</v>
      </c>
      <c r="J302" s="5">
        <f t="shared" si="16"/>
        <v>0.15848073592408463</v>
      </c>
      <c r="K302" s="5">
        <f t="shared" si="17"/>
        <v>0.56296100033440677</v>
      </c>
      <c r="L302" s="12" t="str">
        <v>failed</v>
      </c>
      <c r="M302">
        <v>679</v>
      </c>
      <c r="N302" s="5">
        <f t="shared" si="18"/>
        <v>9.7143263113467451E-2</v>
      </c>
      <c r="O302" s="5">
        <f t="shared" si="19"/>
        <v>0.53869368784434757</v>
      </c>
    </row>
    <row r="303" spans="8:15" x14ac:dyDescent="0.2">
      <c r="H303" s="11" t="str">
        <v>successful</v>
      </c>
      <c r="I303">
        <v>247</v>
      </c>
      <c r="J303" s="5">
        <f t="shared" si="16"/>
        <v>-0.47669489295689915</v>
      </c>
      <c r="K303" s="5">
        <f t="shared" si="17"/>
        <v>0.31678970002957896</v>
      </c>
      <c r="L303" s="12" t="str">
        <v>failed</v>
      </c>
      <c r="M303">
        <v>36</v>
      </c>
      <c r="N303" s="5">
        <f t="shared" si="18"/>
        <v>-0.57173691511180003</v>
      </c>
      <c r="O303" s="5">
        <f t="shared" si="19"/>
        <v>0.28375011068386763</v>
      </c>
    </row>
    <row r="304" spans="8:15" x14ac:dyDescent="0.2">
      <c r="H304" s="11" t="str">
        <v>successful</v>
      </c>
      <c r="I304">
        <v>84</v>
      </c>
      <c r="J304" s="5">
        <f t="shared" si="16"/>
        <v>-0.60530809482969461</v>
      </c>
      <c r="K304" s="5">
        <f t="shared" si="17"/>
        <v>0.27248715192482642</v>
      </c>
      <c r="L304" s="12" t="str">
        <v>failed</v>
      </c>
      <c r="M304">
        <v>47</v>
      </c>
      <c r="N304" s="5">
        <f t="shared" si="18"/>
        <v>-0.56029417489332733</v>
      </c>
      <c r="O304" s="5">
        <f t="shared" si="19"/>
        <v>0.28763940000537058</v>
      </c>
    </row>
    <row r="305" spans="8:15" x14ac:dyDescent="0.2">
      <c r="H305" s="11" t="str">
        <v>successful</v>
      </c>
      <c r="I305">
        <v>88</v>
      </c>
      <c r="J305" s="5">
        <f t="shared" si="16"/>
        <v>-0.60215194263649718</v>
      </c>
      <c r="K305" s="5">
        <f t="shared" si="17"/>
        <v>0.2735365008079732</v>
      </c>
      <c r="L305" s="12" t="str">
        <v>failed</v>
      </c>
      <c r="M305">
        <v>70</v>
      </c>
      <c r="N305" s="5">
        <f t="shared" si="18"/>
        <v>-0.53636844534561168</v>
      </c>
      <c r="O305" s="5">
        <f t="shared" si="19"/>
        <v>0.29585196751202969</v>
      </c>
    </row>
    <row r="306" spans="8:15" x14ac:dyDescent="0.2">
      <c r="H306" s="11" t="str">
        <v>successful</v>
      </c>
      <c r="I306">
        <v>156</v>
      </c>
      <c r="J306" s="5">
        <f t="shared" si="16"/>
        <v>-0.54849735535214084</v>
      </c>
      <c r="K306" s="5">
        <f t="shared" si="17"/>
        <v>0.29167522234665116</v>
      </c>
      <c r="L306" s="12" t="str">
        <v>failed</v>
      </c>
      <c r="M306">
        <v>154</v>
      </c>
      <c r="N306" s="5">
        <f t="shared" si="18"/>
        <v>-0.44898752004091108</v>
      </c>
      <c r="O306" s="5">
        <f t="shared" si="19"/>
        <v>0.32672032971828063</v>
      </c>
    </row>
    <row r="307" spans="8:15" x14ac:dyDescent="0.2">
      <c r="H307" s="11" t="str">
        <v>successful</v>
      </c>
      <c r="I307">
        <v>2985</v>
      </c>
      <c r="J307" s="5">
        <f t="shared" si="16"/>
        <v>1.6836912832867448</v>
      </c>
      <c r="K307" s="5">
        <f t="shared" si="17"/>
        <v>0.9538793265951766</v>
      </c>
      <c r="L307" s="12" t="str">
        <v>failed</v>
      </c>
      <c r="M307">
        <v>22</v>
      </c>
      <c r="N307" s="5">
        <f t="shared" si="18"/>
        <v>-0.58630040266258343</v>
      </c>
      <c r="O307" s="5">
        <f t="shared" si="19"/>
        <v>0.27883683024606232</v>
      </c>
    </row>
    <row r="308" spans="8:15" x14ac:dyDescent="0.2">
      <c r="H308" s="11" t="str">
        <v>successful</v>
      </c>
      <c r="I308">
        <v>762</v>
      </c>
      <c r="J308" s="5">
        <f t="shared" si="16"/>
        <v>-7.0340298082729402E-2</v>
      </c>
      <c r="K308" s="5">
        <f t="shared" si="17"/>
        <v>0.47196140434508799</v>
      </c>
      <c r="L308" s="12" t="str">
        <v>failed</v>
      </c>
      <c r="M308">
        <v>1758</v>
      </c>
      <c r="N308" s="5">
        <f t="shared" si="18"/>
        <v>1.2195720536345616</v>
      </c>
      <c r="O308" s="5">
        <f t="shared" si="19"/>
        <v>0.88868642707068857</v>
      </c>
    </row>
    <row r="309" spans="8:15" x14ac:dyDescent="0.2">
      <c r="H309" s="11" t="str">
        <v>successful</v>
      </c>
      <c r="I309">
        <v>554</v>
      </c>
      <c r="J309" s="5">
        <f t="shared" si="16"/>
        <v>-0.23446021212899601</v>
      </c>
      <c r="K309" s="5">
        <f t="shared" si="17"/>
        <v>0.40731385924353808</v>
      </c>
      <c r="L309" s="12" t="str">
        <v>failed</v>
      </c>
      <c r="M309">
        <v>94</v>
      </c>
      <c r="N309" s="5">
        <f t="shared" si="18"/>
        <v>-0.51140246668712575</v>
      </c>
      <c r="O309" s="5">
        <f t="shared" si="19"/>
        <v>0.30453463401947095</v>
      </c>
    </row>
    <row r="310" spans="8:15" x14ac:dyDescent="0.2">
      <c r="H310" s="11" t="str">
        <v>successful</v>
      </c>
      <c r="I310">
        <v>135</v>
      </c>
      <c r="J310" s="5">
        <f t="shared" si="16"/>
        <v>-0.56506715436642729</v>
      </c>
      <c r="K310" s="5">
        <f t="shared" si="17"/>
        <v>0.2860140441327873</v>
      </c>
      <c r="L310" s="12" t="str">
        <v>failed</v>
      </c>
      <c r="M310">
        <v>33</v>
      </c>
      <c r="N310" s="5">
        <f t="shared" si="18"/>
        <v>-0.57485766244411074</v>
      </c>
      <c r="O310" s="5">
        <f t="shared" si="19"/>
        <v>0.28269378261697853</v>
      </c>
    </row>
    <row r="311" spans="8:15" x14ac:dyDescent="0.2">
      <c r="H311" s="11" t="str">
        <v>successful</v>
      </c>
      <c r="I311">
        <v>122</v>
      </c>
      <c r="J311" s="5">
        <f t="shared" si="16"/>
        <v>-0.57532464899431901</v>
      </c>
      <c r="K311" s="5">
        <f t="shared" si="17"/>
        <v>0.28253587707812799</v>
      </c>
      <c r="L311" s="12" t="str">
        <v>failed</v>
      </c>
      <c r="M311">
        <v>1</v>
      </c>
      <c r="N311" s="5">
        <f t="shared" si="18"/>
        <v>-0.60814563398875854</v>
      </c>
      <c r="O311" s="5">
        <f t="shared" si="19"/>
        <v>0.27154544418351201</v>
      </c>
    </row>
    <row r="312" spans="8:15" x14ac:dyDescent="0.2">
      <c r="H312" s="11" t="str">
        <v>successful</v>
      </c>
      <c r="I312">
        <v>221</v>
      </c>
      <c r="J312" s="5">
        <f t="shared" si="16"/>
        <v>-0.49720988221268247</v>
      </c>
      <c r="K312" s="5">
        <f t="shared" si="17"/>
        <v>0.30952052668517138</v>
      </c>
      <c r="L312" s="12" t="str">
        <v>failed</v>
      </c>
      <c r="M312">
        <v>31</v>
      </c>
      <c r="N312" s="5">
        <f t="shared" si="18"/>
        <v>-0.57693816066565118</v>
      </c>
      <c r="O312" s="5">
        <f t="shared" si="19"/>
        <v>0.28199061533525566</v>
      </c>
    </row>
    <row r="313" spans="8:15" x14ac:dyDescent="0.2">
      <c r="H313" s="11" t="str">
        <v>successful</v>
      </c>
      <c r="I313">
        <v>126</v>
      </c>
      <c r="J313" s="5">
        <f t="shared" si="16"/>
        <v>-0.57216849680112158</v>
      </c>
      <c r="K313" s="5">
        <f t="shared" si="17"/>
        <v>0.28360391393346218</v>
      </c>
      <c r="L313" s="12" t="str">
        <v>failed</v>
      </c>
      <c r="M313">
        <v>35</v>
      </c>
      <c r="N313" s="5">
        <f t="shared" si="18"/>
        <v>-0.57277716422257019</v>
      </c>
      <c r="O313" s="5">
        <f t="shared" si="19"/>
        <v>0.28339779138278054</v>
      </c>
    </row>
    <row r="314" spans="8:15" x14ac:dyDescent="0.2">
      <c r="H314" s="11" t="str">
        <v>successful</v>
      </c>
      <c r="I314">
        <v>1022</v>
      </c>
      <c r="J314" s="5">
        <f t="shared" si="16"/>
        <v>0.13480959447510385</v>
      </c>
      <c r="K314" s="5">
        <f t="shared" si="17"/>
        <v>0.55361879010177861</v>
      </c>
      <c r="L314" s="12" t="str">
        <v>failed</v>
      </c>
      <c r="M314">
        <v>63</v>
      </c>
      <c r="N314" s="5">
        <f t="shared" si="18"/>
        <v>-0.54365018912100338</v>
      </c>
      <c r="O314" s="5">
        <f t="shared" si="19"/>
        <v>0.29334110773912608</v>
      </c>
    </row>
    <row r="315" spans="8:15" x14ac:dyDescent="0.2">
      <c r="H315" s="11" t="str">
        <v>successful</v>
      </c>
      <c r="I315">
        <v>3177</v>
      </c>
      <c r="J315" s="5">
        <f t="shared" si="16"/>
        <v>1.8351865885602217</v>
      </c>
      <c r="K315" s="5">
        <f t="shared" si="17"/>
        <v>0.96676097619661494</v>
      </c>
      <c r="L315" s="12" t="str">
        <v>failed</v>
      </c>
      <c r="M315">
        <v>526</v>
      </c>
      <c r="N315" s="5">
        <f t="shared" si="18"/>
        <v>-6.2014850834380013E-2</v>
      </c>
      <c r="O315" s="5">
        <f t="shared" si="19"/>
        <v>0.47527550275467223</v>
      </c>
    </row>
    <row r="316" spans="8:15" x14ac:dyDescent="0.2">
      <c r="H316" s="11" t="str">
        <v>successful</v>
      </c>
      <c r="I316">
        <v>198</v>
      </c>
      <c r="J316" s="5">
        <f t="shared" si="16"/>
        <v>-0.5153577573235677</v>
      </c>
      <c r="K316" s="5">
        <f t="shared" si="17"/>
        <v>0.3031515227544288</v>
      </c>
      <c r="L316" s="12" t="str">
        <v>failed</v>
      </c>
      <c r="M316">
        <v>121</v>
      </c>
      <c r="N316" s="5">
        <f t="shared" si="18"/>
        <v>-0.48331574069632915</v>
      </c>
      <c r="O316" s="5">
        <f t="shared" si="19"/>
        <v>0.31443578260814553</v>
      </c>
    </row>
    <row r="317" spans="8:15" x14ac:dyDescent="0.2">
      <c r="H317" s="11" t="str">
        <v>successful</v>
      </c>
      <c r="I317">
        <v>85</v>
      </c>
      <c r="J317" s="5">
        <f t="shared" si="16"/>
        <v>-0.60451905678139528</v>
      </c>
      <c r="K317" s="5">
        <f t="shared" si="17"/>
        <v>0.2727493016410128</v>
      </c>
      <c r="L317" s="12" t="str">
        <v>failed</v>
      </c>
      <c r="M317">
        <v>67</v>
      </c>
      <c r="N317" s="5">
        <f t="shared" si="18"/>
        <v>-0.53948919267792239</v>
      </c>
      <c r="O317" s="5">
        <f t="shared" si="19"/>
        <v>0.29477467606244989</v>
      </c>
    </row>
    <row r="318" spans="8:15" x14ac:dyDescent="0.2">
      <c r="H318" s="11" t="str">
        <v>successful</v>
      </c>
      <c r="I318">
        <v>3596</v>
      </c>
      <c r="J318" s="5">
        <f t="shared" si="16"/>
        <v>2.1657935307976528</v>
      </c>
      <c r="K318" s="5">
        <f t="shared" si="17"/>
        <v>0.98483651603991451</v>
      </c>
      <c r="L318" s="12" t="str">
        <v>failed</v>
      </c>
      <c r="M318">
        <v>57</v>
      </c>
      <c r="N318" s="5">
        <f t="shared" si="18"/>
        <v>-0.54989168378562481</v>
      </c>
      <c r="O318" s="5">
        <f t="shared" si="19"/>
        <v>0.29119683427489229</v>
      </c>
    </row>
    <row r="319" spans="8:15" x14ac:dyDescent="0.2">
      <c r="H319" s="11" t="str">
        <v>successful</v>
      </c>
      <c r="I319">
        <v>244</v>
      </c>
      <c r="J319" s="5">
        <f t="shared" si="16"/>
        <v>-0.47906200710179719</v>
      </c>
      <c r="K319" s="5">
        <f t="shared" si="17"/>
        <v>0.31594725853941313</v>
      </c>
      <c r="L319" s="12" t="str">
        <v>failed</v>
      </c>
      <c r="M319">
        <v>1229</v>
      </c>
      <c r="N319" s="5">
        <f t="shared" si="18"/>
        <v>0.66928027403710211</v>
      </c>
      <c r="O319" s="5">
        <f t="shared" si="19"/>
        <v>0.74834164621067134</v>
      </c>
    </row>
    <row r="320" spans="8:15" x14ac:dyDescent="0.2">
      <c r="H320" s="11" t="str">
        <v>successful</v>
      </c>
      <c r="I320">
        <v>5180</v>
      </c>
      <c r="J320" s="5">
        <f t="shared" si="16"/>
        <v>3.4156297993038374</v>
      </c>
      <c r="K320" s="5">
        <f t="shared" si="17"/>
        <v>0.99968182653136561</v>
      </c>
      <c r="L320" s="12" t="str">
        <v>failed</v>
      </c>
      <c r="M320">
        <v>12</v>
      </c>
      <c r="N320" s="5">
        <f t="shared" si="18"/>
        <v>-0.59670289377028585</v>
      </c>
      <c r="O320" s="5">
        <f t="shared" si="19"/>
        <v>0.27535288012392767</v>
      </c>
    </row>
    <row r="321" spans="8:15" x14ac:dyDescent="0.2">
      <c r="H321" s="11" t="str">
        <v>successful</v>
      </c>
      <c r="I321">
        <v>589</v>
      </c>
      <c r="J321" s="5">
        <f t="shared" si="16"/>
        <v>-0.20684388043851845</v>
      </c>
      <c r="K321" s="5">
        <f t="shared" si="17"/>
        <v>0.41806589274512518</v>
      </c>
      <c r="L321" s="12" t="str">
        <v>failed</v>
      </c>
      <c r="M321">
        <v>452</v>
      </c>
      <c r="N321" s="5">
        <f t="shared" si="18"/>
        <v>-0.13899328503137812</v>
      </c>
      <c r="O321" s="5">
        <f t="shared" si="19"/>
        <v>0.44472772765535945</v>
      </c>
    </row>
    <row r="322" spans="8:15" x14ac:dyDescent="0.2">
      <c r="H322" s="11" t="str">
        <v>successful</v>
      </c>
      <c r="I322">
        <v>2725</v>
      </c>
      <c r="J322" s="5">
        <f t="shared" si="16"/>
        <v>1.4785413907289118</v>
      </c>
      <c r="K322" s="5">
        <f t="shared" si="17"/>
        <v>0.93036853653519125</v>
      </c>
      <c r="L322" s="12" t="str">
        <v>failed</v>
      </c>
      <c r="M322">
        <v>1886</v>
      </c>
      <c r="N322" s="5">
        <f t="shared" si="18"/>
        <v>1.352723939813153</v>
      </c>
      <c r="O322" s="5">
        <f t="shared" si="19"/>
        <v>0.91192808027480488</v>
      </c>
    </row>
    <row r="323" spans="8:15" x14ac:dyDescent="0.2">
      <c r="H323" s="11" t="str">
        <v>successful</v>
      </c>
      <c r="I323">
        <v>300</v>
      </c>
      <c r="J323" s="5">
        <f t="shared" ref="J323:J386" si="20">STANDARDIZE(I323,$B$7,$B$12)</f>
        <v>-0.43487587639703312</v>
      </c>
      <c r="K323" s="5">
        <f t="shared" ref="K323:K386" si="21">_xlfn.NORM.S.DIST(J323,TRUE)</f>
        <v>0.33182626285606887</v>
      </c>
      <c r="L323" s="12" t="str">
        <v>failed</v>
      </c>
      <c r="M323">
        <v>1825</v>
      </c>
      <c r="N323" s="5">
        <f t="shared" ref="N323:N386" si="22">STANDARDIZE(M323,$C$7,$C$12)</f>
        <v>1.2892687440561679</v>
      </c>
      <c r="O323" s="5">
        <f t="shared" ref="O323:O386" si="23">_xlfn.NORM.S.DIST(N323,TRUE)</f>
        <v>0.90134766339159877</v>
      </c>
    </row>
    <row r="324" spans="8:15" x14ac:dyDescent="0.2">
      <c r="H324" s="11" t="str">
        <v>successful</v>
      </c>
      <c r="I324">
        <v>144</v>
      </c>
      <c r="J324" s="5">
        <f t="shared" si="20"/>
        <v>-0.55796581193173311</v>
      </c>
      <c r="K324" s="5">
        <f t="shared" si="21"/>
        <v>0.28843386493597678</v>
      </c>
      <c r="L324" s="12" t="str">
        <v>failed</v>
      </c>
      <c r="M324">
        <v>31</v>
      </c>
      <c r="N324" s="5">
        <f t="shared" si="22"/>
        <v>-0.57693816066565118</v>
      </c>
      <c r="O324" s="5">
        <f t="shared" si="23"/>
        <v>0.28199061533525566</v>
      </c>
    </row>
    <row r="325" spans="8:15" x14ac:dyDescent="0.2">
      <c r="H325" s="11" t="str">
        <v>successful</v>
      </c>
      <c r="I325">
        <v>87</v>
      </c>
      <c r="J325" s="5">
        <f t="shared" si="20"/>
        <v>-0.60294098068479651</v>
      </c>
      <c r="K325" s="5">
        <f t="shared" si="21"/>
        <v>0.27327397618638161</v>
      </c>
      <c r="L325" s="12" t="str">
        <v>failed</v>
      </c>
      <c r="M325">
        <v>107</v>
      </c>
      <c r="N325" s="5">
        <f t="shared" si="22"/>
        <v>-0.49787922824711262</v>
      </c>
      <c r="O325" s="5">
        <f t="shared" si="23"/>
        <v>0.30928458437464174</v>
      </c>
    </row>
    <row r="326" spans="8:15" x14ac:dyDescent="0.2">
      <c r="H326" s="11" t="str">
        <v>successful</v>
      </c>
      <c r="I326">
        <v>3116</v>
      </c>
      <c r="J326" s="5">
        <f t="shared" si="20"/>
        <v>1.7870552676139608</v>
      </c>
      <c r="K326" s="5">
        <f t="shared" si="21"/>
        <v>0.96303572181111863</v>
      </c>
      <c r="L326" s="12" t="str">
        <v>failed</v>
      </c>
      <c r="M326">
        <v>27</v>
      </c>
      <c r="N326" s="5">
        <f t="shared" si="22"/>
        <v>-0.58109915710873217</v>
      </c>
      <c r="O326" s="5">
        <f t="shared" si="23"/>
        <v>0.28058681335106839</v>
      </c>
    </row>
    <row r="327" spans="8:15" x14ac:dyDescent="0.2">
      <c r="H327" s="11" t="str">
        <v>successful</v>
      </c>
      <c r="I327">
        <v>909</v>
      </c>
      <c r="J327" s="5">
        <f t="shared" si="20"/>
        <v>4.5648295017276325E-2</v>
      </c>
      <c r="K327" s="5">
        <f t="shared" si="21"/>
        <v>0.51820471229521348</v>
      </c>
      <c r="L327" s="12" t="str">
        <v>failed</v>
      </c>
      <c r="M327">
        <v>1221</v>
      </c>
      <c r="N327" s="5">
        <f t="shared" si="22"/>
        <v>0.66095828115094013</v>
      </c>
      <c r="O327" s="5">
        <f t="shared" si="23"/>
        <v>0.74568046580275649</v>
      </c>
    </row>
    <row r="328" spans="8:15" x14ac:dyDescent="0.2">
      <c r="H328" s="11" t="str">
        <v>successful</v>
      </c>
      <c r="I328">
        <v>1613</v>
      </c>
      <c r="J328" s="5">
        <f t="shared" si="20"/>
        <v>0.60113108102002488</v>
      </c>
      <c r="K328" s="5">
        <f t="shared" si="21"/>
        <v>0.72612365832956882</v>
      </c>
      <c r="L328" s="12" t="str">
        <v>failed</v>
      </c>
      <c r="M328">
        <v>1</v>
      </c>
      <c r="N328" s="5">
        <f t="shared" si="22"/>
        <v>-0.60814563398875854</v>
      </c>
      <c r="O328" s="5">
        <f t="shared" si="23"/>
        <v>0.27154544418351201</v>
      </c>
    </row>
    <row r="329" spans="8:15" x14ac:dyDescent="0.2">
      <c r="H329" s="11" t="str">
        <v>successful</v>
      </c>
      <c r="I329">
        <v>136</v>
      </c>
      <c r="J329" s="5">
        <f t="shared" si="20"/>
        <v>-0.56427811631812796</v>
      </c>
      <c r="K329" s="5">
        <f t="shared" si="21"/>
        <v>0.28628243607946036</v>
      </c>
      <c r="L329" s="12" t="str">
        <v>failed</v>
      </c>
      <c r="M329">
        <v>16</v>
      </c>
      <c r="N329" s="5">
        <f t="shared" si="22"/>
        <v>-0.59254189732720486</v>
      </c>
      <c r="O329" s="5">
        <f t="shared" si="23"/>
        <v>0.27674388675351769</v>
      </c>
    </row>
    <row r="330" spans="8:15" x14ac:dyDescent="0.2">
      <c r="H330" s="11" t="str">
        <v>successful</v>
      </c>
      <c r="I330">
        <v>130</v>
      </c>
      <c r="J330" s="5">
        <f t="shared" si="20"/>
        <v>-0.56901234460792416</v>
      </c>
      <c r="K330" s="5">
        <f t="shared" si="21"/>
        <v>0.28467388124499682</v>
      </c>
      <c r="L330" s="12" t="str">
        <v>failed</v>
      </c>
      <c r="M330">
        <v>41</v>
      </c>
      <c r="N330" s="5">
        <f t="shared" si="22"/>
        <v>-0.56653566955794876</v>
      </c>
      <c r="O330" s="5">
        <f t="shared" si="23"/>
        <v>0.28551484609700045</v>
      </c>
    </row>
    <row r="331" spans="8:15" x14ac:dyDescent="0.2">
      <c r="H331" s="11" t="str">
        <v>successful</v>
      </c>
      <c r="I331">
        <v>102</v>
      </c>
      <c r="J331" s="5">
        <f t="shared" si="20"/>
        <v>-0.59110540996030614</v>
      </c>
      <c r="K331" s="5">
        <f t="shared" si="21"/>
        <v>0.27722489762728897</v>
      </c>
      <c r="L331" s="12" t="str">
        <v>failed</v>
      </c>
      <c r="M331">
        <v>523</v>
      </c>
      <c r="N331" s="5">
        <f t="shared" si="22"/>
        <v>-6.5135598166690747E-2</v>
      </c>
      <c r="O331" s="5">
        <f t="shared" si="23"/>
        <v>0.47403301868119241</v>
      </c>
    </row>
    <row r="332" spans="8:15" x14ac:dyDescent="0.2">
      <c r="H332" s="11" t="str">
        <v>successful</v>
      </c>
      <c r="I332">
        <v>4006</v>
      </c>
      <c r="J332" s="5">
        <f t="shared" si="20"/>
        <v>2.48929913060039</v>
      </c>
      <c r="K332" s="5">
        <f t="shared" si="21"/>
        <v>0.99360023882199</v>
      </c>
      <c r="L332" s="12" t="str">
        <v>failed</v>
      </c>
      <c r="M332">
        <v>141</v>
      </c>
      <c r="N332" s="5">
        <f t="shared" si="22"/>
        <v>-0.46251075848092427</v>
      </c>
      <c r="O332" s="5">
        <f t="shared" si="23"/>
        <v>0.32185754450868054</v>
      </c>
    </row>
    <row r="333" spans="8:15" x14ac:dyDescent="0.2">
      <c r="H333" s="11" t="str">
        <v>successful</v>
      </c>
      <c r="I333">
        <v>1629</v>
      </c>
      <c r="J333" s="5">
        <f t="shared" si="20"/>
        <v>0.61375568979281458</v>
      </c>
      <c r="K333" s="5">
        <f t="shared" si="21"/>
        <v>0.73031160906420389</v>
      </c>
      <c r="L333" s="12" t="str">
        <v>failed</v>
      </c>
      <c r="M333">
        <v>52</v>
      </c>
      <c r="N333" s="5">
        <f t="shared" si="22"/>
        <v>-0.55509292933947607</v>
      </c>
      <c r="O333" s="5">
        <f t="shared" si="23"/>
        <v>0.28941554941421055</v>
      </c>
    </row>
    <row r="334" spans="8:15" x14ac:dyDescent="0.2">
      <c r="H334" s="11" t="str">
        <v>successful</v>
      </c>
      <c r="I334">
        <v>2188</v>
      </c>
      <c r="J334" s="5">
        <f t="shared" si="20"/>
        <v>1.0548279587921561</v>
      </c>
      <c r="K334" s="5">
        <f t="shared" si="21"/>
        <v>0.8542479924367431</v>
      </c>
      <c r="L334" s="12" t="str">
        <v>failed</v>
      </c>
      <c r="M334">
        <v>225</v>
      </c>
      <c r="N334" s="5">
        <f t="shared" si="22"/>
        <v>-0.37512983317622373</v>
      </c>
      <c r="O334" s="5">
        <f t="shared" si="23"/>
        <v>0.35378195537475426</v>
      </c>
    </row>
    <row r="335" spans="8:15" x14ac:dyDescent="0.2">
      <c r="H335" s="11" t="str">
        <v>successful</v>
      </c>
      <c r="I335">
        <v>2409</v>
      </c>
      <c r="J335" s="5">
        <f t="shared" si="20"/>
        <v>1.2292053674663144</v>
      </c>
      <c r="K335" s="5">
        <f t="shared" si="21"/>
        <v>0.8905025915012682</v>
      </c>
      <c r="L335" s="12" t="str">
        <v>failed</v>
      </c>
      <c r="M335">
        <v>38</v>
      </c>
      <c r="N335" s="5">
        <f t="shared" si="22"/>
        <v>-0.56965641689025948</v>
      </c>
      <c r="O335" s="5">
        <f t="shared" si="23"/>
        <v>0.28445537784041619</v>
      </c>
    </row>
    <row r="336" spans="8:15" x14ac:dyDescent="0.2">
      <c r="H336" s="11" t="str">
        <v>successful</v>
      </c>
      <c r="I336">
        <v>194</v>
      </c>
      <c r="J336" s="5">
        <f t="shared" si="20"/>
        <v>-0.51851390951676513</v>
      </c>
      <c r="K336" s="5">
        <f t="shared" si="21"/>
        <v>0.30204987891918361</v>
      </c>
      <c r="L336" s="12" t="str">
        <v>failed</v>
      </c>
      <c r="M336">
        <v>15</v>
      </c>
      <c r="N336" s="5">
        <f t="shared" si="22"/>
        <v>-0.59358214643797513</v>
      </c>
      <c r="O336" s="5">
        <f t="shared" si="23"/>
        <v>0.27639581256247436</v>
      </c>
    </row>
    <row r="337" spans="8:15" x14ac:dyDescent="0.2">
      <c r="H337" s="11" t="str">
        <v>successful</v>
      </c>
      <c r="I337">
        <v>1140</v>
      </c>
      <c r="J337" s="5">
        <f t="shared" si="20"/>
        <v>0.22791608417442819</v>
      </c>
      <c r="K337" s="5">
        <f t="shared" si="21"/>
        <v>0.59014426079411908</v>
      </c>
      <c r="L337" s="12" t="str">
        <v>failed</v>
      </c>
      <c r="M337">
        <v>37</v>
      </c>
      <c r="N337" s="5">
        <f t="shared" si="22"/>
        <v>-0.57069666600102975</v>
      </c>
      <c r="O337" s="5">
        <f t="shared" si="23"/>
        <v>0.28410263958874815</v>
      </c>
    </row>
    <row r="338" spans="8:15" x14ac:dyDescent="0.2">
      <c r="H338" s="11" t="str">
        <v>successful</v>
      </c>
      <c r="I338">
        <v>102</v>
      </c>
      <c r="J338" s="5">
        <f t="shared" si="20"/>
        <v>-0.59110540996030614</v>
      </c>
      <c r="K338" s="5">
        <f t="shared" si="21"/>
        <v>0.27722489762728897</v>
      </c>
      <c r="L338" s="12" t="str">
        <v>failed</v>
      </c>
      <c r="M338">
        <v>112</v>
      </c>
      <c r="N338" s="5">
        <f t="shared" si="22"/>
        <v>-0.49267798269326141</v>
      </c>
      <c r="O338" s="5">
        <f t="shared" si="23"/>
        <v>0.31112006853455143</v>
      </c>
    </row>
    <row r="339" spans="8:15" x14ac:dyDescent="0.2">
      <c r="H339" s="11" t="str">
        <v>successful</v>
      </c>
      <c r="I339">
        <v>2857</v>
      </c>
      <c r="J339" s="5">
        <f t="shared" si="20"/>
        <v>1.5826944131044272</v>
      </c>
      <c r="K339" s="5">
        <f t="shared" si="21"/>
        <v>0.94325443383705265</v>
      </c>
      <c r="L339" s="12" t="str">
        <v>failed</v>
      </c>
      <c r="M339">
        <v>21</v>
      </c>
      <c r="N339" s="5">
        <f t="shared" si="22"/>
        <v>-0.58734065177335371</v>
      </c>
      <c r="O339" s="5">
        <f t="shared" si="23"/>
        <v>0.27848747204333546</v>
      </c>
    </row>
    <row r="340" spans="8:15" x14ac:dyDescent="0.2">
      <c r="H340" s="11" t="str">
        <v>successful</v>
      </c>
      <c r="I340">
        <v>107</v>
      </c>
      <c r="J340" s="5">
        <f t="shared" si="20"/>
        <v>-0.58716021971880938</v>
      </c>
      <c r="K340" s="5">
        <f t="shared" si="21"/>
        <v>0.27854805321865661</v>
      </c>
      <c r="L340" s="12" t="str">
        <v>failed</v>
      </c>
      <c r="M340">
        <v>67</v>
      </c>
      <c r="N340" s="5">
        <f t="shared" si="22"/>
        <v>-0.53948919267792239</v>
      </c>
      <c r="O340" s="5">
        <f t="shared" si="23"/>
        <v>0.29477467606244989</v>
      </c>
    </row>
    <row r="341" spans="8:15" x14ac:dyDescent="0.2">
      <c r="H341" s="11" t="str">
        <v>successful</v>
      </c>
      <c r="I341">
        <v>160</v>
      </c>
      <c r="J341" s="5">
        <f t="shared" si="20"/>
        <v>-0.5453412031589433</v>
      </c>
      <c r="K341" s="5">
        <f t="shared" si="21"/>
        <v>0.29275943542684985</v>
      </c>
      <c r="L341" s="12" t="str">
        <v>failed</v>
      </c>
      <c r="M341">
        <v>78</v>
      </c>
      <c r="N341" s="5">
        <f t="shared" si="22"/>
        <v>-0.5280464524594497</v>
      </c>
      <c r="O341" s="5">
        <f t="shared" si="23"/>
        <v>0.298733547555454</v>
      </c>
    </row>
    <row r="342" spans="8:15" x14ac:dyDescent="0.2">
      <c r="H342" s="11" t="str">
        <v>successful</v>
      </c>
      <c r="I342">
        <v>2230</v>
      </c>
      <c r="J342" s="5">
        <f t="shared" si="20"/>
        <v>1.0879675568207292</v>
      </c>
      <c r="K342" s="5">
        <f t="shared" si="21"/>
        <v>0.8616952848913273</v>
      </c>
      <c r="L342" s="12" t="str">
        <v>failed</v>
      </c>
      <c r="M342">
        <v>67</v>
      </c>
      <c r="N342" s="5">
        <f t="shared" si="22"/>
        <v>-0.53948919267792239</v>
      </c>
      <c r="O342" s="5">
        <f t="shared" si="23"/>
        <v>0.29477467606244989</v>
      </c>
    </row>
    <row r="343" spans="8:15" x14ac:dyDescent="0.2">
      <c r="H343" s="11" t="str">
        <v>successful</v>
      </c>
      <c r="I343">
        <v>316</v>
      </c>
      <c r="J343" s="5">
        <f t="shared" si="20"/>
        <v>-0.42225126762424336</v>
      </c>
      <c r="K343" s="5">
        <f t="shared" si="21"/>
        <v>0.33642081214819208</v>
      </c>
      <c r="L343" s="12" t="str">
        <v>failed</v>
      </c>
      <c r="M343">
        <v>263</v>
      </c>
      <c r="N343" s="5">
        <f t="shared" si="22"/>
        <v>-0.33560036696695439</v>
      </c>
      <c r="O343" s="5">
        <f t="shared" si="23"/>
        <v>0.36858612361932952</v>
      </c>
    </row>
    <row r="344" spans="8:15" x14ac:dyDescent="0.2">
      <c r="H344" s="11" t="str">
        <v>successful</v>
      </c>
      <c r="I344">
        <v>117</v>
      </c>
      <c r="J344" s="5">
        <f t="shared" si="20"/>
        <v>-0.57926983923581576</v>
      </c>
      <c r="K344" s="5">
        <f t="shared" si="21"/>
        <v>0.2812035565805695</v>
      </c>
      <c r="L344" s="12" t="str">
        <v>failed</v>
      </c>
      <c r="M344">
        <v>1691</v>
      </c>
      <c r="N344" s="5">
        <f t="shared" si="22"/>
        <v>1.1498753632129552</v>
      </c>
      <c r="O344" s="5">
        <f t="shared" si="23"/>
        <v>0.87490239528848712</v>
      </c>
    </row>
    <row r="345" spans="8:15" x14ac:dyDescent="0.2">
      <c r="H345" s="11" t="str">
        <v>successful</v>
      </c>
      <c r="I345">
        <v>6406</v>
      </c>
      <c r="J345" s="5">
        <f t="shared" si="20"/>
        <v>4.3829904465188507</v>
      </c>
      <c r="K345" s="5">
        <f t="shared" si="21"/>
        <v>0.99999414693758815</v>
      </c>
      <c r="L345" s="12" t="str">
        <v>failed</v>
      </c>
      <c r="M345">
        <v>181</v>
      </c>
      <c r="N345" s="5">
        <f t="shared" si="22"/>
        <v>-0.42090079405011449</v>
      </c>
      <c r="O345" s="5">
        <f t="shared" si="23"/>
        <v>0.33691376268352125</v>
      </c>
    </row>
    <row r="346" spans="8:15" x14ac:dyDescent="0.2">
      <c r="H346" s="11" t="str">
        <v>successful</v>
      </c>
      <c r="I346">
        <v>192</v>
      </c>
      <c r="J346" s="5">
        <f t="shared" si="20"/>
        <v>-0.52009198561336389</v>
      </c>
      <c r="K346" s="5">
        <f t="shared" si="21"/>
        <v>0.30149973201612701</v>
      </c>
      <c r="L346" s="12" t="str">
        <v>failed</v>
      </c>
      <c r="M346">
        <v>13</v>
      </c>
      <c r="N346" s="5">
        <f t="shared" si="22"/>
        <v>-0.59566264465951557</v>
      </c>
      <c r="O346" s="5">
        <f t="shared" si="23"/>
        <v>0.27570030900442444</v>
      </c>
    </row>
    <row r="347" spans="8:15" x14ac:dyDescent="0.2">
      <c r="H347" s="11" t="str">
        <v>successful</v>
      </c>
      <c r="I347">
        <v>26</v>
      </c>
      <c r="J347" s="5">
        <f t="shared" si="20"/>
        <v>-0.65107230163105745</v>
      </c>
      <c r="K347" s="5">
        <f t="shared" si="21"/>
        <v>0.25749990774926246</v>
      </c>
      <c r="L347" s="12" t="str">
        <v>failed</v>
      </c>
      <c r="M347">
        <v>1</v>
      </c>
      <c r="N347" s="5">
        <f t="shared" si="22"/>
        <v>-0.60814563398875854</v>
      </c>
      <c r="O347" s="5">
        <f t="shared" si="23"/>
        <v>0.27154544418351201</v>
      </c>
    </row>
    <row r="348" spans="8:15" x14ac:dyDescent="0.2">
      <c r="H348" s="11" t="str">
        <v>successful</v>
      </c>
      <c r="I348">
        <v>723</v>
      </c>
      <c r="J348" s="5">
        <f t="shared" si="20"/>
        <v>-0.1011127819664044</v>
      </c>
      <c r="K348" s="5">
        <f t="shared" si="21"/>
        <v>0.4597304657538574</v>
      </c>
      <c r="L348" s="12" t="str">
        <v>failed</v>
      </c>
      <c r="M348">
        <v>21</v>
      </c>
      <c r="N348" s="5">
        <f t="shared" si="22"/>
        <v>-0.58734065177335371</v>
      </c>
      <c r="O348" s="5">
        <f t="shared" si="23"/>
        <v>0.27848747204333546</v>
      </c>
    </row>
    <row r="349" spans="8:15" x14ac:dyDescent="0.2">
      <c r="H349" s="11" t="str">
        <v>successful</v>
      </c>
      <c r="I349">
        <v>170</v>
      </c>
      <c r="J349" s="5">
        <f t="shared" si="20"/>
        <v>-0.53745082267594979</v>
      </c>
      <c r="K349" s="5">
        <f t="shared" si="21"/>
        <v>0.29547812276839419</v>
      </c>
      <c r="L349" s="12" t="str">
        <v>failed</v>
      </c>
      <c r="M349">
        <v>830</v>
      </c>
      <c r="N349" s="5">
        <f t="shared" si="22"/>
        <v>0.25422087883977446</v>
      </c>
      <c r="O349" s="5">
        <f t="shared" si="23"/>
        <v>0.60033753931455669</v>
      </c>
    </row>
    <row r="350" spans="8:15" x14ac:dyDescent="0.2">
      <c r="H350" s="11" t="str">
        <v>successful</v>
      </c>
      <c r="I350">
        <v>238</v>
      </c>
      <c r="J350" s="5">
        <f t="shared" si="20"/>
        <v>-0.48379623539159339</v>
      </c>
      <c r="K350" s="5">
        <f t="shared" si="21"/>
        <v>0.31426524353287211</v>
      </c>
      <c r="L350" s="12" t="str">
        <v>failed</v>
      </c>
      <c r="M350">
        <v>130</v>
      </c>
      <c r="N350" s="5">
        <f t="shared" si="22"/>
        <v>-0.47395349869939696</v>
      </c>
      <c r="O350" s="5">
        <f t="shared" si="23"/>
        <v>0.31776653390471588</v>
      </c>
    </row>
    <row r="351" spans="8:15" x14ac:dyDescent="0.2">
      <c r="H351" s="11" t="str">
        <v>successful</v>
      </c>
      <c r="I351">
        <v>55</v>
      </c>
      <c r="J351" s="5">
        <f t="shared" si="20"/>
        <v>-0.62819019823037603</v>
      </c>
      <c r="K351" s="5">
        <f t="shared" si="21"/>
        <v>0.26493967527919227</v>
      </c>
      <c r="L351" s="12" t="str">
        <v>failed</v>
      </c>
      <c r="M351">
        <v>55</v>
      </c>
      <c r="N351" s="5">
        <f t="shared" si="22"/>
        <v>-0.55197218200716536</v>
      </c>
      <c r="O351" s="5">
        <f t="shared" si="23"/>
        <v>0.29048370621071251</v>
      </c>
    </row>
    <row r="352" spans="8:15" x14ac:dyDescent="0.2">
      <c r="H352" s="11" t="str">
        <v>successful</v>
      </c>
      <c r="I352">
        <v>128</v>
      </c>
      <c r="J352" s="5">
        <f t="shared" si="20"/>
        <v>-0.57059042070452282</v>
      </c>
      <c r="K352" s="5">
        <f t="shared" si="21"/>
        <v>0.28413865673026395</v>
      </c>
      <c r="L352" s="12" t="str">
        <v>failed</v>
      </c>
      <c r="M352">
        <v>114</v>
      </c>
      <c r="N352" s="5">
        <f t="shared" si="22"/>
        <v>-0.49059748447172091</v>
      </c>
      <c r="O352" s="5">
        <f t="shared" si="23"/>
        <v>0.31185558297480287</v>
      </c>
    </row>
    <row r="353" spans="8:15" x14ac:dyDescent="0.2">
      <c r="H353" s="11" t="str">
        <v>successful</v>
      </c>
      <c r="I353">
        <v>2144</v>
      </c>
      <c r="J353" s="5">
        <f t="shared" si="20"/>
        <v>1.0201102846669843</v>
      </c>
      <c r="K353" s="5">
        <f t="shared" si="21"/>
        <v>0.84616192017470215</v>
      </c>
      <c r="L353" s="12" t="str">
        <v>failed</v>
      </c>
      <c r="M353">
        <v>594</v>
      </c>
      <c r="N353" s="5">
        <f t="shared" si="22"/>
        <v>8.7220886979966408E-3</v>
      </c>
      <c r="O353" s="5">
        <f t="shared" si="23"/>
        <v>0.50347956583708908</v>
      </c>
    </row>
    <row r="354" spans="8:15" x14ac:dyDescent="0.2">
      <c r="H354" s="11" t="str">
        <v>successful</v>
      </c>
      <c r="I354">
        <v>2693</v>
      </c>
      <c r="J354" s="5">
        <f t="shared" si="20"/>
        <v>1.4532921731833324</v>
      </c>
      <c r="K354" s="5">
        <f t="shared" si="21"/>
        <v>0.92692867525369538</v>
      </c>
      <c r="L354" s="12" t="str">
        <v>failed</v>
      </c>
      <c r="M354">
        <v>24</v>
      </c>
      <c r="N354" s="5">
        <f t="shared" si="22"/>
        <v>-0.58421990444104288</v>
      </c>
      <c r="O354" s="5">
        <f t="shared" si="23"/>
        <v>0.27953618581705408</v>
      </c>
    </row>
    <row r="355" spans="8:15" x14ac:dyDescent="0.2">
      <c r="H355" s="11" t="str">
        <v>successful</v>
      </c>
      <c r="I355">
        <v>432</v>
      </c>
      <c r="J355" s="5">
        <f t="shared" si="20"/>
        <v>-0.3307228540215178</v>
      </c>
      <c r="K355" s="5">
        <f t="shared" si="21"/>
        <v>0.37042691891443169</v>
      </c>
      <c r="L355" s="12" t="str">
        <v>failed</v>
      </c>
      <c r="M355">
        <v>252</v>
      </c>
      <c r="N355" s="5">
        <f t="shared" si="22"/>
        <v>-0.34704310718542708</v>
      </c>
      <c r="O355" s="5">
        <f t="shared" si="23"/>
        <v>0.36427946703118275</v>
      </c>
    </row>
    <row r="356" spans="8:15" x14ac:dyDescent="0.2">
      <c r="H356" s="11" t="str">
        <v>successful</v>
      </c>
      <c r="I356">
        <v>189</v>
      </c>
      <c r="J356" s="5">
        <f t="shared" si="20"/>
        <v>-0.52245909975826199</v>
      </c>
      <c r="K356" s="5">
        <f t="shared" si="21"/>
        <v>0.30067535824494585</v>
      </c>
      <c r="L356" s="12" t="str">
        <v>failed</v>
      </c>
      <c r="M356">
        <v>67</v>
      </c>
      <c r="N356" s="5">
        <f t="shared" si="22"/>
        <v>-0.53948919267792239</v>
      </c>
      <c r="O356" s="5">
        <f t="shared" si="23"/>
        <v>0.29477467606244989</v>
      </c>
    </row>
    <row r="357" spans="8:15" x14ac:dyDescent="0.2">
      <c r="H357" s="11" t="str">
        <v>successful</v>
      </c>
      <c r="I357">
        <v>154</v>
      </c>
      <c r="J357" s="5">
        <f t="shared" si="20"/>
        <v>-0.55007543144873949</v>
      </c>
      <c r="K357" s="5">
        <f t="shared" si="21"/>
        <v>0.29113381857315535</v>
      </c>
      <c r="L357" s="12" t="str">
        <v>failed</v>
      </c>
      <c r="M357">
        <v>742</v>
      </c>
      <c r="N357" s="5">
        <f t="shared" si="22"/>
        <v>0.16267895709199287</v>
      </c>
      <c r="O357" s="5">
        <f t="shared" si="23"/>
        <v>0.56461439196506591</v>
      </c>
    </row>
    <row r="358" spans="8:15" x14ac:dyDescent="0.2">
      <c r="H358" s="11" t="str">
        <v>successful</v>
      </c>
      <c r="I358">
        <v>96</v>
      </c>
      <c r="J358" s="5">
        <f t="shared" si="20"/>
        <v>-0.59583963825010233</v>
      </c>
      <c r="K358" s="5">
        <f t="shared" si="21"/>
        <v>0.27564118037235802</v>
      </c>
      <c r="L358" s="12" t="str">
        <v>failed</v>
      </c>
      <c r="M358">
        <v>75</v>
      </c>
      <c r="N358" s="5">
        <f t="shared" si="22"/>
        <v>-0.53116719979176041</v>
      </c>
      <c r="O358" s="5">
        <f t="shared" si="23"/>
        <v>0.29765146012417787</v>
      </c>
    </row>
    <row r="359" spans="8:15" x14ac:dyDescent="0.2">
      <c r="H359" s="11" t="str">
        <v>successful</v>
      </c>
      <c r="I359">
        <v>3063</v>
      </c>
      <c r="J359" s="5">
        <f t="shared" si="20"/>
        <v>1.7452362510540949</v>
      </c>
      <c r="K359" s="5">
        <f t="shared" si="21"/>
        <v>0.95952812326546233</v>
      </c>
      <c r="L359" s="12" t="str">
        <v>failed</v>
      </c>
      <c r="M359">
        <v>4405</v>
      </c>
      <c r="N359" s="5">
        <f t="shared" si="22"/>
        <v>3.9731114498433997</v>
      </c>
      <c r="O359" s="5">
        <f t="shared" si="23"/>
        <v>0.99996453008209907</v>
      </c>
    </row>
    <row r="360" spans="8:15" x14ac:dyDescent="0.2">
      <c r="H360" s="11" t="str">
        <v>successful</v>
      </c>
      <c r="I360">
        <v>2266</v>
      </c>
      <c r="J360" s="5">
        <f t="shared" si="20"/>
        <v>1.1163729265595062</v>
      </c>
      <c r="K360" s="5">
        <f t="shared" si="21"/>
        <v>0.86786873136919129</v>
      </c>
      <c r="L360" s="12" t="str">
        <v>failed</v>
      </c>
      <c r="M360">
        <v>92</v>
      </c>
      <c r="N360" s="5">
        <f t="shared" si="22"/>
        <v>-0.5134829649086663</v>
      </c>
      <c r="O360" s="5">
        <f t="shared" si="23"/>
        <v>0.30380676199737794</v>
      </c>
    </row>
    <row r="361" spans="8:15" x14ac:dyDescent="0.2">
      <c r="H361" s="11" t="str">
        <v>successful</v>
      </c>
      <c r="I361">
        <v>194</v>
      </c>
      <c r="J361" s="5">
        <f t="shared" si="20"/>
        <v>-0.51851390951676513</v>
      </c>
      <c r="K361" s="5">
        <f t="shared" si="21"/>
        <v>0.30204987891918361</v>
      </c>
      <c r="L361" s="12" t="str">
        <v>failed</v>
      </c>
      <c r="M361">
        <v>64</v>
      </c>
      <c r="N361" s="5">
        <f t="shared" si="22"/>
        <v>-0.5426099400102331</v>
      </c>
      <c r="O361" s="5">
        <f t="shared" si="23"/>
        <v>0.2936991968235183</v>
      </c>
    </row>
    <row r="362" spans="8:15" x14ac:dyDescent="0.2">
      <c r="H362" s="11" t="str">
        <v>successful</v>
      </c>
      <c r="I362">
        <v>129</v>
      </c>
      <c r="J362" s="5">
        <f t="shared" si="20"/>
        <v>-0.56980138265622349</v>
      </c>
      <c r="K362" s="5">
        <f t="shared" si="21"/>
        <v>0.28440620882907197</v>
      </c>
      <c r="L362" s="12" t="str">
        <v>failed</v>
      </c>
      <c r="M362">
        <v>64</v>
      </c>
      <c r="N362" s="5">
        <f t="shared" si="22"/>
        <v>-0.5426099400102331</v>
      </c>
      <c r="O362" s="5">
        <f t="shared" si="23"/>
        <v>0.2936991968235183</v>
      </c>
    </row>
    <row r="363" spans="8:15" x14ac:dyDescent="0.2">
      <c r="H363" s="11" t="str">
        <v>successful</v>
      </c>
      <c r="I363">
        <v>375</v>
      </c>
      <c r="J363" s="5">
        <f t="shared" si="20"/>
        <v>-0.37569802277458125</v>
      </c>
      <c r="K363" s="5">
        <f t="shared" si="21"/>
        <v>0.35357070399247958</v>
      </c>
      <c r="L363" s="12" t="str">
        <v>failed</v>
      </c>
      <c r="M363">
        <v>842</v>
      </c>
      <c r="N363" s="5">
        <f t="shared" si="22"/>
        <v>0.26670386816901737</v>
      </c>
      <c r="O363" s="5">
        <f t="shared" si="23"/>
        <v>0.60515141229907798</v>
      </c>
    </row>
    <row r="364" spans="8:15" x14ac:dyDescent="0.2">
      <c r="H364" s="11" t="str">
        <v>successful</v>
      </c>
      <c r="I364">
        <v>409</v>
      </c>
      <c r="J364" s="5">
        <f t="shared" si="20"/>
        <v>-0.34887072913240302</v>
      </c>
      <c r="K364" s="5">
        <f t="shared" si="21"/>
        <v>0.36359318047954015</v>
      </c>
      <c r="L364" s="12" t="str">
        <v>failed</v>
      </c>
      <c r="M364">
        <v>112</v>
      </c>
      <c r="N364" s="5">
        <f t="shared" si="22"/>
        <v>-0.49267798269326141</v>
      </c>
      <c r="O364" s="5">
        <f t="shared" si="23"/>
        <v>0.31112006853455143</v>
      </c>
    </row>
    <row r="365" spans="8:15" x14ac:dyDescent="0.2">
      <c r="H365" s="11" t="str">
        <v>successful</v>
      </c>
      <c r="I365">
        <v>234</v>
      </c>
      <c r="J365" s="5">
        <f t="shared" si="20"/>
        <v>-0.48695238758479081</v>
      </c>
      <c r="K365" s="5">
        <f t="shared" si="21"/>
        <v>0.3131460362364531</v>
      </c>
      <c r="L365" s="12" t="str">
        <v>failed</v>
      </c>
      <c r="M365">
        <v>374</v>
      </c>
      <c r="N365" s="5">
        <f t="shared" si="22"/>
        <v>-0.22013271567145723</v>
      </c>
      <c r="O365" s="5">
        <f t="shared" si="23"/>
        <v>0.41288389812506993</v>
      </c>
    </row>
    <row r="366" spans="8:15" x14ac:dyDescent="0.2">
      <c r="H366" s="11" t="str">
        <v>successful</v>
      </c>
      <c r="I366">
        <v>3016</v>
      </c>
      <c r="J366" s="5">
        <f t="shared" si="20"/>
        <v>1.7081514627840249</v>
      </c>
      <c r="K366" s="5">
        <f t="shared" si="21"/>
        <v>0.95619587900994907</v>
      </c>
      <c r="N366" s="5">
        <f t="shared" si="22"/>
        <v>-0.60918588309952881</v>
      </c>
      <c r="O366" s="5">
        <f t="shared" si="23"/>
        <v>0.27120061818811214</v>
      </c>
    </row>
    <row r="367" spans="8:15" x14ac:dyDescent="0.2">
      <c r="H367" s="11" t="str">
        <v>successful</v>
      </c>
      <c r="I367">
        <v>264</v>
      </c>
      <c r="J367" s="5">
        <f t="shared" si="20"/>
        <v>-0.46328124613581007</v>
      </c>
      <c r="K367" s="5">
        <f t="shared" si="21"/>
        <v>0.32158139325800639</v>
      </c>
      <c r="N367" s="5">
        <f t="shared" si="22"/>
        <v>-0.60918588309952881</v>
      </c>
      <c r="O367" s="5">
        <f t="shared" si="23"/>
        <v>0.27120061818811214</v>
      </c>
    </row>
    <row r="368" spans="8:15" x14ac:dyDescent="0.2">
      <c r="H368" s="11" t="str">
        <v>successful</v>
      </c>
      <c r="I368">
        <v>272</v>
      </c>
      <c r="J368" s="5">
        <f t="shared" si="20"/>
        <v>-0.45696894174941516</v>
      </c>
      <c r="K368" s="5">
        <f t="shared" si="21"/>
        <v>0.3238466846778974</v>
      </c>
      <c r="N368" s="5">
        <f t="shared" si="22"/>
        <v>-0.60918588309952881</v>
      </c>
      <c r="O368" s="5">
        <f t="shared" si="23"/>
        <v>0.27120061818811214</v>
      </c>
    </row>
    <row r="369" spans="8:15" x14ac:dyDescent="0.2">
      <c r="H369" s="11" t="str">
        <v>successful</v>
      </c>
      <c r="I369">
        <v>419</v>
      </c>
      <c r="J369" s="5">
        <f t="shared" si="20"/>
        <v>-0.34098034864940946</v>
      </c>
      <c r="K369" s="5">
        <f t="shared" si="21"/>
        <v>0.3665591878384149</v>
      </c>
      <c r="N369" s="5">
        <f t="shared" si="22"/>
        <v>-0.60918588309952881</v>
      </c>
      <c r="O369" s="5">
        <f t="shared" si="23"/>
        <v>0.27120061818811214</v>
      </c>
    </row>
    <row r="370" spans="8:15" x14ac:dyDescent="0.2">
      <c r="H370" s="11" t="str">
        <v>successful</v>
      </c>
      <c r="I370">
        <v>1621</v>
      </c>
      <c r="J370" s="5">
        <f t="shared" si="20"/>
        <v>0.60744338540641973</v>
      </c>
      <c r="K370" s="5">
        <f t="shared" si="21"/>
        <v>0.7282216482142333</v>
      </c>
      <c r="N370" s="5">
        <f t="shared" si="22"/>
        <v>-0.60918588309952881</v>
      </c>
      <c r="O370" s="5">
        <f t="shared" si="23"/>
        <v>0.27120061818811214</v>
      </c>
    </row>
    <row r="371" spans="8:15" x14ac:dyDescent="0.2">
      <c r="H371" s="11" t="str">
        <v>successful</v>
      </c>
      <c r="I371">
        <v>1101</v>
      </c>
      <c r="J371" s="5">
        <f t="shared" si="20"/>
        <v>0.1971436002907532</v>
      </c>
      <c r="K371" s="5">
        <f t="shared" si="21"/>
        <v>0.57814241760802654</v>
      </c>
      <c r="N371" s="5">
        <f t="shared" si="22"/>
        <v>-0.60918588309952881</v>
      </c>
      <c r="O371" s="5">
        <f t="shared" si="23"/>
        <v>0.27120061818811214</v>
      </c>
    </row>
    <row r="372" spans="8:15" x14ac:dyDescent="0.2">
      <c r="H372" s="11" t="str">
        <v>successful</v>
      </c>
      <c r="I372">
        <v>1073</v>
      </c>
      <c r="J372" s="5">
        <f t="shared" si="20"/>
        <v>0.17505053493837117</v>
      </c>
      <c r="K372" s="5">
        <f t="shared" si="21"/>
        <v>0.56948003728693886</v>
      </c>
      <c r="N372" s="5">
        <f t="shared" si="22"/>
        <v>-0.60918588309952881</v>
      </c>
      <c r="O372" s="5">
        <f t="shared" si="23"/>
        <v>0.27120061818811214</v>
      </c>
    </row>
    <row r="373" spans="8:15" x14ac:dyDescent="0.2">
      <c r="H373" s="11" t="str">
        <v>successful</v>
      </c>
      <c r="I373">
        <v>331</v>
      </c>
      <c r="J373" s="5">
        <f t="shared" si="20"/>
        <v>-0.41041569689975299</v>
      </c>
      <c r="K373" s="5">
        <f t="shared" si="21"/>
        <v>0.34075051676918144</v>
      </c>
      <c r="N373" s="5">
        <f t="shared" si="22"/>
        <v>-0.60918588309952881</v>
      </c>
      <c r="O373" s="5">
        <f t="shared" si="23"/>
        <v>0.27120061818811214</v>
      </c>
    </row>
    <row r="374" spans="8:15" x14ac:dyDescent="0.2">
      <c r="H374" s="11" t="str">
        <v>successful</v>
      </c>
      <c r="I374">
        <v>1170</v>
      </c>
      <c r="J374" s="5">
        <f t="shared" si="20"/>
        <v>0.25158722562340896</v>
      </c>
      <c r="K374" s="5">
        <f t="shared" si="21"/>
        <v>0.59931993321824928</v>
      </c>
      <c r="N374" s="5">
        <f t="shared" si="22"/>
        <v>-0.60918588309952881</v>
      </c>
      <c r="O374" s="5">
        <f t="shared" si="23"/>
        <v>0.27120061818811214</v>
      </c>
    </row>
    <row r="375" spans="8:15" x14ac:dyDescent="0.2">
      <c r="H375" s="11" t="str">
        <v>successful</v>
      </c>
      <c r="I375">
        <v>363</v>
      </c>
      <c r="J375" s="5">
        <f t="shared" si="20"/>
        <v>-0.38516647935417353</v>
      </c>
      <c r="K375" s="5">
        <f t="shared" si="21"/>
        <v>0.35005703834319224</v>
      </c>
      <c r="N375" s="5">
        <f t="shared" si="22"/>
        <v>-0.60918588309952881</v>
      </c>
      <c r="O375" s="5">
        <f t="shared" si="23"/>
        <v>0.27120061818811214</v>
      </c>
    </row>
    <row r="376" spans="8:15" x14ac:dyDescent="0.2">
      <c r="H376" s="11" t="str">
        <v>successful</v>
      </c>
      <c r="I376">
        <v>103</v>
      </c>
      <c r="J376" s="5">
        <f t="shared" si="20"/>
        <v>-0.59031637191200681</v>
      </c>
      <c r="K376" s="5">
        <f t="shared" si="21"/>
        <v>0.27748928261157291</v>
      </c>
      <c r="N376" s="5">
        <f t="shared" si="22"/>
        <v>-0.60918588309952881</v>
      </c>
      <c r="O376" s="5">
        <f t="shared" si="23"/>
        <v>0.27120061818811214</v>
      </c>
    </row>
    <row r="377" spans="8:15" x14ac:dyDescent="0.2">
      <c r="H377" s="11" t="str">
        <v>successful</v>
      </c>
      <c r="I377">
        <v>147</v>
      </c>
      <c r="J377" s="5">
        <f t="shared" si="20"/>
        <v>-0.55559869778683502</v>
      </c>
      <c r="K377" s="5">
        <f t="shared" si="21"/>
        <v>0.28924261093431081</v>
      </c>
      <c r="N377" s="5">
        <f t="shared" si="22"/>
        <v>-0.60918588309952881</v>
      </c>
      <c r="O377" s="5">
        <f t="shared" si="23"/>
        <v>0.27120061818811214</v>
      </c>
    </row>
    <row r="378" spans="8:15" x14ac:dyDescent="0.2">
      <c r="H378" s="11" t="str">
        <v>successful</v>
      </c>
      <c r="I378">
        <v>110</v>
      </c>
      <c r="J378" s="5">
        <f t="shared" si="20"/>
        <v>-0.58479310557391129</v>
      </c>
      <c r="K378" s="5">
        <f t="shared" si="21"/>
        <v>0.27934342035971821</v>
      </c>
      <c r="N378" s="5">
        <f t="shared" si="22"/>
        <v>-0.60918588309952881</v>
      </c>
      <c r="O378" s="5">
        <f t="shared" si="23"/>
        <v>0.27120061818811214</v>
      </c>
    </row>
    <row r="379" spans="8:15" x14ac:dyDescent="0.2">
      <c r="H379" s="11" t="str">
        <v>successful</v>
      </c>
      <c r="I379">
        <v>134</v>
      </c>
      <c r="J379" s="5">
        <f t="shared" si="20"/>
        <v>-0.56585619241472662</v>
      </c>
      <c r="K379" s="5">
        <f t="shared" si="21"/>
        <v>0.28574577182453015</v>
      </c>
      <c r="N379" s="5">
        <f t="shared" si="22"/>
        <v>-0.60918588309952881</v>
      </c>
      <c r="O379" s="5">
        <f t="shared" si="23"/>
        <v>0.27120061818811214</v>
      </c>
    </row>
    <row r="380" spans="8:15" x14ac:dyDescent="0.2">
      <c r="H380" s="11" t="str">
        <v>successful</v>
      </c>
      <c r="I380">
        <v>269</v>
      </c>
      <c r="J380" s="5">
        <f t="shared" si="20"/>
        <v>-0.45933605589431326</v>
      </c>
      <c r="K380" s="5">
        <f t="shared" si="21"/>
        <v>0.32299642971739229</v>
      </c>
      <c r="N380" s="5">
        <f t="shared" si="22"/>
        <v>-0.60918588309952881</v>
      </c>
      <c r="O380" s="5">
        <f t="shared" si="23"/>
        <v>0.27120061818811214</v>
      </c>
    </row>
    <row r="381" spans="8:15" x14ac:dyDescent="0.2">
      <c r="H381" s="11" t="str">
        <v>successful</v>
      </c>
      <c r="I381">
        <v>175</v>
      </c>
      <c r="J381" s="5">
        <f t="shared" si="20"/>
        <v>-0.53350563243445293</v>
      </c>
      <c r="K381" s="5">
        <f t="shared" si="21"/>
        <v>0.29684180656887427</v>
      </c>
      <c r="N381" s="5">
        <f t="shared" si="22"/>
        <v>-0.60918588309952881</v>
      </c>
      <c r="O381" s="5">
        <f t="shared" si="23"/>
        <v>0.27120061818811214</v>
      </c>
    </row>
    <row r="382" spans="8:15" x14ac:dyDescent="0.2">
      <c r="H382" s="11" t="str">
        <v>successful</v>
      </c>
      <c r="I382">
        <v>69</v>
      </c>
      <c r="J382" s="5">
        <f t="shared" si="20"/>
        <v>-0.61714366555418498</v>
      </c>
      <c r="K382" s="5">
        <f t="shared" si="21"/>
        <v>0.26856998473221561</v>
      </c>
      <c r="N382" s="5">
        <f t="shared" si="22"/>
        <v>-0.60918588309952881</v>
      </c>
      <c r="O382" s="5">
        <f t="shared" si="23"/>
        <v>0.27120061818811214</v>
      </c>
    </row>
    <row r="383" spans="8:15" x14ac:dyDescent="0.2">
      <c r="H383" s="11" t="str">
        <v>successful</v>
      </c>
      <c r="I383">
        <v>190</v>
      </c>
      <c r="J383" s="5">
        <f t="shared" si="20"/>
        <v>-0.52167006170996255</v>
      </c>
      <c r="K383" s="5">
        <f t="shared" si="21"/>
        <v>0.30095003645790369</v>
      </c>
      <c r="N383" s="5">
        <f t="shared" si="22"/>
        <v>-0.60918588309952881</v>
      </c>
      <c r="O383" s="5">
        <f t="shared" si="23"/>
        <v>0.27120061818811214</v>
      </c>
    </row>
    <row r="384" spans="8:15" x14ac:dyDescent="0.2">
      <c r="H384" s="11" t="str">
        <v>successful</v>
      </c>
      <c r="I384">
        <v>237</v>
      </c>
      <c r="J384" s="5">
        <f t="shared" si="20"/>
        <v>-0.48458527343989272</v>
      </c>
      <c r="K384" s="5">
        <f t="shared" si="21"/>
        <v>0.3139852810381617</v>
      </c>
      <c r="N384" s="5">
        <f t="shared" si="22"/>
        <v>-0.60918588309952881</v>
      </c>
      <c r="O384" s="5">
        <f t="shared" si="23"/>
        <v>0.27120061818811214</v>
      </c>
    </row>
    <row r="385" spans="8:15" x14ac:dyDescent="0.2">
      <c r="H385" s="11" t="str">
        <v>successful</v>
      </c>
      <c r="I385">
        <v>196</v>
      </c>
      <c r="J385" s="5">
        <f t="shared" si="20"/>
        <v>-0.51693583342016647</v>
      </c>
      <c r="K385" s="5">
        <f t="shared" si="21"/>
        <v>0.30260047616649727</v>
      </c>
      <c r="N385" s="5">
        <f t="shared" si="22"/>
        <v>-0.60918588309952881</v>
      </c>
      <c r="O385" s="5">
        <f t="shared" si="23"/>
        <v>0.27120061818811214</v>
      </c>
    </row>
    <row r="386" spans="8:15" x14ac:dyDescent="0.2">
      <c r="H386" s="11" t="str">
        <v>successful</v>
      </c>
      <c r="I386">
        <v>7295</v>
      </c>
      <c r="J386" s="5">
        <f t="shared" si="20"/>
        <v>5.084445271456981</v>
      </c>
      <c r="K386" s="5">
        <f t="shared" si="21"/>
        <v>0.99999981564897056</v>
      </c>
      <c r="N386" s="5">
        <f t="shared" si="22"/>
        <v>-0.60918588309952881</v>
      </c>
      <c r="O386" s="5">
        <f t="shared" si="23"/>
        <v>0.27120061818811214</v>
      </c>
    </row>
    <row r="387" spans="8:15" x14ac:dyDescent="0.2">
      <c r="H387" s="11" t="str">
        <v>successful</v>
      </c>
      <c r="I387">
        <v>2893</v>
      </c>
      <c r="J387" s="5">
        <f t="shared" ref="J387:J450" si="24">STANDARDIZE(I387,$B$7,$B$12)</f>
        <v>1.6110997828432041</v>
      </c>
      <c r="K387" s="5">
        <f t="shared" ref="K387:K450" si="25">_xlfn.NORM.S.DIST(J387,TRUE)</f>
        <v>0.94642101214897567</v>
      </c>
      <c r="N387" s="5">
        <f t="shared" ref="N387:N450" si="26">STANDARDIZE(M387,$C$7,$C$12)</f>
        <v>-0.60918588309952881</v>
      </c>
      <c r="O387" s="5">
        <f t="shared" ref="O387:O450" si="27">_xlfn.NORM.S.DIST(N387,TRUE)</f>
        <v>0.27120061818811214</v>
      </c>
    </row>
    <row r="388" spans="8:15" x14ac:dyDescent="0.2">
      <c r="H388" s="11" t="str">
        <v>successful</v>
      </c>
      <c r="I388">
        <v>820</v>
      </c>
      <c r="J388" s="5">
        <f t="shared" si="24"/>
        <v>-2.4576091281366601E-2</v>
      </c>
      <c r="K388" s="5">
        <f t="shared" si="25"/>
        <v>0.49019654496621706</v>
      </c>
      <c r="N388" s="5">
        <f t="shared" si="26"/>
        <v>-0.60918588309952881</v>
      </c>
      <c r="O388" s="5">
        <f t="shared" si="27"/>
        <v>0.27120061818811214</v>
      </c>
    </row>
    <row r="389" spans="8:15" x14ac:dyDescent="0.2">
      <c r="H389" s="11" t="str">
        <v>successful</v>
      </c>
      <c r="I389">
        <v>2038</v>
      </c>
      <c r="J389" s="5">
        <f t="shared" si="24"/>
        <v>0.93647225154725233</v>
      </c>
      <c r="K389" s="5">
        <f t="shared" si="25"/>
        <v>0.82548495353085194</v>
      </c>
      <c r="N389" s="5">
        <f t="shared" si="26"/>
        <v>-0.60918588309952881</v>
      </c>
      <c r="O389" s="5">
        <f t="shared" si="27"/>
        <v>0.27120061818811214</v>
      </c>
    </row>
    <row r="390" spans="8:15" x14ac:dyDescent="0.2">
      <c r="H390" s="11" t="str">
        <v>successful</v>
      </c>
      <c r="I390">
        <v>116</v>
      </c>
      <c r="J390" s="5">
        <f t="shared" si="24"/>
        <v>-0.58005887728411509</v>
      </c>
      <c r="K390" s="5">
        <f t="shared" si="25"/>
        <v>0.2809374569981869</v>
      </c>
      <c r="N390" s="5">
        <f t="shared" si="26"/>
        <v>-0.60918588309952881</v>
      </c>
      <c r="O390" s="5">
        <f t="shared" si="27"/>
        <v>0.27120061818811214</v>
      </c>
    </row>
    <row r="391" spans="8:15" x14ac:dyDescent="0.2">
      <c r="H391" s="11" t="str">
        <v>successful</v>
      </c>
      <c r="I391">
        <v>1345</v>
      </c>
      <c r="J391" s="5">
        <f t="shared" si="24"/>
        <v>0.3896688840757967</v>
      </c>
      <c r="K391" s="5">
        <f t="shared" si="25"/>
        <v>0.65160929590950911</v>
      </c>
      <c r="N391" s="5">
        <f t="shared" si="26"/>
        <v>-0.60918588309952881</v>
      </c>
      <c r="O391" s="5">
        <f t="shared" si="27"/>
        <v>0.27120061818811214</v>
      </c>
    </row>
    <row r="392" spans="8:15" x14ac:dyDescent="0.2">
      <c r="H392" s="11" t="str">
        <v>successful</v>
      </c>
      <c r="I392">
        <v>168</v>
      </c>
      <c r="J392" s="5">
        <f t="shared" si="24"/>
        <v>-0.53902889877254845</v>
      </c>
      <c r="K392" s="5">
        <f t="shared" si="25"/>
        <v>0.29493345716045283</v>
      </c>
      <c r="N392" s="5">
        <f t="shared" si="26"/>
        <v>-0.60918588309952881</v>
      </c>
      <c r="O392" s="5">
        <f t="shared" si="27"/>
        <v>0.27120061818811214</v>
      </c>
    </row>
    <row r="393" spans="8:15" x14ac:dyDescent="0.2">
      <c r="H393" s="11" t="str">
        <v>successful</v>
      </c>
      <c r="I393">
        <v>137</v>
      </c>
      <c r="J393" s="5">
        <f t="shared" si="24"/>
        <v>-0.56348907826982864</v>
      </c>
      <c r="K393" s="5">
        <f t="shared" si="25"/>
        <v>0.28655094755073285</v>
      </c>
      <c r="N393" s="5">
        <f t="shared" si="26"/>
        <v>-0.60918588309952881</v>
      </c>
      <c r="O393" s="5">
        <f t="shared" si="27"/>
        <v>0.27120061818811214</v>
      </c>
    </row>
    <row r="394" spans="8:15" x14ac:dyDescent="0.2">
      <c r="H394" s="11" t="str">
        <v>successful</v>
      </c>
      <c r="I394">
        <v>186</v>
      </c>
      <c r="J394" s="5">
        <f t="shared" si="24"/>
        <v>-0.52482621390315998</v>
      </c>
      <c r="K394" s="5">
        <f t="shared" si="25"/>
        <v>0.29985200336291684</v>
      </c>
      <c r="N394" s="5">
        <f t="shared" si="26"/>
        <v>-0.60918588309952881</v>
      </c>
      <c r="O394" s="5">
        <f t="shared" si="27"/>
        <v>0.27120061818811214</v>
      </c>
    </row>
    <row r="395" spans="8:15" x14ac:dyDescent="0.2">
      <c r="H395" s="11" t="str">
        <v>successful</v>
      </c>
      <c r="I395">
        <v>125</v>
      </c>
      <c r="J395" s="5">
        <f t="shared" si="24"/>
        <v>-0.57295753484942091</v>
      </c>
      <c r="K395" s="5">
        <f t="shared" si="25"/>
        <v>0.28333672345969907</v>
      </c>
      <c r="N395" s="5">
        <f t="shared" si="26"/>
        <v>-0.60918588309952881</v>
      </c>
      <c r="O395" s="5">
        <f t="shared" si="27"/>
        <v>0.27120061818811214</v>
      </c>
    </row>
    <row r="396" spans="8:15" x14ac:dyDescent="0.2">
      <c r="H396" s="11" t="str">
        <v>successful</v>
      </c>
      <c r="I396">
        <v>202</v>
      </c>
      <c r="J396" s="5">
        <f t="shared" si="24"/>
        <v>-0.51220160513037027</v>
      </c>
      <c r="K396" s="5">
        <f t="shared" si="25"/>
        <v>0.30425495992230417</v>
      </c>
      <c r="N396" s="5">
        <f t="shared" si="26"/>
        <v>-0.60918588309952881</v>
      </c>
      <c r="O396" s="5">
        <f t="shared" si="27"/>
        <v>0.27120061818811214</v>
      </c>
    </row>
    <row r="397" spans="8:15" x14ac:dyDescent="0.2">
      <c r="H397" s="11" t="str">
        <v>successful</v>
      </c>
      <c r="I397">
        <v>103</v>
      </c>
      <c r="J397" s="5">
        <f t="shared" si="24"/>
        <v>-0.59031637191200681</v>
      </c>
      <c r="K397" s="5">
        <f t="shared" si="25"/>
        <v>0.27748928261157291</v>
      </c>
      <c r="N397" s="5">
        <f t="shared" si="26"/>
        <v>-0.60918588309952881</v>
      </c>
      <c r="O397" s="5">
        <f t="shared" si="27"/>
        <v>0.27120061818811214</v>
      </c>
    </row>
    <row r="398" spans="8:15" x14ac:dyDescent="0.2">
      <c r="H398" s="11" t="str">
        <v>successful</v>
      </c>
      <c r="I398">
        <v>1785</v>
      </c>
      <c r="J398" s="5">
        <f t="shared" si="24"/>
        <v>0.73684562532751452</v>
      </c>
      <c r="K398" s="5">
        <f t="shared" si="25"/>
        <v>0.76939188314629403</v>
      </c>
      <c r="N398" s="5">
        <f t="shared" si="26"/>
        <v>-0.60918588309952881</v>
      </c>
      <c r="O398" s="5">
        <f t="shared" si="27"/>
        <v>0.27120061818811214</v>
      </c>
    </row>
    <row r="399" spans="8:15" x14ac:dyDescent="0.2">
      <c r="H399" s="11" t="str">
        <v>successful</v>
      </c>
      <c r="I399">
        <v>157</v>
      </c>
      <c r="J399" s="5">
        <f t="shared" si="24"/>
        <v>-0.5477083173038414</v>
      </c>
      <c r="K399" s="5">
        <f t="shared" si="25"/>
        <v>0.29194610010209382</v>
      </c>
      <c r="N399" s="5">
        <f t="shared" si="26"/>
        <v>-0.60918588309952881</v>
      </c>
      <c r="O399" s="5">
        <f t="shared" si="27"/>
        <v>0.27120061818811214</v>
      </c>
    </row>
    <row r="400" spans="8:15" x14ac:dyDescent="0.2">
      <c r="H400" s="11" t="str">
        <v>successful</v>
      </c>
      <c r="I400">
        <v>555</v>
      </c>
      <c r="J400" s="5">
        <f t="shared" si="24"/>
        <v>-0.23367117408069665</v>
      </c>
      <c r="K400" s="5">
        <f t="shared" si="25"/>
        <v>0.40762013400460717</v>
      </c>
      <c r="N400" s="5">
        <f t="shared" si="26"/>
        <v>-0.60918588309952881</v>
      </c>
      <c r="O400" s="5">
        <f t="shared" si="27"/>
        <v>0.27120061818811214</v>
      </c>
    </row>
    <row r="401" spans="8:15" x14ac:dyDescent="0.2">
      <c r="H401" s="11" t="str">
        <v>successful</v>
      </c>
      <c r="I401">
        <v>297</v>
      </c>
      <c r="J401" s="5">
        <f t="shared" si="24"/>
        <v>-0.43724299054193122</v>
      </c>
      <c r="K401" s="5">
        <f t="shared" si="25"/>
        <v>0.33096756751271639</v>
      </c>
      <c r="N401" s="5">
        <f t="shared" si="26"/>
        <v>-0.60918588309952881</v>
      </c>
      <c r="O401" s="5">
        <f t="shared" si="27"/>
        <v>0.27120061818811214</v>
      </c>
    </row>
    <row r="402" spans="8:15" x14ac:dyDescent="0.2">
      <c r="H402" s="11" t="str">
        <v>successful</v>
      </c>
      <c r="I402">
        <v>123</v>
      </c>
      <c r="J402" s="5">
        <f t="shared" si="24"/>
        <v>-0.57453561094601957</v>
      </c>
      <c r="K402" s="5">
        <f t="shared" si="25"/>
        <v>0.28280270492051918</v>
      </c>
      <c r="N402" s="5">
        <f t="shared" si="26"/>
        <v>-0.60918588309952881</v>
      </c>
      <c r="O402" s="5">
        <f t="shared" si="27"/>
        <v>0.27120061818811214</v>
      </c>
    </row>
    <row r="403" spans="8:15" x14ac:dyDescent="0.2">
      <c r="H403" s="11" t="str">
        <v>successful</v>
      </c>
      <c r="I403">
        <v>3036</v>
      </c>
      <c r="J403" s="5">
        <f t="shared" si="24"/>
        <v>1.7239322237500121</v>
      </c>
      <c r="K403" s="5">
        <f t="shared" si="25"/>
        <v>0.95763996036666665</v>
      </c>
      <c r="N403" s="5">
        <f t="shared" si="26"/>
        <v>-0.60918588309952881</v>
      </c>
      <c r="O403" s="5">
        <f t="shared" si="27"/>
        <v>0.27120061818811214</v>
      </c>
    </row>
    <row r="404" spans="8:15" x14ac:dyDescent="0.2">
      <c r="H404" s="11" t="str">
        <v>successful</v>
      </c>
      <c r="I404">
        <v>144</v>
      </c>
      <c r="J404" s="5">
        <f t="shared" si="24"/>
        <v>-0.55796581193173311</v>
      </c>
      <c r="K404" s="5">
        <f t="shared" si="25"/>
        <v>0.28843386493597678</v>
      </c>
      <c r="N404" s="5">
        <f t="shared" si="26"/>
        <v>-0.60918588309952881</v>
      </c>
      <c r="O404" s="5">
        <f t="shared" si="27"/>
        <v>0.27120061818811214</v>
      </c>
    </row>
    <row r="405" spans="8:15" x14ac:dyDescent="0.2">
      <c r="H405" s="11" t="str">
        <v>successful</v>
      </c>
      <c r="I405">
        <v>121</v>
      </c>
      <c r="J405" s="5">
        <f t="shared" si="24"/>
        <v>-0.57611368704261834</v>
      </c>
      <c r="K405" s="5">
        <f t="shared" si="25"/>
        <v>0.28226917033555138</v>
      </c>
      <c r="N405" s="5">
        <f t="shared" si="26"/>
        <v>-0.60918588309952881</v>
      </c>
      <c r="O405" s="5">
        <f t="shared" si="27"/>
        <v>0.27120061818811214</v>
      </c>
    </row>
    <row r="406" spans="8:15" x14ac:dyDescent="0.2">
      <c r="H406" s="11" t="str">
        <v>successful</v>
      </c>
      <c r="I406">
        <v>181</v>
      </c>
      <c r="J406" s="5">
        <f t="shared" si="24"/>
        <v>-0.52877140414465684</v>
      </c>
      <c r="K406" s="5">
        <f t="shared" si="25"/>
        <v>0.29848201851174988</v>
      </c>
      <c r="N406" s="5">
        <f t="shared" si="26"/>
        <v>-0.60918588309952881</v>
      </c>
      <c r="O406" s="5">
        <f t="shared" si="27"/>
        <v>0.27120061818811214</v>
      </c>
    </row>
    <row r="407" spans="8:15" x14ac:dyDescent="0.2">
      <c r="H407" s="11" t="str">
        <v>successful</v>
      </c>
      <c r="I407">
        <v>122</v>
      </c>
      <c r="J407" s="5">
        <f t="shared" si="24"/>
        <v>-0.57532464899431901</v>
      </c>
      <c r="K407" s="5">
        <f t="shared" si="25"/>
        <v>0.28253587707812799</v>
      </c>
      <c r="N407" s="5">
        <f t="shared" si="26"/>
        <v>-0.60918588309952881</v>
      </c>
      <c r="O407" s="5">
        <f t="shared" si="27"/>
        <v>0.27120061818811214</v>
      </c>
    </row>
    <row r="408" spans="8:15" x14ac:dyDescent="0.2">
      <c r="H408" s="11" t="str">
        <v>successful</v>
      </c>
      <c r="I408">
        <v>1071</v>
      </c>
      <c r="J408" s="5">
        <f t="shared" si="24"/>
        <v>0.17347245884177243</v>
      </c>
      <c r="K408" s="5">
        <f t="shared" si="25"/>
        <v>0.56885996283461471</v>
      </c>
      <c r="N408" s="5">
        <f t="shared" si="26"/>
        <v>-0.60918588309952881</v>
      </c>
      <c r="O408" s="5">
        <f t="shared" si="27"/>
        <v>0.27120061818811214</v>
      </c>
    </row>
    <row r="409" spans="8:15" x14ac:dyDescent="0.2">
      <c r="H409" s="11" t="str">
        <v>successful</v>
      </c>
      <c r="I409">
        <v>980</v>
      </c>
      <c r="J409" s="5">
        <f t="shared" si="24"/>
        <v>0.1016699964465308</v>
      </c>
      <c r="K409" s="5">
        <f t="shared" si="25"/>
        <v>0.54049069096293434</v>
      </c>
      <c r="N409" s="5">
        <f t="shared" si="26"/>
        <v>-0.60918588309952881</v>
      </c>
      <c r="O409" s="5">
        <f t="shared" si="27"/>
        <v>0.27120061818811214</v>
      </c>
    </row>
    <row r="410" spans="8:15" x14ac:dyDescent="0.2">
      <c r="H410" s="11" t="str">
        <v>successful</v>
      </c>
      <c r="I410">
        <v>536</v>
      </c>
      <c r="J410" s="5">
        <f t="shared" si="24"/>
        <v>-0.24866289699838448</v>
      </c>
      <c r="K410" s="5">
        <f t="shared" si="25"/>
        <v>0.40181077568502127</v>
      </c>
      <c r="N410" s="5">
        <f t="shared" si="26"/>
        <v>-0.60918588309952881</v>
      </c>
      <c r="O410" s="5">
        <f t="shared" si="27"/>
        <v>0.27120061818811214</v>
      </c>
    </row>
    <row r="411" spans="8:15" x14ac:dyDescent="0.2">
      <c r="H411" s="11" t="str">
        <v>successful</v>
      </c>
      <c r="I411">
        <v>1991</v>
      </c>
      <c r="J411" s="5">
        <f t="shared" si="24"/>
        <v>0.89938746327718244</v>
      </c>
      <c r="K411" s="5">
        <f t="shared" si="25"/>
        <v>0.81577684274223539</v>
      </c>
      <c r="N411" s="5">
        <f t="shared" si="26"/>
        <v>-0.60918588309952881</v>
      </c>
      <c r="O411" s="5">
        <f t="shared" si="27"/>
        <v>0.27120061818811214</v>
      </c>
    </row>
    <row r="412" spans="8:15" x14ac:dyDescent="0.2">
      <c r="H412" s="11" t="str">
        <v>successful</v>
      </c>
      <c r="I412">
        <v>180</v>
      </c>
      <c r="J412" s="5">
        <f t="shared" si="24"/>
        <v>-0.52956044219295617</v>
      </c>
      <c r="K412" s="5">
        <f t="shared" si="25"/>
        <v>0.29820836364442088</v>
      </c>
      <c r="N412" s="5">
        <f t="shared" si="26"/>
        <v>-0.60918588309952881</v>
      </c>
      <c r="O412" s="5">
        <f t="shared" si="27"/>
        <v>0.27120061818811214</v>
      </c>
    </row>
    <row r="413" spans="8:15" x14ac:dyDescent="0.2">
      <c r="H413" s="11" t="str">
        <v>successful</v>
      </c>
      <c r="I413">
        <v>130</v>
      </c>
      <c r="J413" s="5">
        <f t="shared" si="24"/>
        <v>-0.56901234460792416</v>
      </c>
      <c r="K413" s="5">
        <f t="shared" si="25"/>
        <v>0.28467388124499682</v>
      </c>
      <c r="N413" s="5">
        <f t="shared" si="26"/>
        <v>-0.60918588309952881</v>
      </c>
      <c r="O413" s="5">
        <f t="shared" si="27"/>
        <v>0.27120061818811214</v>
      </c>
    </row>
    <row r="414" spans="8:15" x14ac:dyDescent="0.2">
      <c r="H414" s="11" t="str">
        <v>successful</v>
      </c>
      <c r="I414">
        <v>122</v>
      </c>
      <c r="J414" s="5">
        <f t="shared" si="24"/>
        <v>-0.57532464899431901</v>
      </c>
      <c r="K414" s="5">
        <f t="shared" si="25"/>
        <v>0.28253587707812799</v>
      </c>
      <c r="N414" s="5">
        <f t="shared" si="26"/>
        <v>-0.60918588309952881</v>
      </c>
      <c r="O414" s="5">
        <f t="shared" si="27"/>
        <v>0.27120061818811214</v>
      </c>
    </row>
    <row r="415" spans="8:15" x14ac:dyDescent="0.2">
      <c r="H415" s="11" t="str">
        <v>successful</v>
      </c>
      <c r="I415">
        <v>140</v>
      </c>
      <c r="J415" s="5">
        <f t="shared" si="24"/>
        <v>-0.56112196412493054</v>
      </c>
      <c r="K415" s="5">
        <f t="shared" si="25"/>
        <v>0.28735719797099113</v>
      </c>
      <c r="N415" s="5">
        <f t="shared" si="26"/>
        <v>-0.60918588309952881</v>
      </c>
      <c r="O415" s="5">
        <f t="shared" si="27"/>
        <v>0.27120061818811214</v>
      </c>
    </row>
    <row r="416" spans="8:15" x14ac:dyDescent="0.2">
      <c r="H416" s="11" t="str">
        <v>successful</v>
      </c>
      <c r="I416">
        <v>3388</v>
      </c>
      <c r="J416" s="5">
        <f t="shared" si="24"/>
        <v>2.0016736167513862</v>
      </c>
      <c r="K416" s="5">
        <f t="shared" si="25"/>
        <v>0.97734007713599369</v>
      </c>
      <c r="N416" s="5">
        <f t="shared" si="26"/>
        <v>-0.60918588309952881</v>
      </c>
      <c r="O416" s="5">
        <f t="shared" si="27"/>
        <v>0.27120061818811214</v>
      </c>
    </row>
    <row r="417" spans="8:15" x14ac:dyDescent="0.2">
      <c r="H417" s="11" t="str">
        <v>successful</v>
      </c>
      <c r="I417">
        <v>280</v>
      </c>
      <c r="J417" s="5">
        <f t="shared" si="24"/>
        <v>-0.45065663736302031</v>
      </c>
      <c r="K417" s="5">
        <f t="shared" si="25"/>
        <v>0.32611851980366069</v>
      </c>
      <c r="N417" s="5">
        <f t="shared" si="26"/>
        <v>-0.60918588309952881</v>
      </c>
      <c r="O417" s="5">
        <f t="shared" si="27"/>
        <v>0.27120061818811214</v>
      </c>
    </row>
    <row r="418" spans="8:15" x14ac:dyDescent="0.2">
      <c r="H418" s="11" t="str">
        <v>successful</v>
      </c>
      <c r="I418">
        <v>366</v>
      </c>
      <c r="J418" s="5">
        <f t="shared" si="24"/>
        <v>-0.38279936520927543</v>
      </c>
      <c r="K418" s="5">
        <f t="shared" si="25"/>
        <v>0.35093426609885581</v>
      </c>
      <c r="N418" s="5">
        <f t="shared" si="26"/>
        <v>-0.60918588309952881</v>
      </c>
      <c r="O418" s="5">
        <f t="shared" si="27"/>
        <v>0.27120061818811214</v>
      </c>
    </row>
    <row r="419" spans="8:15" x14ac:dyDescent="0.2">
      <c r="H419" s="11" t="str">
        <v>successful</v>
      </c>
      <c r="I419">
        <v>270</v>
      </c>
      <c r="J419" s="5">
        <f t="shared" si="24"/>
        <v>-0.45854701784601387</v>
      </c>
      <c r="K419" s="5">
        <f t="shared" si="25"/>
        <v>0.32327974555869043</v>
      </c>
      <c r="N419" s="5">
        <f t="shared" si="26"/>
        <v>-0.60918588309952881</v>
      </c>
      <c r="O419" s="5">
        <f t="shared" si="27"/>
        <v>0.27120061818811214</v>
      </c>
    </row>
    <row r="420" spans="8:15" x14ac:dyDescent="0.2">
      <c r="H420" s="11" t="str">
        <v>successful</v>
      </c>
      <c r="I420">
        <v>137</v>
      </c>
      <c r="J420" s="5">
        <f t="shared" si="24"/>
        <v>-0.56348907826982864</v>
      </c>
      <c r="K420" s="5">
        <f t="shared" si="25"/>
        <v>0.28655094755073285</v>
      </c>
      <c r="N420" s="5">
        <f t="shared" si="26"/>
        <v>-0.60918588309952881</v>
      </c>
      <c r="O420" s="5">
        <f t="shared" si="27"/>
        <v>0.27120061818811214</v>
      </c>
    </row>
    <row r="421" spans="8:15" x14ac:dyDescent="0.2">
      <c r="H421" s="11" t="str">
        <v>successful</v>
      </c>
      <c r="I421">
        <v>3205</v>
      </c>
      <c r="J421" s="5">
        <f t="shared" si="24"/>
        <v>1.8572796539126037</v>
      </c>
      <c r="K421" s="5">
        <f t="shared" si="25"/>
        <v>0.96836431122876787</v>
      </c>
      <c r="N421" s="5">
        <f t="shared" si="26"/>
        <v>-0.60918588309952881</v>
      </c>
      <c r="O421" s="5">
        <f t="shared" si="27"/>
        <v>0.27120061818811214</v>
      </c>
    </row>
    <row r="422" spans="8:15" x14ac:dyDescent="0.2">
      <c r="H422" s="11" t="str">
        <v>successful</v>
      </c>
      <c r="I422">
        <v>288</v>
      </c>
      <c r="J422" s="5">
        <f t="shared" si="24"/>
        <v>-0.44434433297662546</v>
      </c>
      <c r="K422" s="5">
        <f t="shared" si="25"/>
        <v>0.32839682675690662</v>
      </c>
      <c r="N422" s="5">
        <f t="shared" si="26"/>
        <v>-0.60918588309952881</v>
      </c>
      <c r="O422" s="5">
        <f t="shared" si="27"/>
        <v>0.27120061818811214</v>
      </c>
    </row>
    <row r="423" spans="8:15" x14ac:dyDescent="0.2">
      <c r="H423" s="11" t="str">
        <v>successful</v>
      </c>
      <c r="I423">
        <v>148</v>
      </c>
      <c r="J423" s="5">
        <f t="shared" si="24"/>
        <v>-0.55480965973853569</v>
      </c>
      <c r="K423" s="5">
        <f t="shared" si="25"/>
        <v>0.2895124296073156</v>
      </c>
      <c r="N423" s="5">
        <f t="shared" si="26"/>
        <v>-0.60918588309952881</v>
      </c>
      <c r="O423" s="5">
        <f t="shared" si="27"/>
        <v>0.27120061818811214</v>
      </c>
    </row>
    <row r="424" spans="8:15" x14ac:dyDescent="0.2">
      <c r="H424" s="11" t="str">
        <v>successful</v>
      </c>
      <c r="I424">
        <v>114</v>
      </c>
      <c r="J424" s="5">
        <f t="shared" si="24"/>
        <v>-0.58163695338071386</v>
      </c>
      <c r="K424" s="5">
        <f t="shared" si="25"/>
        <v>0.28040562323177803</v>
      </c>
      <c r="N424" s="5">
        <f t="shared" si="26"/>
        <v>-0.60918588309952881</v>
      </c>
      <c r="O424" s="5">
        <f t="shared" si="27"/>
        <v>0.27120061818811214</v>
      </c>
    </row>
    <row r="425" spans="8:15" x14ac:dyDescent="0.2">
      <c r="H425" s="11" t="str">
        <v>successful</v>
      </c>
      <c r="I425">
        <v>1518</v>
      </c>
      <c r="J425" s="5">
        <f t="shared" si="24"/>
        <v>0.52617246643158577</v>
      </c>
      <c r="K425" s="5">
        <f t="shared" si="25"/>
        <v>0.70061580874685958</v>
      </c>
      <c r="N425" s="5">
        <f t="shared" si="26"/>
        <v>-0.60918588309952881</v>
      </c>
      <c r="O425" s="5">
        <f t="shared" si="27"/>
        <v>0.27120061818811214</v>
      </c>
    </row>
    <row r="426" spans="8:15" x14ac:dyDescent="0.2">
      <c r="H426" s="11" t="str">
        <v>successful</v>
      </c>
      <c r="I426">
        <v>166</v>
      </c>
      <c r="J426" s="5">
        <f t="shared" si="24"/>
        <v>-0.54060697486914722</v>
      </c>
      <c r="K426" s="5">
        <f t="shared" si="25"/>
        <v>0.29438925466357441</v>
      </c>
      <c r="N426" s="5">
        <f t="shared" si="26"/>
        <v>-0.60918588309952881</v>
      </c>
      <c r="O426" s="5">
        <f t="shared" si="27"/>
        <v>0.27120061818811214</v>
      </c>
    </row>
    <row r="427" spans="8:15" x14ac:dyDescent="0.2">
      <c r="H427" s="11" t="str">
        <v>successful</v>
      </c>
      <c r="I427">
        <v>100</v>
      </c>
      <c r="J427" s="5">
        <f t="shared" si="24"/>
        <v>-0.59268348605690491</v>
      </c>
      <c r="K427" s="5">
        <f t="shared" si="25"/>
        <v>0.27669649761057347</v>
      </c>
      <c r="N427" s="5">
        <f t="shared" si="26"/>
        <v>-0.60918588309952881</v>
      </c>
      <c r="O427" s="5">
        <f t="shared" si="27"/>
        <v>0.27120061818811214</v>
      </c>
    </row>
    <row r="428" spans="8:15" x14ac:dyDescent="0.2">
      <c r="H428" s="11" t="str">
        <v>successful</v>
      </c>
      <c r="I428">
        <v>235</v>
      </c>
      <c r="J428" s="5">
        <f t="shared" si="24"/>
        <v>-0.48616334953649143</v>
      </c>
      <c r="K428" s="5">
        <f t="shared" si="25"/>
        <v>0.31342567725679216</v>
      </c>
      <c r="N428" s="5">
        <f t="shared" si="26"/>
        <v>-0.60918588309952881</v>
      </c>
      <c r="O428" s="5">
        <f t="shared" si="27"/>
        <v>0.27120061818811214</v>
      </c>
    </row>
    <row r="429" spans="8:15" x14ac:dyDescent="0.2">
      <c r="H429" s="11" t="str">
        <v>successful</v>
      </c>
      <c r="I429">
        <v>148</v>
      </c>
      <c r="J429" s="5">
        <f t="shared" si="24"/>
        <v>-0.55480965973853569</v>
      </c>
      <c r="K429" s="5">
        <f t="shared" si="25"/>
        <v>0.2895124296073156</v>
      </c>
      <c r="N429" s="5">
        <f t="shared" si="26"/>
        <v>-0.60918588309952881</v>
      </c>
      <c r="O429" s="5">
        <f t="shared" si="27"/>
        <v>0.27120061818811214</v>
      </c>
    </row>
    <row r="430" spans="8:15" x14ac:dyDescent="0.2">
      <c r="H430" s="11" t="str">
        <v>successful</v>
      </c>
      <c r="I430">
        <v>198</v>
      </c>
      <c r="J430" s="5">
        <f t="shared" si="24"/>
        <v>-0.5153577573235677</v>
      </c>
      <c r="K430" s="5">
        <f t="shared" si="25"/>
        <v>0.3031515227544288</v>
      </c>
      <c r="N430" s="5">
        <f t="shared" si="26"/>
        <v>-0.60918588309952881</v>
      </c>
      <c r="O430" s="5">
        <f t="shared" si="27"/>
        <v>0.27120061818811214</v>
      </c>
    </row>
    <row r="431" spans="8:15" x14ac:dyDescent="0.2">
      <c r="H431" s="11" t="str">
        <v>successful</v>
      </c>
      <c r="I431">
        <v>150</v>
      </c>
      <c r="J431" s="5">
        <f t="shared" si="24"/>
        <v>-0.55323158364193692</v>
      </c>
      <c r="K431" s="5">
        <f t="shared" si="25"/>
        <v>0.29005242126674691</v>
      </c>
      <c r="N431" s="5">
        <f t="shared" si="26"/>
        <v>-0.60918588309952881</v>
      </c>
      <c r="O431" s="5">
        <f t="shared" si="27"/>
        <v>0.27120061818811214</v>
      </c>
    </row>
    <row r="432" spans="8:15" x14ac:dyDescent="0.2">
      <c r="H432" s="11" t="str">
        <v>successful</v>
      </c>
      <c r="I432">
        <v>216</v>
      </c>
      <c r="J432" s="5">
        <f t="shared" si="24"/>
        <v>-0.50115507245417923</v>
      </c>
      <c r="K432" s="5">
        <f t="shared" si="25"/>
        <v>0.30813099526347298</v>
      </c>
      <c r="N432" s="5">
        <f t="shared" si="26"/>
        <v>-0.60918588309952881</v>
      </c>
      <c r="O432" s="5">
        <f t="shared" si="27"/>
        <v>0.27120061818811214</v>
      </c>
    </row>
    <row r="433" spans="8:15" x14ac:dyDescent="0.2">
      <c r="H433" s="11" t="str">
        <v>successful</v>
      </c>
      <c r="I433">
        <v>5139</v>
      </c>
      <c r="J433" s="5">
        <f t="shared" si="24"/>
        <v>3.3832792393235636</v>
      </c>
      <c r="K433" s="5">
        <f t="shared" si="25"/>
        <v>0.99964187117185399</v>
      </c>
      <c r="N433" s="5">
        <f t="shared" si="26"/>
        <v>-0.60918588309952881</v>
      </c>
      <c r="O433" s="5">
        <f t="shared" si="27"/>
        <v>0.27120061818811214</v>
      </c>
    </row>
    <row r="434" spans="8:15" x14ac:dyDescent="0.2">
      <c r="H434" s="11" t="str">
        <v>successful</v>
      </c>
      <c r="I434">
        <v>2353</v>
      </c>
      <c r="J434" s="5">
        <f t="shared" si="24"/>
        <v>1.1850192367615502</v>
      </c>
      <c r="K434" s="5">
        <f t="shared" si="25"/>
        <v>0.88199507943386946</v>
      </c>
      <c r="N434" s="5">
        <f t="shared" si="26"/>
        <v>-0.60918588309952881</v>
      </c>
      <c r="O434" s="5">
        <f t="shared" si="27"/>
        <v>0.27120061818811214</v>
      </c>
    </row>
    <row r="435" spans="8:15" x14ac:dyDescent="0.2">
      <c r="H435" s="11" t="str">
        <v>successful</v>
      </c>
      <c r="I435">
        <v>78</v>
      </c>
      <c r="J435" s="5">
        <f t="shared" si="24"/>
        <v>-0.6100423231194908</v>
      </c>
      <c r="K435" s="5">
        <f t="shared" si="25"/>
        <v>0.27091688592547403</v>
      </c>
      <c r="N435" s="5">
        <f t="shared" si="26"/>
        <v>-0.60918588309952881</v>
      </c>
      <c r="O435" s="5">
        <f t="shared" si="27"/>
        <v>0.27120061818811214</v>
      </c>
    </row>
    <row r="436" spans="8:15" x14ac:dyDescent="0.2">
      <c r="H436" s="11" t="str">
        <v>successful</v>
      </c>
      <c r="I436">
        <v>174</v>
      </c>
      <c r="J436" s="5">
        <f t="shared" si="24"/>
        <v>-0.53429467048275237</v>
      </c>
      <c r="K436" s="5">
        <f t="shared" si="25"/>
        <v>0.29656883946057261</v>
      </c>
      <c r="N436" s="5">
        <f t="shared" si="26"/>
        <v>-0.60918588309952881</v>
      </c>
      <c r="O436" s="5">
        <f t="shared" si="27"/>
        <v>0.27120061818811214</v>
      </c>
    </row>
    <row r="437" spans="8:15" x14ac:dyDescent="0.2">
      <c r="H437" s="11" t="str">
        <v>successful</v>
      </c>
      <c r="I437">
        <v>164</v>
      </c>
      <c r="J437" s="5">
        <f t="shared" si="24"/>
        <v>-0.54218505096574587</v>
      </c>
      <c r="K437" s="5">
        <f t="shared" si="25"/>
        <v>0.29384551623807742</v>
      </c>
      <c r="N437" s="5">
        <f t="shared" si="26"/>
        <v>-0.60918588309952881</v>
      </c>
      <c r="O437" s="5">
        <f t="shared" si="27"/>
        <v>0.27120061818811214</v>
      </c>
    </row>
    <row r="438" spans="8:15" x14ac:dyDescent="0.2">
      <c r="H438" s="11" t="str">
        <v>successful</v>
      </c>
      <c r="I438">
        <v>161</v>
      </c>
      <c r="J438" s="5">
        <f t="shared" si="24"/>
        <v>-0.54455216511064397</v>
      </c>
      <c r="K438" s="5">
        <f t="shared" si="25"/>
        <v>0.29303078082666612</v>
      </c>
      <c r="N438" s="5">
        <f t="shared" si="26"/>
        <v>-0.60918588309952881</v>
      </c>
      <c r="O438" s="5">
        <f t="shared" si="27"/>
        <v>0.27120061818811214</v>
      </c>
    </row>
    <row r="439" spans="8:15" x14ac:dyDescent="0.2">
      <c r="H439" s="11" t="str">
        <v>successful</v>
      </c>
      <c r="I439">
        <v>138</v>
      </c>
      <c r="J439" s="5">
        <f t="shared" si="24"/>
        <v>-0.5627000402215292</v>
      </c>
      <c r="K439" s="5">
        <f t="shared" si="25"/>
        <v>0.28681957843258898</v>
      </c>
      <c r="N439" s="5">
        <f t="shared" si="26"/>
        <v>-0.60918588309952881</v>
      </c>
      <c r="O439" s="5">
        <f t="shared" si="27"/>
        <v>0.27120061818811214</v>
      </c>
    </row>
    <row r="440" spans="8:15" x14ac:dyDescent="0.2">
      <c r="H440" s="11" t="str">
        <v>successful</v>
      </c>
      <c r="I440">
        <v>3308</v>
      </c>
      <c r="J440" s="5">
        <f t="shared" si="24"/>
        <v>1.9385505728874377</v>
      </c>
      <c r="K440" s="5">
        <f t="shared" si="25"/>
        <v>0.97372195646282445</v>
      </c>
      <c r="N440" s="5">
        <f t="shared" si="26"/>
        <v>-0.60918588309952881</v>
      </c>
      <c r="O440" s="5">
        <f t="shared" si="27"/>
        <v>0.27120061818811214</v>
      </c>
    </row>
    <row r="441" spans="8:15" x14ac:dyDescent="0.2">
      <c r="H441" s="11" t="str">
        <v>successful</v>
      </c>
      <c r="I441">
        <v>127</v>
      </c>
      <c r="J441" s="5">
        <f t="shared" si="24"/>
        <v>-0.57137945875282214</v>
      </c>
      <c r="K441" s="5">
        <f t="shared" si="25"/>
        <v>0.28387122506098883</v>
      </c>
      <c r="N441" s="5">
        <f t="shared" si="26"/>
        <v>-0.60918588309952881</v>
      </c>
      <c r="O441" s="5">
        <f t="shared" si="27"/>
        <v>0.27120061818811214</v>
      </c>
    </row>
    <row r="442" spans="8:15" x14ac:dyDescent="0.2">
      <c r="H442" s="11" t="str">
        <v>successful</v>
      </c>
      <c r="I442">
        <v>207</v>
      </c>
      <c r="J442" s="5">
        <f t="shared" si="24"/>
        <v>-0.50825641488887352</v>
      </c>
      <c r="K442" s="5">
        <f t="shared" si="25"/>
        <v>0.3056367659266348</v>
      </c>
      <c r="N442" s="5">
        <f t="shared" si="26"/>
        <v>-0.60918588309952881</v>
      </c>
      <c r="O442" s="5">
        <f t="shared" si="27"/>
        <v>0.27120061818811214</v>
      </c>
    </row>
    <row r="443" spans="8:15" x14ac:dyDescent="0.2">
      <c r="H443" s="11" t="str">
        <v>successful</v>
      </c>
      <c r="I443">
        <v>181</v>
      </c>
      <c r="J443" s="5">
        <f t="shared" si="24"/>
        <v>-0.52877140414465684</v>
      </c>
      <c r="K443" s="5">
        <f t="shared" si="25"/>
        <v>0.29848201851174988</v>
      </c>
      <c r="N443" s="5">
        <f t="shared" si="26"/>
        <v>-0.60918588309952881</v>
      </c>
      <c r="O443" s="5">
        <f t="shared" si="27"/>
        <v>0.27120061818811214</v>
      </c>
    </row>
    <row r="444" spans="8:15" x14ac:dyDescent="0.2">
      <c r="H444" s="11" t="str">
        <v>successful</v>
      </c>
      <c r="I444">
        <v>110</v>
      </c>
      <c r="J444" s="5">
        <f t="shared" si="24"/>
        <v>-0.58479310557391129</v>
      </c>
      <c r="K444" s="5">
        <f t="shared" si="25"/>
        <v>0.27934342035971821</v>
      </c>
      <c r="N444" s="5">
        <f t="shared" si="26"/>
        <v>-0.60918588309952881</v>
      </c>
      <c r="O444" s="5">
        <f t="shared" si="27"/>
        <v>0.27120061818811214</v>
      </c>
    </row>
    <row r="445" spans="8:15" x14ac:dyDescent="0.2">
      <c r="H445" s="11" t="str">
        <v>successful</v>
      </c>
      <c r="I445">
        <v>185</v>
      </c>
      <c r="J445" s="5">
        <f t="shared" si="24"/>
        <v>-0.52561525195145942</v>
      </c>
      <c r="K445" s="5">
        <f t="shared" si="25"/>
        <v>0.29957777873457525</v>
      </c>
      <c r="N445" s="5">
        <f t="shared" si="26"/>
        <v>-0.60918588309952881</v>
      </c>
      <c r="O445" s="5">
        <f t="shared" si="27"/>
        <v>0.27120061818811214</v>
      </c>
    </row>
    <row r="446" spans="8:15" x14ac:dyDescent="0.2">
      <c r="H446" s="11" t="str">
        <v>successful</v>
      </c>
      <c r="I446">
        <v>121</v>
      </c>
      <c r="J446" s="5">
        <f t="shared" si="24"/>
        <v>-0.57611368704261834</v>
      </c>
      <c r="K446" s="5">
        <f t="shared" si="25"/>
        <v>0.28226917033555138</v>
      </c>
      <c r="N446" s="5">
        <f t="shared" si="26"/>
        <v>-0.60918588309952881</v>
      </c>
      <c r="O446" s="5">
        <f t="shared" si="27"/>
        <v>0.27120061818811214</v>
      </c>
    </row>
    <row r="447" spans="8:15" x14ac:dyDescent="0.2">
      <c r="H447" s="11" t="str">
        <v>successful</v>
      </c>
      <c r="I447">
        <v>106</v>
      </c>
      <c r="J447" s="5">
        <f t="shared" si="24"/>
        <v>-0.58794925776710871</v>
      </c>
      <c r="K447" s="5">
        <f t="shared" si="25"/>
        <v>0.27828317618153714</v>
      </c>
      <c r="N447" s="5">
        <f t="shared" si="26"/>
        <v>-0.60918588309952881</v>
      </c>
      <c r="O447" s="5">
        <f t="shared" si="27"/>
        <v>0.27120061818811214</v>
      </c>
    </row>
    <row r="448" spans="8:15" x14ac:dyDescent="0.2">
      <c r="H448" s="11" t="str">
        <v>successful</v>
      </c>
      <c r="I448">
        <v>142</v>
      </c>
      <c r="J448" s="5">
        <f t="shared" si="24"/>
        <v>-0.55954388802833177</v>
      </c>
      <c r="K448" s="5">
        <f t="shared" si="25"/>
        <v>0.28789529377855322</v>
      </c>
      <c r="N448" s="5">
        <f t="shared" si="26"/>
        <v>-0.60918588309952881</v>
      </c>
      <c r="O448" s="5">
        <f t="shared" si="27"/>
        <v>0.27120061818811214</v>
      </c>
    </row>
    <row r="449" spans="8:15" x14ac:dyDescent="0.2">
      <c r="H449" s="11" t="str">
        <v>successful</v>
      </c>
      <c r="I449">
        <v>233</v>
      </c>
      <c r="J449" s="5">
        <f t="shared" si="24"/>
        <v>-0.48774142563309014</v>
      </c>
      <c r="K449" s="5">
        <f t="shared" si="25"/>
        <v>0.3128665026402504</v>
      </c>
      <c r="N449" s="5">
        <f t="shared" si="26"/>
        <v>-0.60918588309952881</v>
      </c>
      <c r="O449" s="5">
        <f t="shared" si="27"/>
        <v>0.27120061818811214</v>
      </c>
    </row>
    <row r="450" spans="8:15" x14ac:dyDescent="0.2">
      <c r="H450" s="11" t="str">
        <v>successful</v>
      </c>
      <c r="I450">
        <v>218</v>
      </c>
      <c r="J450" s="5">
        <f t="shared" si="24"/>
        <v>-0.49957699635758052</v>
      </c>
      <c r="K450" s="5">
        <f t="shared" si="25"/>
        <v>0.30868647938719163</v>
      </c>
      <c r="N450" s="5">
        <f t="shared" si="26"/>
        <v>-0.60918588309952881</v>
      </c>
      <c r="O450" s="5">
        <f t="shared" si="27"/>
        <v>0.27120061818811214</v>
      </c>
    </row>
    <row r="451" spans="8:15" x14ac:dyDescent="0.2">
      <c r="H451" s="11" t="str">
        <v>successful</v>
      </c>
      <c r="I451">
        <v>76</v>
      </c>
      <c r="J451" s="5">
        <f t="shared" ref="J451:J514" si="28">STANDARDIZE(I451,$B$7,$B$12)</f>
        <v>-0.61162039921608946</v>
      </c>
      <c r="K451" s="5">
        <f t="shared" ref="K451:K514" si="29">_xlfn.NORM.S.DIST(J451,TRUE)</f>
        <v>0.27039446917101095</v>
      </c>
      <c r="N451" s="5">
        <f t="shared" ref="N451:N514" si="30">STANDARDIZE(M451,$C$7,$C$12)</f>
        <v>-0.60918588309952881</v>
      </c>
      <c r="O451" s="5">
        <f t="shared" ref="O451:O514" si="31">_xlfn.NORM.S.DIST(N451,TRUE)</f>
        <v>0.27120061818811214</v>
      </c>
    </row>
    <row r="452" spans="8:15" x14ac:dyDescent="0.2">
      <c r="H452" s="11" t="str">
        <v>successful</v>
      </c>
      <c r="I452">
        <v>43</v>
      </c>
      <c r="J452" s="5">
        <f t="shared" si="28"/>
        <v>-0.63765865480996831</v>
      </c>
      <c r="K452" s="5">
        <f t="shared" si="29"/>
        <v>0.26184795247666182</v>
      </c>
      <c r="N452" s="5">
        <f t="shared" si="30"/>
        <v>-0.60918588309952881</v>
      </c>
      <c r="O452" s="5">
        <f t="shared" si="31"/>
        <v>0.27120061818811214</v>
      </c>
    </row>
    <row r="453" spans="8:15" x14ac:dyDescent="0.2">
      <c r="H453" s="11" t="str">
        <v>successful</v>
      </c>
      <c r="I453">
        <v>221</v>
      </c>
      <c r="J453" s="5">
        <f t="shared" si="28"/>
        <v>-0.49720988221268247</v>
      </c>
      <c r="K453" s="5">
        <f t="shared" si="29"/>
        <v>0.30952052668517138</v>
      </c>
      <c r="N453" s="5">
        <f t="shared" si="30"/>
        <v>-0.60918588309952881</v>
      </c>
      <c r="O453" s="5">
        <f t="shared" si="31"/>
        <v>0.27120061818811214</v>
      </c>
    </row>
    <row r="454" spans="8:15" x14ac:dyDescent="0.2">
      <c r="H454" s="11" t="str">
        <v>successful</v>
      </c>
      <c r="I454">
        <v>2805</v>
      </c>
      <c r="J454" s="5">
        <f t="shared" si="28"/>
        <v>1.5416644345928605</v>
      </c>
      <c r="K454" s="5">
        <f t="shared" si="29"/>
        <v>0.93842242062068248</v>
      </c>
      <c r="N454" s="5">
        <f t="shared" si="30"/>
        <v>-0.60918588309952881</v>
      </c>
      <c r="O454" s="5">
        <f t="shared" si="31"/>
        <v>0.27120061818811214</v>
      </c>
    </row>
    <row r="455" spans="8:15" x14ac:dyDescent="0.2">
      <c r="H455" s="11" t="str">
        <v>successful</v>
      </c>
      <c r="I455">
        <v>68</v>
      </c>
      <c r="J455" s="5">
        <f t="shared" si="28"/>
        <v>-0.61793270360248431</v>
      </c>
      <c r="K455" s="5">
        <f t="shared" si="29"/>
        <v>0.26830985010625319</v>
      </c>
      <c r="N455" s="5">
        <f t="shared" si="30"/>
        <v>-0.60918588309952881</v>
      </c>
      <c r="O455" s="5">
        <f t="shared" si="31"/>
        <v>0.27120061818811214</v>
      </c>
    </row>
    <row r="456" spans="8:15" x14ac:dyDescent="0.2">
      <c r="H456" s="11" t="str">
        <v>successful</v>
      </c>
      <c r="I456">
        <v>183</v>
      </c>
      <c r="J456" s="5">
        <f t="shared" si="28"/>
        <v>-0.52719332804805807</v>
      </c>
      <c r="K456" s="5">
        <f t="shared" si="29"/>
        <v>0.29902967071846787</v>
      </c>
      <c r="N456" s="5">
        <f t="shared" si="30"/>
        <v>-0.60918588309952881</v>
      </c>
      <c r="O456" s="5">
        <f t="shared" si="31"/>
        <v>0.27120061818811214</v>
      </c>
    </row>
    <row r="457" spans="8:15" x14ac:dyDescent="0.2">
      <c r="H457" s="11" t="str">
        <v>successful</v>
      </c>
      <c r="I457">
        <v>133</v>
      </c>
      <c r="J457" s="5">
        <f t="shared" si="28"/>
        <v>-0.56664523046302606</v>
      </c>
      <c r="K457" s="5">
        <f t="shared" si="29"/>
        <v>0.2854776192683055</v>
      </c>
      <c r="N457" s="5">
        <f t="shared" si="30"/>
        <v>-0.60918588309952881</v>
      </c>
      <c r="O457" s="5">
        <f t="shared" si="31"/>
        <v>0.27120061818811214</v>
      </c>
    </row>
    <row r="458" spans="8:15" x14ac:dyDescent="0.2">
      <c r="H458" s="11" t="str">
        <v>successful</v>
      </c>
      <c r="I458">
        <v>2489</v>
      </c>
      <c r="J458" s="5">
        <f t="shared" si="28"/>
        <v>1.2923284113302631</v>
      </c>
      <c r="K458" s="5">
        <f t="shared" si="29"/>
        <v>0.90187828156810601</v>
      </c>
      <c r="N458" s="5">
        <f t="shared" si="30"/>
        <v>-0.60918588309952881</v>
      </c>
      <c r="O458" s="5">
        <f t="shared" si="31"/>
        <v>0.27120061818811214</v>
      </c>
    </row>
    <row r="459" spans="8:15" x14ac:dyDescent="0.2">
      <c r="H459" s="11" t="str">
        <v>successful</v>
      </c>
      <c r="I459">
        <v>69</v>
      </c>
      <c r="J459" s="5">
        <f t="shared" si="28"/>
        <v>-0.61714366555418498</v>
      </c>
      <c r="K459" s="5">
        <f t="shared" si="29"/>
        <v>0.26856998473221561</v>
      </c>
      <c r="N459" s="5">
        <f t="shared" si="30"/>
        <v>-0.60918588309952881</v>
      </c>
      <c r="O459" s="5">
        <f t="shared" si="31"/>
        <v>0.27120061818811214</v>
      </c>
    </row>
    <row r="460" spans="8:15" x14ac:dyDescent="0.2">
      <c r="H460" s="11" t="str">
        <v>successful</v>
      </c>
      <c r="I460">
        <v>279</v>
      </c>
      <c r="J460" s="5">
        <f t="shared" si="28"/>
        <v>-0.45144567541131964</v>
      </c>
      <c r="K460" s="5">
        <f t="shared" si="29"/>
        <v>0.3258341850038462</v>
      </c>
      <c r="N460" s="5">
        <f t="shared" si="30"/>
        <v>-0.60918588309952881</v>
      </c>
      <c r="O460" s="5">
        <f t="shared" si="31"/>
        <v>0.27120061818811214</v>
      </c>
    </row>
    <row r="461" spans="8:15" x14ac:dyDescent="0.2">
      <c r="H461" s="11" t="str">
        <v>successful</v>
      </c>
      <c r="I461">
        <v>210</v>
      </c>
      <c r="J461" s="5">
        <f t="shared" si="28"/>
        <v>-0.50588930074397542</v>
      </c>
      <c r="K461" s="5">
        <f t="shared" si="29"/>
        <v>0.30646718184653243</v>
      </c>
      <c r="N461" s="5">
        <f t="shared" si="30"/>
        <v>-0.60918588309952881</v>
      </c>
      <c r="O461" s="5">
        <f t="shared" si="31"/>
        <v>0.27120061818811214</v>
      </c>
    </row>
    <row r="462" spans="8:15" x14ac:dyDescent="0.2">
      <c r="H462" s="11" t="str">
        <v>successful</v>
      </c>
      <c r="I462">
        <v>2100</v>
      </c>
      <c r="J462" s="5">
        <f t="shared" si="28"/>
        <v>0.9853926105418126</v>
      </c>
      <c r="K462" s="5">
        <f t="shared" si="29"/>
        <v>0.83778437102703562</v>
      </c>
      <c r="N462" s="5">
        <f t="shared" si="30"/>
        <v>-0.60918588309952881</v>
      </c>
      <c r="O462" s="5">
        <f t="shared" si="31"/>
        <v>0.27120061818811214</v>
      </c>
    </row>
    <row r="463" spans="8:15" x14ac:dyDescent="0.2">
      <c r="H463" s="11" t="str">
        <v>successful</v>
      </c>
      <c r="I463">
        <v>252</v>
      </c>
      <c r="J463" s="5">
        <f t="shared" si="28"/>
        <v>-0.47274970271540234</v>
      </c>
      <c r="K463" s="5">
        <f t="shared" si="29"/>
        <v>0.31819588101815433</v>
      </c>
      <c r="N463" s="5">
        <f t="shared" si="30"/>
        <v>-0.60918588309952881</v>
      </c>
      <c r="O463" s="5">
        <f t="shared" si="31"/>
        <v>0.27120061818811214</v>
      </c>
    </row>
    <row r="464" spans="8:15" x14ac:dyDescent="0.2">
      <c r="H464" s="11" t="str">
        <v>successful</v>
      </c>
      <c r="I464">
        <v>1280</v>
      </c>
      <c r="J464" s="5">
        <f t="shared" si="28"/>
        <v>0.33838141093633839</v>
      </c>
      <c r="K464" s="5">
        <f t="shared" si="29"/>
        <v>0.632462109640473</v>
      </c>
      <c r="N464" s="5">
        <f t="shared" si="30"/>
        <v>-0.60918588309952881</v>
      </c>
      <c r="O464" s="5">
        <f t="shared" si="31"/>
        <v>0.27120061818811214</v>
      </c>
    </row>
    <row r="465" spans="8:15" x14ac:dyDescent="0.2">
      <c r="H465" s="11" t="str">
        <v>successful</v>
      </c>
      <c r="I465">
        <v>157</v>
      </c>
      <c r="J465" s="5">
        <f t="shared" si="28"/>
        <v>-0.5477083173038414</v>
      </c>
      <c r="K465" s="5">
        <f t="shared" si="29"/>
        <v>0.29194610010209382</v>
      </c>
      <c r="N465" s="5">
        <f t="shared" si="30"/>
        <v>-0.60918588309952881</v>
      </c>
      <c r="O465" s="5">
        <f t="shared" si="31"/>
        <v>0.27120061818811214</v>
      </c>
    </row>
    <row r="466" spans="8:15" x14ac:dyDescent="0.2">
      <c r="H466" s="11" t="str">
        <v>successful</v>
      </c>
      <c r="I466">
        <v>194</v>
      </c>
      <c r="J466" s="5">
        <f t="shared" si="28"/>
        <v>-0.51851390951676513</v>
      </c>
      <c r="K466" s="5">
        <f t="shared" si="29"/>
        <v>0.30204987891918361</v>
      </c>
      <c r="N466" s="5">
        <f t="shared" si="30"/>
        <v>-0.60918588309952881</v>
      </c>
      <c r="O466" s="5">
        <f t="shared" si="31"/>
        <v>0.27120061818811214</v>
      </c>
    </row>
    <row r="467" spans="8:15" x14ac:dyDescent="0.2">
      <c r="H467" s="11" t="str">
        <v>successful</v>
      </c>
      <c r="I467">
        <v>82</v>
      </c>
      <c r="J467" s="5">
        <f t="shared" si="28"/>
        <v>-0.60688617092629338</v>
      </c>
      <c r="K467" s="5">
        <f t="shared" si="29"/>
        <v>0.27196322812288859</v>
      </c>
      <c r="N467" s="5">
        <f t="shared" si="30"/>
        <v>-0.60918588309952881</v>
      </c>
      <c r="O467" s="5">
        <f t="shared" si="31"/>
        <v>0.27120061818811214</v>
      </c>
    </row>
    <row r="468" spans="8:15" x14ac:dyDescent="0.2">
      <c r="H468" s="11" t="str">
        <v>successful</v>
      </c>
      <c r="I468">
        <v>4233</v>
      </c>
      <c r="J468" s="5">
        <f t="shared" si="28"/>
        <v>2.6684107675643447</v>
      </c>
      <c r="K468" s="5">
        <f t="shared" si="29"/>
        <v>0.99618944902297901</v>
      </c>
      <c r="N468" s="5">
        <f t="shared" si="30"/>
        <v>-0.60918588309952881</v>
      </c>
      <c r="O468" s="5">
        <f t="shared" si="31"/>
        <v>0.27120061818811214</v>
      </c>
    </row>
    <row r="469" spans="8:15" x14ac:dyDescent="0.2">
      <c r="H469" s="11" t="str">
        <v>successful</v>
      </c>
      <c r="I469">
        <v>1297</v>
      </c>
      <c r="J469" s="5">
        <f t="shared" si="28"/>
        <v>0.35179505775742748</v>
      </c>
      <c r="K469" s="5">
        <f t="shared" si="29"/>
        <v>0.6375040173594636</v>
      </c>
      <c r="N469" s="5">
        <f t="shared" si="30"/>
        <v>-0.60918588309952881</v>
      </c>
      <c r="O469" s="5">
        <f t="shared" si="31"/>
        <v>0.27120061818811214</v>
      </c>
    </row>
    <row r="470" spans="8:15" x14ac:dyDescent="0.2">
      <c r="H470" s="11" t="str">
        <v>successful</v>
      </c>
      <c r="I470">
        <v>165</v>
      </c>
      <c r="J470" s="5">
        <f t="shared" si="28"/>
        <v>-0.54139601291744655</v>
      </c>
      <c r="K470" s="5">
        <f t="shared" si="29"/>
        <v>0.29411732738200552</v>
      </c>
      <c r="N470" s="5">
        <f t="shared" si="30"/>
        <v>-0.60918588309952881</v>
      </c>
      <c r="O470" s="5">
        <f t="shared" si="31"/>
        <v>0.27120061818811214</v>
      </c>
    </row>
    <row r="471" spans="8:15" x14ac:dyDescent="0.2">
      <c r="H471" s="11" t="str">
        <v>successful</v>
      </c>
      <c r="I471">
        <v>119</v>
      </c>
      <c r="J471" s="5">
        <f t="shared" si="28"/>
        <v>-0.57769176313921711</v>
      </c>
      <c r="K471" s="5">
        <f t="shared" si="29"/>
        <v>0.28173612059368047</v>
      </c>
      <c r="N471" s="5">
        <f t="shared" si="30"/>
        <v>-0.60918588309952881</v>
      </c>
      <c r="O471" s="5">
        <f t="shared" si="31"/>
        <v>0.27120061818811214</v>
      </c>
    </row>
    <row r="472" spans="8:15" x14ac:dyDescent="0.2">
      <c r="H472" s="11" t="str">
        <v>successful</v>
      </c>
      <c r="I472">
        <v>1797</v>
      </c>
      <c r="J472" s="5">
        <f t="shared" si="28"/>
        <v>0.74631408190710691</v>
      </c>
      <c r="K472" s="5">
        <f t="shared" si="29"/>
        <v>0.77226114659827327</v>
      </c>
      <c r="N472" s="5">
        <f t="shared" si="30"/>
        <v>-0.60918588309952881</v>
      </c>
      <c r="O472" s="5">
        <f t="shared" si="31"/>
        <v>0.27120061818811214</v>
      </c>
    </row>
    <row r="473" spans="8:15" x14ac:dyDescent="0.2">
      <c r="H473" s="11" t="str">
        <v>successful</v>
      </c>
      <c r="I473">
        <v>261</v>
      </c>
      <c r="J473" s="5">
        <f t="shared" si="28"/>
        <v>-0.46564836028070811</v>
      </c>
      <c r="K473" s="5">
        <f t="shared" si="29"/>
        <v>0.3207336105700222</v>
      </c>
      <c r="N473" s="5">
        <f t="shared" si="30"/>
        <v>-0.60918588309952881</v>
      </c>
      <c r="O473" s="5">
        <f t="shared" si="31"/>
        <v>0.27120061818811214</v>
      </c>
    </row>
    <row r="474" spans="8:15" x14ac:dyDescent="0.2">
      <c r="H474" s="11" t="str">
        <v>successful</v>
      </c>
      <c r="I474">
        <v>157</v>
      </c>
      <c r="J474" s="5">
        <f t="shared" si="28"/>
        <v>-0.5477083173038414</v>
      </c>
      <c r="K474" s="5">
        <f t="shared" si="29"/>
        <v>0.29194610010209382</v>
      </c>
      <c r="N474" s="5">
        <f t="shared" si="30"/>
        <v>-0.60918588309952881</v>
      </c>
      <c r="O474" s="5">
        <f t="shared" si="31"/>
        <v>0.27120061818811214</v>
      </c>
    </row>
    <row r="475" spans="8:15" x14ac:dyDescent="0.2">
      <c r="H475" s="11" t="str">
        <v>successful</v>
      </c>
      <c r="I475">
        <v>3533</v>
      </c>
      <c r="J475" s="5">
        <f t="shared" si="28"/>
        <v>2.1160841337547933</v>
      </c>
      <c r="K475" s="5">
        <f t="shared" si="29"/>
        <v>0.98283117367156914</v>
      </c>
      <c r="N475" s="5">
        <f t="shared" si="30"/>
        <v>-0.60918588309952881</v>
      </c>
      <c r="O475" s="5">
        <f t="shared" si="31"/>
        <v>0.27120061818811214</v>
      </c>
    </row>
    <row r="476" spans="8:15" x14ac:dyDescent="0.2">
      <c r="H476" s="11" t="str">
        <v>successful</v>
      </c>
      <c r="I476">
        <v>155</v>
      </c>
      <c r="J476" s="5">
        <f t="shared" si="28"/>
        <v>-0.54928639340044016</v>
      </c>
      <c r="K476" s="5">
        <f t="shared" si="29"/>
        <v>0.29140446179774393</v>
      </c>
      <c r="N476" s="5">
        <f t="shared" si="30"/>
        <v>-0.60918588309952881</v>
      </c>
      <c r="O476" s="5">
        <f t="shared" si="31"/>
        <v>0.27120061818811214</v>
      </c>
    </row>
    <row r="477" spans="8:15" x14ac:dyDescent="0.2">
      <c r="H477" s="11" t="str">
        <v>successful</v>
      </c>
      <c r="I477">
        <v>132</v>
      </c>
      <c r="J477" s="5">
        <f t="shared" si="28"/>
        <v>-0.56743426851132539</v>
      </c>
      <c r="K477" s="5">
        <f t="shared" si="29"/>
        <v>0.28520958657753048</v>
      </c>
      <c r="N477" s="5">
        <f t="shared" si="30"/>
        <v>-0.60918588309952881</v>
      </c>
      <c r="O477" s="5">
        <f t="shared" si="31"/>
        <v>0.27120061818811214</v>
      </c>
    </row>
    <row r="478" spans="8:15" x14ac:dyDescent="0.2">
      <c r="H478" s="11" t="str">
        <v>successful</v>
      </c>
      <c r="I478">
        <v>1354</v>
      </c>
      <c r="J478" s="5">
        <f t="shared" si="28"/>
        <v>0.39677022651049093</v>
      </c>
      <c r="K478" s="5">
        <f t="shared" si="29"/>
        <v>0.65423154589579469</v>
      </c>
      <c r="N478" s="5">
        <f t="shared" si="30"/>
        <v>-0.60918588309952881</v>
      </c>
      <c r="O478" s="5">
        <f t="shared" si="31"/>
        <v>0.27120061818811214</v>
      </c>
    </row>
    <row r="479" spans="8:15" x14ac:dyDescent="0.2">
      <c r="H479" s="11" t="str">
        <v>successful</v>
      </c>
      <c r="I479">
        <v>48</v>
      </c>
      <c r="J479" s="5">
        <f t="shared" si="28"/>
        <v>-0.63371346456847155</v>
      </c>
      <c r="K479" s="5">
        <f t="shared" si="29"/>
        <v>0.26313391807387471</v>
      </c>
      <c r="N479" s="5">
        <f t="shared" si="30"/>
        <v>-0.60918588309952881</v>
      </c>
      <c r="O479" s="5">
        <f t="shared" si="31"/>
        <v>0.27120061818811214</v>
      </c>
    </row>
    <row r="480" spans="8:15" x14ac:dyDescent="0.2">
      <c r="H480" s="11" t="str">
        <v>successful</v>
      </c>
      <c r="I480">
        <v>110</v>
      </c>
      <c r="J480" s="5">
        <f t="shared" si="28"/>
        <v>-0.58479310557391129</v>
      </c>
      <c r="K480" s="5">
        <f t="shared" si="29"/>
        <v>0.27934342035971821</v>
      </c>
      <c r="N480" s="5">
        <f t="shared" si="30"/>
        <v>-0.60918588309952881</v>
      </c>
      <c r="O480" s="5">
        <f t="shared" si="31"/>
        <v>0.27120061818811214</v>
      </c>
    </row>
    <row r="481" spans="8:15" x14ac:dyDescent="0.2">
      <c r="H481" s="11" t="str">
        <v>successful</v>
      </c>
      <c r="I481">
        <v>172</v>
      </c>
      <c r="J481" s="5">
        <f t="shared" si="28"/>
        <v>-0.53587274657935102</v>
      </c>
      <c r="K481" s="5">
        <f t="shared" si="29"/>
        <v>0.29602325052395523</v>
      </c>
      <c r="N481" s="5">
        <f t="shared" si="30"/>
        <v>-0.60918588309952881</v>
      </c>
      <c r="O481" s="5">
        <f t="shared" si="31"/>
        <v>0.27120061818811214</v>
      </c>
    </row>
    <row r="482" spans="8:15" x14ac:dyDescent="0.2">
      <c r="H482" s="11" t="str">
        <v>successful</v>
      </c>
      <c r="I482">
        <v>307</v>
      </c>
      <c r="J482" s="5">
        <f t="shared" si="28"/>
        <v>-0.4293526100589376</v>
      </c>
      <c r="K482" s="5">
        <f t="shared" si="29"/>
        <v>0.33383331788239107</v>
      </c>
      <c r="N482" s="5">
        <f t="shared" si="30"/>
        <v>-0.60918588309952881</v>
      </c>
      <c r="O482" s="5">
        <f t="shared" si="31"/>
        <v>0.27120061818811214</v>
      </c>
    </row>
    <row r="483" spans="8:15" x14ac:dyDescent="0.2">
      <c r="H483" s="11" t="str">
        <v>successful</v>
      </c>
      <c r="I483">
        <v>160</v>
      </c>
      <c r="J483" s="5">
        <f t="shared" si="28"/>
        <v>-0.5453412031589433</v>
      </c>
      <c r="K483" s="5">
        <f t="shared" si="29"/>
        <v>0.29275943542684985</v>
      </c>
      <c r="N483" s="5">
        <f t="shared" si="30"/>
        <v>-0.60918588309952881</v>
      </c>
      <c r="O483" s="5">
        <f t="shared" si="31"/>
        <v>0.27120061818811214</v>
      </c>
    </row>
    <row r="484" spans="8:15" x14ac:dyDescent="0.2">
      <c r="H484" s="11" t="str">
        <v>successful</v>
      </c>
      <c r="I484">
        <v>1467</v>
      </c>
      <c r="J484" s="5">
        <f t="shared" si="28"/>
        <v>0.48593152596831846</v>
      </c>
      <c r="K484" s="5">
        <f t="shared" si="29"/>
        <v>0.68649214232851863</v>
      </c>
      <c r="N484" s="5">
        <f t="shared" si="30"/>
        <v>-0.60918588309952881</v>
      </c>
      <c r="O484" s="5">
        <f t="shared" si="31"/>
        <v>0.27120061818811214</v>
      </c>
    </row>
    <row r="485" spans="8:15" x14ac:dyDescent="0.2">
      <c r="H485" s="11" t="str">
        <v>successful</v>
      </c>
      <c r="I485">
        <v>2662</v>
      </c>
      <c r="J485" s="5">
        <f t="shared" si="28"/>
        <v>1.4288319936860521</v>
      </c>
      <c r="K485" s="5">
        <f t="shared" si="29"/>
        <v>0.92347373622359785</v>
      </c>
      <c r="N485" s="5">
        <f t="shared" si="30"/>
        <v>-0.60918588309952881</v>
      </c>
      <c r="O485" s="5">
        <f t="shared" si="31"/>
        <v>0.27120061818811214</v>
      </c>
    </row>
    <row r="486" spans="8:15" x14ac:dyDescent="0.2">
      <c r="H486" s="11" t="str">
        <v>successful</v>
      </c>
      <c r="I486">
        <v>452</v>
      </c>
      <c r="J486" s="5">
        <f t="shared" si="28"/>
        <v>-0.31494209305553061</v>
      </c>
      <c r="K486" s="5">
        <f t="shared" si="29"/>
        <v>0.37640281050357816</v>
      </c>
      <c r="N486" s="5">
        <f t="shared" si="30"/>
        <v>-0.60918588309952881</v>
      </c>
      <c r="O486" s="5">
        <f t="shared" si="31"/>
        <v>0.27120061818811214</v>
      </c>
    </row>
    <row r="487" spans="8:15" x14ac:dyDescent="0.2">
      <c r="H487" s="11" t="str">
        <v>successful</v>
      </c>
      <c r="I487">
        <v>158</v>
      </c>
      <c r="J487" s="5">
        <f t="shared" si="28"/>
        <v>-0.54691927925554207</v>
      </c>
      <c r="K487" s="5">
        <f t="shared" si="29"/>
        <v>0.29221709494609183</v>
      </c>
      <c r="N487" s="5">
        <f t="shared" si="30"/>
        <v>-0.60918588309952881</v>
      </c>
      <c r="O487" s="5">
        <f t="shared" si="31"/>
        <v>0.27120061818811214</v>
      </c>
    </row>
    <row r="488" spans="8:15" x14ac:dyDescent="0.2">
      <c r="H488" s="11" t="str">
        <v>successful</v>
      </c>
      <c r="I488">
        <v>225</v>
      </c>
      <c r="J488" s="5">
        <f t="shared" si="28"/>
        <v>-0.49405373001948505</v>
      </c>
      <c r="K488" s="5">
        <f t="shared" si="29"/>
        <v>0.31063411702445737</v>
      </c>
      <c r="N488" s="5">
        <f t="shared" si="30"/>
        <v>-0.60918588309952881</v>
      </c>
      <c r="O488" s="5">
        <f t="shared" si="31"/>
        <v>0.27120061818811214</v>
      </c>
    </row>
    <row r="489" spans="8:15" x14ac:dyDescent="0.2">
      <c r="H489" s="11" t="str">
        <v>successful</v>
      </c>
      <c r="I489">
        <v>65</v>
      </c>
      <c r="J489" s="5">
        <f t="shared" si="28"/>
        <v>-0.62029981774738241</v>
      </c>
      <c r="K489" s="5">
        <f t="shared" si="29"/>
        <v>0.26753020744937717</v>
      </c>
      <c r="N489" s="5">
        <f t="shared" si="30"/>
        <v>-0.60918588309952881</v>
      </c>
      <c r="O489" s="5">
        <f t="shared" si="31"/>
        <v>0.27120061818811214</v>
      </c>
    </row>
    <row r="490" spans="8:15" x14ac:dyDescent="0.2">
      <c r="H490" s="11" t="str">
        <v>successful</v>
      </c>
      <c r="I490">
        <v>163</v>
      </c>
      <c r="J490" s="5">
        <f t="shared" si="28"/>
        <v>-0.54297408901404531</v>
      </c>
      <c r="K490" s="5">
        <f t="shared" si="29"/>
        <v>0.2935738213513408</v>
      </c>
      <c r="N490" s="5">
        <f t="shared" si="30"/>
        <v>-0.60918588309952881</v>
      </c>
      <c r="O490" s="5">
        <f t="shared" si="31"/>
        <v>0.27120061818811214</v>
      </c>
    </row>
    <row r="491" spans="8:15" x14ac:dyDescent="0.2">
      <c r="H491" s="11" t="str">
        <v>successful</v>
      </c>
      <c r="I491">
        <v>85</v>
      </c>
      <c r="J491" s="5">
        <f t="shared" si="28"/>
        <v>-0.60451905678139528</v>
      </c>
      <c r="K491" s="5">
        <f t="shared" si="29"/>
        <v>0.2727493016410128</v>
      </c>
      <c r="N491" s="5">
        <f t="shared" si="30"/>
        <v>-0.60918588309952881</v>
      </c>
      <c r="O491" s="5">
        <f t="shared" si="31"/>
        <v>0.27120061818811214</v>
      </c>
    </row>
    <row r="492" spans="8:15" x14ac:dyDescent="0.2">
      <c r="H492" s="11" t="str">
        <v>successful</v>
      </c>
      <c r="I492">
        <v>217</v>
      </c>
      <c r="J492" s="5">
        <f t="shared" si="28"/>
        <v>-0.5003660344058799</v>
      </c>
      <c r="K492" s="5">
        <f t="shared" si="29"/>
        <v>0.30840868249796416</v>
      </c>
      <c r="N492" s="5">
        <f t="shared" si="30"/>
        <v>-0.60918588309952881</v>
      </c>
      <c r="O492" s="5">
        <f t="shared" si="31"/>
        <v>0.27120061818811214</v>
      </c>
    </row>
    <row r="493" spans="8:15" x14ac:dyDescent="0.2">
      <c r="H493" s="11" t="str">
        <v>successful</v>
      </c>
      <c r="I493">
        <v>150</v>
      </c>
      <c r="J493" s="5">
        <f t="shared" si="28"/>
        <v>-0.55323158364193692</v>
      </c>
      <c r="K493" s="5">
        <f t="shared" si="29"/>
        <v>0.29005242126674691</v>
      </c>
      <c r="N493" s="5">
        <f t="shared" si="30"/>
        <v>-0.60918588309952881</v>
      </c>
      <c r="O493" s="5">
        <f t="shared" si="31"/>
        <v>0.27120061818811214</v>
      </c>
    </row>
    <row r="494" spans="8:15" x14ac:dyDescent="0.2">
      <c r="H494" s="11" t="str">
        <v>successful</v>
      </c>
      <c r="I494">
        <v>3272</v>
      </c>
      <c r="J494" s="5">
        <f t="shared" si="28"/>
        <v>1.9101452031486608</v>
      </c>
      <c r="K494" s="5">
        <f t="shared" si="29"/>
        <v>0.97194273988362301</v>
      </c>
      <c r="N494" s="5">
        <f t="shared" si="30"/>
        <v>-0.60918588309952881</v>
      </c>
      <c r="O494" s="5">
        <f t="shared" si="31"/>
        <v>0.27120061818811214</v>
      </c>
    </row>
    <row r="495" spans="8:15" x14ac:dyDescent="0.2">
      <c r="H495" s="11" t="str">
        <v>successful</v>
      </c>
      <c r="I495">
        <v>300</v>
      </c>
      <c r="J495" s="5">
        <f t="shared" si="28"/>
        <v>-0.43487587639703312</v>
      </c>
      <c r="K495" s="5">
        <f t="shared" si="29"/>
        <v>0.33182626285606887</v>
      </c>
      <c r="N495" s="5">
        <f t="shared" si="30"/>
        <v>-0.60918588309952881</v>
      </c>
      <c r="O495" s="5">
        <f t="shared" si="31"/>
        <v>0.27120061818811214</v>
      </c>
    </row>
    <row r="496" spans="8:15" x14ac:dyDescent="0.2">
      <c r="H496" s="11" t="str">
        <v>successful</v>
      </c>
      <c r="I496">
        <v>126</v>
      </c>
      <c r="J496" s="5">
        <f t="shared" si="28"/>
        <v>-0.57216849680112158</v>
      </c>
      <c r="K496" s="5">
        <f t="shared" si="29"/>
        <v>0.28360391393346218</v>
      </c>
      <c r="N496" s="5">
        <f t="shared" si="30"/>
        <v>-0.60918588309952881</v>
      </c>
      <c r="O496" s="5">
        <f t="shared" si="31"/>
        <v>0.27120061818811214</v>
      </c>
    </row>
    <row r="497" spans="8:15" x14ac:dyDescent="0.2">
      <c r="H497" s="11" t="str">
        <v>successful</v>
      </c>
      <c r="I497">
        <v>2320</v>
      </c>
      <c r="J497" s="5">
        <f t="shared" si="28"/>
        <v>1.1589809811676715</v>
      </c>
      <c r="K497" s="5">
        <f t="shared" si="29"/>
        <v>0.87676803125260105</v>
      </c>
      <c r="N497" s="5">
        <f t="shared" si="30"/>
        <v>-0.60918588309952881</v>
      </c>
      <c r="O497" s="5">
        <f t="shared" si="31"/>
        <v>0.27120061818811214</v>
      </c>
    </row>
    <row r="498" spans="8:15" x14ac:dyDescent="0.2">
      <c r="H498" s="11" t="str">
        <v>successful</v>
      </c>
      <c r="I498">
        <v>81</v>
      </c>
      <c r="J498" s="5">
        <f t="shared" si="28"/>
        <v>-0.60767520897459271</v>
      </c>
      <c r="K498" s="5">
        <f t="shared" si="29"/>
        <v>0.27170145424349679</v>
      </c>
      <c r="N498" s="5">
        <f t="shared" si="30"/>
        <v>-0.60918588309952881</v>
      </c>
      <c r="O498" s="5">
        <f t="shared" si="31"/>
        <v>0.27120061818811214</v>
      </c>
    </row>
    <row r="499" spans="8:15" x14ac:dyDescent="0.2">
      <c r="H499" s="11" t="str">
        <v>successful</v>
      </c>
      <c r="I499">
        <v>1887</v>
      </c>
      <c r="J499" s="5">
        <f t="shared" si="28"/>
        <v>0.81732750625404915</v>
      </c>
      <c r="K499" s="5">
        <f t="shared" si="29"/>
        <v>0.79312935415176644</v>
      </c>
      <c r="N499" s="5">
        <f t="shared" si="30"/>
        <v>-0.60918588309952881</v>
      </c>
      <c r="O499" s="5">
        <f t="shared" si="31"/>
        <v>0.27120061818811214</v>
      </c>
    </row>
    <row r="500" spans="8:15" x14ac:dyDescent="0.2">
      <c r="H500" s="11" t="str">
        <v>successful</v>
      </c>
      <c r="I500">
        <v>4358</v>
      </c>
      <c r="J500" s="5">
        <f t="shared" si="28"/>
        <v>2.7670405236017643</v>
      </c>
      <c r="K500" s="5">
        <f t="shared" si="29"/>
        <v>0.99717161384503639</v>
      </c>
      <c r="N500" s="5">
        <f t="shared" si="30"/>
        <v>-0.60918588309952881</v>
      </c>
      <c r="O500" s="5">
        <f t="shared" si="31"/>
        <v>0.27120061818811214</v>
      </c>
    </row>
    <row r="501" spans="8:15" x14ac:dyDescent="0.2">
      <c r="H501" s="11" t="str">
        <v>successful</v>
      </c>
      <c r="I501">
        <v>53</v>
      </c>
      <c r="J501" s="5">
        <f t="shared" si="28"/>
        <v>-0.62976827432697469</v>
      </c>
      <c r="K501" s="5">
        <f t="shared" si="29"/>
        <v>0.26442310275782305</v>
      </c>
      <c r="N501" s="5">
        <f t="shared" si="30"/>
        <v>-0.60918588309952881</v>
      </c>
      <c r="O501" s="5">
        <f t="shared" si="31"/>
        <v>0.27120061818811214</v>
      </c>
    </row>
    <row r="502" spans="8:15" x14ac:dyDescent="0.2">
      <c r="H502" s="11" t="str">
        <v>successful</v>
      </c>
      <c r="I502">
        <v>2414</v>
      </c>
      <c r="J502" s="5">
        <f t="shared" si="28"/>
        <v>1.2331505577078112</v>
      </c>
      <c r="K502" s="5">
        <f t="shared" si="29"/>
        <v>0.89124020108780222</v>
      </c>
      <c r="N502" s="5">
        <f t="shared" si="30"/>
        <v>-0.60918588309952881</v>
      </c>
      <c r="O502" s="5">
        <f t="shared" si="31"/>
        <v>0.27120061818811214</v>
      </c>
    </row>
    <row r="503" spans="8:15" x14ac:dyDescent="0.2">
      <c r="H503" s="11" t="str">
        <v>successful</v>
      </c>
      <c r="I503">
        <v>80</v>
      </c>
      <c r="J503" s="5">
        <f t="shared" si="28"/>
        <v>-0.60846424702289204</v>
      </c>
      <c r="K503" s="5">
        <f t="shared" si="29"/>
        <v>0.27143980584905392</v>
      </c>
      <c r="N503" s="5">
        <f t="shared" si="30"/>
        <v>-0.60918588309952881</v>
      </c>
      <c r="O503" s="5">
        <f t="shared" si="31"/>
        <v>0.27120061818811214</v>
      </c>
    </row>
    <row r="504" spans="8:15" x14ac:dyDescent="0.2">
      <c r="H504" s="11" t="str">
        <v>successful</v>
      </c>
      <c r="I504">
        <v>193</v>
      </c>
      <c r="J504" s="5">
        <f t="shared" si="28"/>
        <v>-0.51930294756506457</v>
      </c>
      <c r="K504" s="5">
        <f t="shared" si="29"/>
        <v>0.30177474911201529</v>
      </c>
      <c r="N504" s="5">
        <f t="shared" si="30"/>
        <v>-0.60918588309952881</v>
      </c>
      <c r="O504" s="5">
        <f t="shared" si="31"/>
        <v>0.27120061818811214</v>
      </c>
    </row>
    <row r="505" spans="8:15" x14ac:dyDescent="0.2">
      <c r="H505" s="11" t="str">
        <v>successful</v>
      </c>
      <c r="I505">
        <v>52</v>
      </c>
      <c r="J505" s="5">
        <f t="shared" si="28"/>
        <v>-0.63055731237527413</v>
      </c>
      <c r="K505" s="5">
        <f t="shared" si="29"/>
        <v>0.26416500887097849</v>
      </c>
      <c r="N505" s="5">
        <f t="shared" si="30"/>
        <v>-0.60918588309952881</v>
      </c>
      <c r="O505" s="5">
        <f t="shared" si="31"/>
        <v>0.27120061818811214</v>
      </c>
    </row>
    <row r="506" spans="8:15" x14ac:dyDescent="0.2">
      <c r="H506" s="11" t="str">
        <v>successful</v>
      </c>
      <c r="I506">
        <v>290</v>
      </c>
      <c r="J506" s="5">
        <f t="shared" si="28"/>
        <v>-0.44276625688002674</v>
      </c>
      <c r="K506" s="5">
        <f t="shared" si="29"/>
        <v>0.32896740622624765</v>
      </c>
      <c r="N506" s="5">
        <f t="shared" si="30"/>
        <v>-0.60918588309952881</v>
      </c>
      <c r="O506" s="5">
        <f t="shared" si="31"/>
        <v>0.27120061818811214</v>
      </c>
    </row>
    <row r="507" spans="8:15" x14ac:dyDescent="0.2">
      <c r="H507" s="11" t="str">
        <v>successful</v>
      </c>
      <c r="I507">
        <v>122</v>
      </c>
      <c r="J507" s="5">
        <f t="shared" si="28"/>
        <v>-0.57532464899431901</v>
      </c>
      <c r="K507" s="5">
        <f t="shared" si="29"/>
        <v>0.28253587707812799</v>
      </c>
      <c r="N507" s="5">
        <f t="shared" si="30"/>
        <v>-0.60918588309952881</v>
      </c>
      <c r="O507" s="5">
        <f t="shared" si="31"/>
        <v>0.27120061818811214</v>
      </c>
    </row>
    <row r="508" spans="8:15" x14ac:dyDescent="0.2">
      <c r="H508" s="11" t="str">
        <v>successful</v>
      </c>
      <c r="I508">
        <v>1470</v>
      </c>
      <c r="J508" s="5">
        <f t="shared" si="28"/>
        <v>0.48829864011321655</v>
      </c>
      <c r="K508" s="5">
        <f t="shared" si="29"/>
        <v>0.68733083771104286</v>
      </c>
      <c r="N508" s="5">
        <f t="shared" si="30"/>
        <v>-0.60918588309952881</v>
      </c>
      <c r="O508" s="5">
        <f t="shared" si="31"/>
        <v>0.27120061818811214</v>
      </c>
    </row>
    <row r="509" spans="8:15" x14ac:dyDescent="0.2">
      <c r="H509" s="11" t="str">
        <v>successful</v>
      </c>
      <c r="I509">
        <v>165</v>
      </c>
      <c r="J509" s="5">
        <f t="shared" si="28"/>
        <v>-0.54139601291744655</v>
      </c>
      <c r="K509" s="5">
        <f t="shared" si="29"/>
        <v>0.29411732738200552</v>
      </c>
      <c r="N509" s="5">
        <f t="shared" si="30"/>
        <v>-0.60918588309952881</v>
      </c>
      <c r="O509" s="5">
        <f t="shared" si="31"/>
        <v>0.27120061818811214</v>
      </c>
    </row>
    <row r="510" spans="8:15" x14ac:dyDescent="0.2">
      <c r="H510" s="11" t="str">
        <v>successful</v>
      </c>
      <c r="I510">
        <v>182</v>
      </c>
      <c r="J510" s="5">
        <f t="shared" si="28"/>
        <v>-0.5279823660963574</v>
      </c>
      <c r="K510" s="5">
        <f t="shared" si="29"/>
        <v>0.29875578757738519</v>
      </c>
      <c r="N510" s="5">
        <f t="shared" si="30"/>
        <v>-0.60918588309952881</v>
      </c>
      <c r="O510" s="5">
        <f t="shared" si="31"/>
        <v>0.27120061818811214</v>
      </c>
    </row>
    <row r="511" spans="8:15" x14ac:dyDescent="0.2">
      <c r="H511" s="11" t="str">
        <v>successful</v>
      </c>
      <c r="I511">
        <v>199</v>
      </c>
      <c r="J511" s="5">
        <f t="shared" si="28"/>
        <v>-0.51456871927526837</v>
      </c>
      <c r="K511" s="5">
        <f t="shared" si="29"/>
        <v>0.30342721423665275</v>
      </c>
      <c r="N511" s="5">
        <f t="shared" si="30"/>
        <v>-0.60918588309952881</v>
      </c>
      <c r="O511" s="5">
        <f t="shared" si="31"/>
        <v>0.27120061818811214</v>
      </c>
    </row>
    <row r="512" spans="8:15" x14ac:dyDescent="0.2">
      <c r="H512" s="11" t="str">
        <v>successful</v>
      </c>
      <c r="I512">
        <v>56</v>
      </c>
      <c r="J512" s="5">
        <f t="shared" si="28"/>
        <v>-0.6274011601820767</v>
      </c>
      <c r="K512" s="5">
        <f t="shared" si="29"/>
        <v>0.2651981537193418</v>
      </c>
      <c r="N512" s="5">
        <f t="shared" si="30"/>
        <v>-0.60918588309952881</v>
      </c>
      <c r="O512" s="5">
        <f t="shared" si="31"/>
        <v>0.27120061818811214</v>
      </c>
    </row>
    <row r="513" spans="8:15" x14ac:dyDescent="0.2">
      <c r="H513" s="11" t="str">
        <v>successful</v>
      </c>
      <c r="I513">
        <v>1460</v>
      </c>
      <c r="J513" s="5">
        <f t="shared" si="28"/>
        <v>0.48040825963022299</v>
      </c>
      <c r="K513" s="5">
        <f t="shared" si="29"/>
        <v>0.68453143883720369</v>
      </c>
      <c r="N513" s="5">
        <f t="shared" si="30"/>
        <v>-0.60918588309952881</v>
      </c>
      <c r="O513" s="5">
        <f t="shared" si="31"/>
        <v>0.27120061818811214</v>
      </c>
    </row>
    <row r="514" spans="8:15" x14ac:dyDescent="0.2">
      <c r="H514" s="11" t="str">
        <v>successful</v>
      </c>
      <c r="I514">
        <v>123</v>
      </c>
      <c r="J514" s="5">
        <f t="shared" si="28"/>
        <v>-0.57453561094601957</v>
      </c>
      <c r="K514" s="5">
        <f t="shared" si="29"/>
        <v>0.28280270492051918</v>
      </c>
      <c r="N514" s="5">
        <f t="shared" si="30"/>
        <v>-0.60918588309952881</v>
      </c>
      <c r="O514" s="5">
        <f t="shared" si="31"/>
        <v>0.27120061818811214</v>
      </c>
    </row>
    <row r="515" spans="8:15" x14ac:dyDescent="0.2">
      <c r="H515" s="11" t="str">
        <v>successful</v>
      </c>
      <c r="I515">
        <v>159</v>
      </c>
      <c r="J515" s="5">
        <f t="shared" ref="J515:J566" si="32">STANDARDIZE(I515,$B$7,$B$12)</f>
        <v>-0.54613024120724274</v>
      </c>
      <c r="K515" s="5">
        <f t="shared" ref="K515:K566" si="33">_xlfn.NORM.S.DIST(J515,TRUE)</f>
        <v>0.29248820676046838</v>
      </c>
      <c r="N515" s="5">
        <f t="shared" ref="N515:N566" si="34">STANDARDIZE(M515,$C$7,$C$12)</f>
        <v>-0.60918588309952881</v>
      </c>
      <c r="O515" s="5">
        <f t="shared" ref="O515:O566" si="35">_xlfn.NORM.S.DIST(N515,TRUE)</f>
        <v>0.27120061818811214</v>
      </c>
    </row>
    <row r="516" spans="8:15" x14ac:dyDescent="0.2">
      <c r="H516" s="11" t="str">
        <v>successful</v>
      </c>
      <c r="I516">
        <v>110</v>
      </c>
      <c r="J516" s="5">
        <f t="shared" si="32"/>
        <v>-0.58479310557391129</v>
      </c>
      <c r="K516" s="5">
        <f t="shared" si="33"/>
        <v>0.27934342035971821</v>
      </c>
      <c r="N516" s="5">
        <f t="shared" si="34"/>
        <v>-0.60918588309952881</v>
      </c>
      <c r="O516" s="5">
        <f t="shared" si="35"/>
        <v>0.27120061818811214</v>
      </c>
    </row>
    <row r="517" spans="8:15" x14ac:dyDescent="0.2">
      <c r="H517" s="11" t="str">
        <v>successful</v>
      </c>
      <c r="I517">
        <v>236</v>
      </c>
      <c r="J517" s="5">
        <f t="shared" si="32"/>
        <v>-0.4853743114881921</v>
      </c>
      <c r="K517" s="5">
        <f t="shared" si="33"/>
        <v>0.31370542556838427</v>
      </c>
      <c r="N517" s="5">
        <f t="shared" si="34"/>
        <v>-0.60918588309952881</v>
      </c>
      <c r="O517" s="5">
        <f t="shared" si="35"/>
        <v>0.27120061818811214</v>
      </c>
    </row>
    <row r="518" spans="8:15" x14ac:dyDescent="0.2">
      <c r="H518" s="11" t="str">
        <v>successful</v>
      </c>
      <c r="I518">
        <v>191</v>
      </c>
      <c r="J518" s="5">
        <f t="shared" si="32"/>
        <v>-0.52088102366166322</v>
      </c>
      <c r="K518" s="5">
        <f t="shared" si="33"/>
        <v>0.30122482775649495</v>
      </c>
      <c r="N518" s="5">
        <f t="shared" si="34"/>
        <v>-0.60918588309952881</v>
      </c>
      <c r="O518" s="5">
        <f t="shared" si="35"/>
        <v>0.27120061818811214</v>
      </c>
    </row>
    <row r="519" spans="8:15" x14ac:dyDescent="0.2">
      <c r="H519" s="11" t="str">
        <v>successful</v>
      </c>
      <c r="I519">
        <v>3934</v>
      </c>
      <c r="J519" s="5">
        <f t="shared" si="32"/>
        <v>2.4324883911228361</v>
      </c>
      <c r="K519" s="5">
        <f t="shared" si="33"/>
        <v>0.99250226389912943</v>
      </c>
      <c r="N519" s="5">
        <f t="shared" si="34"/>
        <v>-0.60918588309952881</v>
      </c>
      <c r="O519" s="5">
        <f t="shared" si="35"/>
        <v>0.27120061818811214</v>
      </c>
    </row>
    <row r="520" spans="8:15" x14ac:dyDescent="0.2">
      <c r="H520" s="11" t="str">
        <v>successful</v>
      </c>
      <c r="I520">
        <v>80</v>
      </c>
      <c r="J520" s="5">
        <f t="shared" si="32"/>
        <v>-0.60846424702289204</v>
      </c>
      <c r="K520" s="5">
        <f t="shared" si="33"/>
        <v>0.27143980584905392</v>
      </c>
      <c r="N520" s="5">
        <f t="shared" si="34"/>
        <v>-0.60918588309952881</v>
      </c>
      <c r="O520" s="5">
        <f t="shared" si="35"/>
        <v>0.27120061818811214</v>
      </c>
    </row>
    <row r="521" spans="8:15" x14ac:dyDescent="0.2">
      <c r="H521" s="11" t="str">
        <v>successful</v>
      </c>
      <c r="I521">
        <v>462</v>
      </c>
      <c r="J521" s="5">
        <f t="shared" si="32"/>
        <v>-0.30705171257253699</v>
      </c>
      <c r="K521" s="5">
        <f t="shared" si="33"/>
        <v>0.37940200557748532</v>
      </c>
      <c r="N521" s="5">
        <f t="shared" si="34"/>
        <v>-0.60918588309952881</v>
      </c>
      <c r="O521" s="5">
        <f t="shared" si="35"/>
        <v>0.27120061818811214</v>
      </c>
    </row>
    <row r="522" spans="8:15" x14ac:dyDescent="0.2">
      <c r="H522" s="11" t="str">
        <v>successful</v>
      </c>
      <c r="I522">
        <v>179</v>
      </c>
      <c r="J522" s="5">
        <f t="shared" si="32"/>
        <v>-0.5303494802412555</v>
      </c>
      <c r="K522" s="5">
        <f t="shared" si="33"/>
        <v>0.29793482309806329</v>
      </c>
      <c r="N522" s="5">
        <f t="shared" si="34"/>
        <v>-0.60918588309952881</v>
      </c>
      <c r="O522" s="5">
        <f t="shared" si="35"/>
        <v>0.27120061818811214</v>
      </c>
    </row>
    <row r="523" spans="8:15" x14ac:dyDescent="0.2">
      <c r="H523" s="11" t="str">
        <v>successful</v>
      </c>
      <c r="I523">
        <v>1866</v>
      </c>
      <c r="J523" s="5">
        <f t="shared" si="32"/>
        <v>0.80075770723976258</v>
      </c>
      <c r="K523" s="5">
        <f t="shared" si="33"/>
        <v>0.78836403626875917</v>
      </c>
      <c r="N523" s="5">
        <f t="shared" si="34"/>
        <v>-0.60918588309952881</v>
      </c>
      <c r="O523" s="5">
        <f t="shared" si="35"/>
        <v>0.27120061818811214</v>
      </c>
    </row>
    <row r="524" spans="8:15" x14ac:dyDescent="0.2">
      <c r="H524" s="11" t="str">
        <v>successful</v>
      </c>
      <c r="I524">
        <v>156</v>
      </c>
      <c r="J524" s="5">
        <f t="shared" si="32"/>
        <v>-0.54849735535214084</v>
      </c>
      <c r="K524" s="5">
        <f t="shared" si="33"/>
        <v>0.29167522234665116</v>
      </c>
      <c r="N524" s="5">
        <f t="shared" si="34"/>
        <v>-0.60918588309952881</v>
      </c>
      <c r="O524" s="5">
        <f t="shared" si="35"/>
        <v>0.27120061818811214</v>
      </c>
    </row>
    <row r="525" spans="8:15" x14ac:dyDescent="0.2">
      <c r="H525" s="11" t="str">
        <v>successful</v>
      </c>
      <c r="I525">
        <v>255</v>
      </c>
      <c r="J525" s="5">
        <f t="shared" si="32"/>
        <v>-0.47038258857050425</v>
      </c>
      <c r="K525" s="5">
        <f t="shared" si="33"/>
        <v>0.31904085074642563</v>
      </c>
      <c r="N525" s="5">
        <f t="shared" si="34"/>
        <v>-0.60918588309952881</v>
      </c>
      <c r="O525" s="5">
        <f t="shared" si="35"/>
        <v>0.27120061818811214</v>
      </c>
    </row>
    <row r="526" spans="8:15" x14ac:dyDescent="0.2">
      <c r="H526" s="11" t="str">
        <v>successful</v>
      </c>
      <c r="I526">
        <v>2261</v>
      </c>
      <c r="J526" s="5">
        <f t="shared" si="32"/>
        <v>1.1124277363180093</v>
      </c>
      <c r="K526" s="5">
        <f t="shared" si="33"/>
        <v>0.86702285769271337</v>
      </c>
      <c r="N526" s="5">
        <f t="shared" si="34"/>
        <v>-0.60918588309952881</v>
      </c>
      <c r="O526" s="5">
        <f t="shared" si="35"/>
        <v>0.27120061818811214</v>
      </c>
    </row>
    <row r="527" spans="8:15" x14ac:dyDescent="0.2">
      <c r="H527" s="11" t="str">
        <v>successful</v>
      </c>
      <c r="I527">
        <v>40</v>
      </c>
      <c r="J527" s="5">
        <f t="shared" si="32"/>
        <v>-0.6400257689548664</v>
      </c>
      <c r="K527" s="5">
        <f t="shared" si="33"/>
        <v>0.26107792324712337</v>
      </c>
      <c r="N527" s="5">
        <f t="shared" si="34"/>
        <v>-0.60918588309952881</v>
      </c>
      <c r="O527" s="5">
        <f t="shared" si="35"/>
        <v>0.27120061818811214</v>
      </c>
    </row>
    <row r="528" spans="8:15" x14ac:dyDescent="0.2">
      <c r="H528" s="11" t="str">
        <v>successful</v>
      </c>
      <c r="I528">
        <v>2289</v>
      </c>
      <c r="J528" s="5">
        <f t="shared" si="32"/>
        <v>1.1345208016703914</v>
      </c>
      <c r="K528" s="5">
        <f t="shared" si="33"/>
        <v>0.87171192341653581</v>
      </c>
      <c r="N528" s="5">
        <f t="shared" si="34"/>
        <v>-0.60918588309952881</v>
      </c>
      <c r="O528" s="5">
        <f t="shared" si="35"/>
        <v>0.27120061818811214</v>
      </c>
    </row>
    <row r="529" spans="8:15" x14ac:dyDescent="0.2">
      <c r="H529" s="11" t="str">
        <v>successful</v>
      </c>
      <c r="I529">
        <v>65</v>
      </c>
      <c r="J529" s="5">
        <f t="shared" si="32"/>
        <v>-0.62029981774738241</v>
      </c>
      <c r="K529" s="5">
        <f t="shared" si="33"/>
        <v>0.26753020744937717</v>
      </c>
      <c r="N529" s="5">
        <f t="shared" si="34"/>
        <v>-0.60918588309952881</v>
      </c>
      <c r="O529" s="5">
        <f t="shared" si="35"/>
        <v>0.27120061818811214</v>
      </c>
    </row>
    <row r="530" spans="8:15" x14ac:dyDescent="0.2">
      <c r="H530" s="11" t="str">
        <v>successful</v>
      </c>
      <c r="I530">
        <v>3777</v>
      </c>
      <c r="J530" s="5">
        <f t="shared" si="32"/>
        <v>2.3086094175398371</v>
      </c>
      <c r="K530" s="5">
        <f t="shared" si="33"/>
        <v>0.98951736755719744</v>
      </c>
      <c r="N530" s="5">
        <f t="shared" si="34"/>
        <v>-0.60918588309952881</v>
      </c>
      <c r="O530" s="5">
        <f t="shared" si="35"/>
        <v>0.27120061818811214</v>
      </c>
    </row>
    <row r="531" spans="8:15" x14ac:dyDescent="0.2">
      <c r="H531" s="11" t="str">
        <v>successful</v>
      </c>
      <c r="I531">
        <v>184</v>
      </c>
      <c r="J531" s="5">
        <f t="shared" si="32"/>
        <v>-0.52640428999975875</v>
      </c>
      <c r="K531" s="5">
        <f t="shared" si="33"/>
        <v>0.29930366781194628</v>
      </c>
      <c r="N531" s="5">
        <f t="shared" si="34"/>
        <v>-0.60918588309952881</v>
      </c>
      <c r="O531" s="5">
        <f t="shared" si="35"/>
        <v>0.27120061818811214</v>
      </c>
    </row>
    <row r="532" spans="8:15" x14ac:dyDescent="0.2">
      <c r="H532" s="11" t="str">
        <v>successful</v>
      </c>
      <c r="I532">
        <v>85</v>
      </c>
      <c r="J532" s="5">
        <f t="shared" si="32"/>
        <v>-0.60451905678139528</v>
      </c>
      <c r="K532" s="5">
        <f t="shared" si="33"/>
        <v>0.2727493016410128</v>
      </c>
      <c r="N532" s="5">
        <f t="shared" si="34"/>
        <v>-0.60918588309952881</v>
      </c>
      <c r="O532" s="5">
        <f t="shared" si="35"/>
        <v>0.27120061818811214</v>
      </c>
    </row>
    <row r="533" spans="8:15" x14ac:dyDescent="0.2">
      <c r="H533" s="11" t="str">
        <v>successful</v>
      </c>
      <c r="I533">
        <v>144</v>
      </c>
      <c r="J533" s="5">
        <f t="shared" si="32"/>
        <v>-0.55796581193173311</v>
      </c>
      <c r="K533" s="5">
        <f t="shared" si="33"/>
        <v>0.28843386493597678</v>
      </c>
      <c r="N533" s="5">
        <f t="shared" si="34"/>
        <v>-0.60918588309952881</v>
      </c>
      <c r="O533" s="5">
        <f t="shared" si="35"/>
        <v>0.27120061818811214</v>
      </c>
    </row>
    <row r="534" spans="8:15" x14ac:dyDescent="0.2">
      <c r="H534" s="11" t="str">
        <v>successful</v>
      </c>
      <c r="I534">
        <v>1902</v>
      </c>
      <c r="J534" s="5">
        <f t="shared" si="32"/>
        <v>0.82916307697853953</v>
      </c>
      <c r="K534" s="5">
        <f t="shared" si="33"/>
        <v>0.79649393248607991</v>
      </c>
      <c r="N534" s="5">
        <f t="shared" si="34"/>
        <v>-0.60918588309952881</v>
      </c>
      <c r="O534" s="5">
        <f t="shared" si="35"/>
        <v>0.27120061818811214</v>
      </c>
    </row>
    <row r="535" spans="8:15" x14ac:dyDescent="0.2">
      <c r="H535" s="11" t="str">
        <v>successful</v>
      </c>
      <c r="I535">
        <v>105</v>
      </c>
      <c r="J535" s="5">
        <f t="shared" si="32"/>
        <v>-0.58873829581540804</v>
      </c>
      <c r="K535" s="5">
        <f t="shared" si="33"/>
        <v>0.27801842199616733</v>
      </c>
      <c r="N535" s="5">
        <f t="shared" si="34"/>
        <v>-0.60918588309952881</v>
      </c>
      <c r="O535" s="5">
        <f t="shared" si="35"/>
        <v>0.27120061818811214</v>
      </c>
    </row>
    <row r="536" spans="8:15" x14ac:dyDescent="0.2">
      <c r="H536" s="11" t="str">
        <v>successful</v>
      </c>
      <c r="I536">
        <v>132</v>
      </c>
      <c r="J536" s="5">
        <f t="shared" si="32"/>
        <v>-0.56743426851132539</v>
      </c>
      <c r="K536" s="5">
        <f t="shared" si="33"/>
        <v>0.28520958657753048</v>
      </c>
      <c r="N536" s="5">
        <f t="shared" si="34"/>
        <v>-0.60918588309952881</v>
      </c>
      <c r="O536" s="5">
        <f t="shared" si="35"/>
        <v>0.27120061818811214</v>
      </c>
    </row>
    <row r="537" spans="8:15" x14ac:dyDescent="0.2">
      <c r="H537" s="11" t="str">
        <v>successful</v>
      </c>
      <c r="I537">
        <v>96</v>
      </c>
      <c r="J537" s="5">
        <f t="shared" si="32"/>
        <v>-0.59583963825010233</v>
      </c>
      <c r="K537" s="5">
        <f t="shared" si="33"/>
        <v>0.27564118037235802</v>
      </c>
      <c r="N537" s="5">
        <f t="shared" si="34"/>
        <v>-0.60918588309952881</v>
      </c>
      <c r="O537" s="5">
        <f t="shared" si="35"/>
        <v>0.27120061818811214</v>
      </c>
    </row>
    <row r="538" spans="8:15" x14ac:dyDescent="0.2">
      <c r="H538" s="11" t="str">
        <v>successful</v>
      </c>
      <c r="I538">
        <v>114</v>
      </c>
      <c r="J538" s="5">
        <f t="shared" si="32"/>
        <v>-0.58163695338071386</v>
      </c>
      <c r="K538" s="5">
        <f t="shared" si="33"/>
        <v>0.28040562323177803</v>
      </c>
      <c r="N538" s="5">
        <f t="shared" si="34"/>
        <v>-0.60918588309952881</v>
      </c>
      <c r="O538" s="5">
        <f t="shared" si="35"/>
        <v>0.27120061818811214</v>
      </c>
    </row>
    <row r="539" spans="8:15" x14ac:dyDescent="0.2">
      <c r="H539" s="11" t="str">
        <v>successful</v>
      </c>
      <c r="I539">
        <v>203</v>
      </c>
      <c r="J539" s="5">
        <f t="shared" si="32"/>
        <v>-0.51141256708207095</v>
      </c>
      <c r="K539" s="5">
        <f t="shared" si="33"/>
        <v>0.3045310984754992</v>
      </c>
      <c r="N539" s="5">
        <f t="shared" si="34"/>
        <v>-0.60918588309952881</v>
      </c>
      <c r="O539" s="5">
        <f t="shared" si="35"/>
        <v>0.27120061818811214</v>
      </c>
    </row>
    <row r="540" spans="8:15" x14ac:dyDescent="0.2">
      <c r="H540" s="11" t="str">
        <v>successful</v>
      </c>
      <c r="I540">
        <v>1559</v>
      </c>
      <c r="J540" s="5">
        <f t="shared" si="32"/>
        <v>0.55852302641185947</v>
      </c>
      <c r="K540" s="5">
        <f t="shared" si="33"/>
        <v>0.71175635734171983</v>
      </c>
      <c r="N540" s="5">
        <f t="shared" si="34"/>
        <v>-0.60918588309952881</v>
      </c>
      <c r="O540" s="5">
        <f t="shared" si="35"/>
        <v>0.27120061818811214</v>
      </c>
    </row>
    <row r="541" spans="8:15" x14ac:dyDescent="0.2">
      <c r="H541" s="11" t="str">
        <v>successful</v>
      </c>
      <c r="I541">
        <v>1548</v>
      </c>
      <c r="J541" s="5">
        <f t="shared" si="32"/>
        <v>0.54984360788056652</v>
      </c>
      <c r="K541" s="5">
        <f t="shared" si="33"/>
        <v>0.70878667718880306</v>
      </c>
      <c r="N541" s="5">
        <f t="shared" si="34"/>
        <v>-0.60918588309952881</v>
      </c>
      <c r="O541" s="5">
        <f t="shared" si="35"/>
        <v>0.27120061818811214</v>
      </c>
    </row>
    <row r="542" spans="8:15" x14ac:dyDescent="0.2">
      <c r="H542" s="11" t="str">
        <v>successful</v>
      </c>
      <c r="I542">
        <v>80</v>
      </c>
      <c r="J542" s="5">
        <f t="shared" si="32"/>
        <v>-0.60846424702289204</v>
      </c>
      <c r="K542" s="5">
        <f t="shared" si="33"/>
        <v>0.27143980584905392</v>
      </c>
      <c r="N542" s="5">
        <f t="shared" si="34"/>
        <v>-0.60918588309952881</v>
      </c>
      <c r="O542" s="5">
        <f t="shared" si="35"/>
        <v>0.27120061818811214</v>
      </c>
    </row>
    <row r="543" spans="8:15" x14ac:dyDescent="0.2">
      <c r="H543" s="11" t="str">
        <v>successful</v>
      </c>
      <c r="I543">
        <v>131</v>
      </c>
      <c r="J543" s="5">
        <f t="shared" si="32"/>
        <v>-0.56822330655962472</v>
      </c>
      <c r="K543" s="5">
        <f t="shared" si="33"/>
        <v>0.28494167386542191</v>
      </c>
      <c r="N543" s="5">
        <f t="shared" si="34"/>
        <v>-0.60918588309952881</v>
      </c>
      <c r="O543" s="5">
        <f t="shared" si="35"/>
        <v>0.27120061818811214</v>
      </c>
    </row>
    <row r="544" spans="8:15" x14ac:dyDescent="0.2">
      <c r="H544" s="11" t="str">
        <v>successful</v>
      </c>
      <c r="I544">
        <v>112</v>
      </c>
      <c r="J544" s="5">
        <f t="shared" si="32"/>
        <v>-0.58321502947731252</v>
      </c>
      <c r="K544" s="5">
        <f t="shared" si="33"/>
        <v>0.27987427739416876</v>
      </c>
      <c r="N544" s="5">
        <f t="shared" si="34"/>
        <v>-0.60918588309952881</v>
      </c>
      <c r="O544" s="5">
        <f t="shared" si="35"/>
        <v>0.27120061818811214</v>
      </c>
    </row>
    <row r="545" spans="8:15" x14ac:dyDescent="0.2">
      <c r="H545" s="11" t="str">
        <v>successful</v>
      </c>
      <c r="I545">
        <v>155</v>
      </c>
      <c r="J545" s="5">
        <f t="shared" si="32"/>
        <v>-0.54928639340044016</v>
      </c>
      <c r="K545" s="5">
        <f t="shared" si="33"/>
        <v>0.29140446179774393</v>
      </c>
      <c r="N545" s="5">
        <f t="shared" si="34"/>
        <v>-0.60918588309952881</v>
      </c>
      <c r="O545" s="5">
        <f t="shared" si="35"/>
        <v>0.27120061818811214</v>
      </c>
    </row>
    <row r="546" spans="8:15" x14ac:dyDescent="0.2">
      <c r="H546" s="11" t="str">
        <v>successful</v>
      </c>
      <c r="I546">
        <v>266</v>
      </c>
      <c r="J546" s="5">
        <f t="shared" si="32"/>
        <v>-0.46170317003921135</v>
      </c>
      <c r="K546" s="5">
        <f t="shared" si="33"/>
        <v>0.32214709873700514</v>
      </c>
      <c r="N546" s="5">
        <f t="shared" si="34"/>
        <v>-0.60918588309952881</v>
      </c>
      <c r="O546" s="5">
        <f t="shared" si="35"/>
        <v>0.27120061818811214</v>
      </c>
    </row>
    <row r="547" spans="8:15" x14ac:dyDescent="0.2">
      <c r="H547" s="11" t="str">
        <v>successful</v>
      </c>
      <c r="I547">
        <v>155</v>
      </c>
      <c r="J547" s="5">
        <f t="shared" si="32"/>
        <v>-0.54928639340044016</v>
      </c>
      <c r="K547" s="5">
        <f t="shared" si="33"/>
        <v>0.29140446179774393</v>
      </c>
      <c r="N547" s="5">
        <f t="shared" si="34"/>
        <v>-0.60918588309952881</v>
      </c>
      <c r="O547" s="5">
        <f t="shared" si="35"/>
        <v>0.27120061818811214</v>
      </c>
    </row>
    <row r="548" spans="8:15" x14ac:dyDescent="0.2">
      <c r="H548" s="11" t="str">
        <v>successful</v>
      </c>
      <c r="I548">
        <v>207</v>
      </c>
      <c r="J548" s="5">
        <f t="shared" si="32"/>
        <v>-0.50825641488887352</v>
      </c>
      <c r="K548" s="5">
        <f t="shared" si="33"/>
        <v>0.3056367659266348</v>
      </c>
      <c r="N548" s="5">
        <f t="shared" si="34"/>
        <v>-0.60918588309952881</v>
      </c>
      <c r="O548" s="5">
        <f t="shared" si="35"/>
        <v>0.27120061818811214</v>
      </c>
    </row>
    <row r="549" spans="8:15" x14ac:dyDescent="0.2">
      <c r="H549" s="11" t="str">
        <v>successful</v>
      </c>
      <c r="I549">
        <v>245</v>
      </c>
      <c r="J549" s="5">
        <f t="shared" si="32"/>
        <v>-0.47827296905349787</v>
      </c>
      <c r="K549" s="5">
        <f t="shared" si="33"/>
        <v>0.31622796646213885</v>
      </c>
      <c r="N549" s="5">
        <f t="shared" si="34"/>
        <v>-0.60918588309952881</v>
      </c>
      <c r="O549" s="5">
        <f t="shared" si="35"/>
        <v>0.27120061818811214</v>
      </c>
    </row>
    <row r="550" spans="8:15" x14ac:dyDescent="0.2">
      <c r="H550" s="11" t="str">
        <v>successful</v>
      </c>
      <c r="I550">
        <v>1573</v>
      </c>
      <c r="J550" s="5">
        <f t="shared" si="32"/>
        <v>0.56956955908805051</v>
      </c>
      <c r="K550" s="5">
        <f t="shared" si="33"/>
        <v>0.71551516007074845</v>
      </c>
      <c r="N550" s="5">
        <f t="shared" si="34"/>
        <v>-0.60918588309952881</v>
      </c>
      <c r="O550" s="5">
        <f t="shared" si="35"/>
        <v>0.27120061818811214</v>
      </c>
    </row>
    <row r="551" spans="8:15" x14ac:dyDescent="0.2">
      <c r="H551" s="11" t="str">
        <v>successful</v>
      </c>
      <c r="I551">
        <v>114</v>
      </c>
      <c r="J551" s="5">
        <f t="shared" si="32"/>
        <v>-0.58163695338071386</v>
      </c>
      <c r="K551" s="5">
        <f t="shared" si="33"/>
        <v>0.28040562323177803</v>
      </c>
      <c r="N551" s="5">
        <f t="shared" si="34"/>
        <v>-0.60918588309952881</v>
      </c>
      <c r="O551" s="5">
        <f t="shared" si="35"/>
        <v>0.27120061818811214</v>
      </c>
    </row>
    <row r="552" spans="8:15" x14ac:dyDescent="0.2">
      <c r="H552" s="11" t="str">
        <v>successful</v>
      </c>
      <c r="I552">
        <v>93</v>
      </c>
      <c r="J552" s="5">
        <f t="shared" si="32"/>
        <v>-0.59820675239500043</v>
      </c>
      <c r="K552" s="5">
        <f t="shared" si="33"/>
        <v>0.27485099323474338</v>
      </c>
      <c r="N552" s="5">
        <f t="shared" si="34"/>
        <v>-0.60918588309952881</v>
      </c>
      <c r="O552" s="5">
        <f t="shared" si="35"/>
        <v>0.27120061818811214</v>
      </c>
    </row>
    <row r="553" spans="8:15" x14ac:dyDescent="0.2">
      <c r="H553" s="11" t="str">
        <v>successful</v>
      </c>
      <c r="I553">
        <v>1681</v>
      </c>
      <c r="J553" s="5">
        <f t="shared" si="32"/>
        <v>0.65478566830438123</v>
      </c>
      <c r="K553" s="5">
        <f t="shared" si="33"/>
        <v>0.74369712038673363</v>
      </c>
      <c r="N553" s="5">
        <f t="shared" si="34"/>
        <v>-0.60918588309952881</v>
      </c>
      <c r="O553" s="5">
        <f t="shared" si="35"/>
        <v>0.27120061818811214</v>
      </c>
    </row>
    <row r="554" spans="8:15" x14ac:dyDescent="0.2">
      <c r="H554" s="11" t="str">
        <v>successful</v>
      </c>
      <c r="I554">
        <v>32</v>
      </c>
      <c r="J554" s="5">
        <f t="shared" si="32"/>
        <v>-0.64633807334126125</v>
      </c>
      <c r="K554" s="5">
        <f t="shared" si="33"/>
        <v>0.25903021793273778</v>
      </c>
      <c r="N554" s="5">
        <f t="shared" si="34"/>
        <v>-0.60918588309952881</v>
      </c>
      <c r="O554" s="5">
        <f t="shared" si="35"/>
        <v>0.27120061818811214</v>
      </c>
    </row>
    <row r="555" spans="8:15" x14ac:dyDescent="0.2">
      <c r="H555" s="11" t="str">
        <v>successful</v>
      </c>
      <c r="I555">
        <v>135</v>
      </c>
      <c r="J555" s="5">
        <f t="shared" si="32"/>
        <v>-0.56506715436642729</v>
      </c>
      <c r="K555" s="5">
        <f t="shared" si="33"/>
        <v>0.2860140441327873</v>
      </c>
      <c r="N555" s="5">
        <f t="shared" si="34"/>
        <v>-0.60918588309952881</v>
      </c>
      <c r="O555" s="5">
        <f t="shared" si="35"/>
        <v>0.27120061818811214</v>
      </c>
    </row>
    <row r="556" spans="8:15" x14ac:dyDescent="0.2">
      <c r="H556" s="11" t="str">
        <v>successful</v>
      </c>
      <c r="I556">
        <v>140</v>
      </c>
      <c r="J556" s="5">
        <f t="shared" si="32"/>
        <v>-0.56112196412493054</v>
      </c>
      <c r="K556" s="5">
        <f t="shared" si="33"/>
        <v>0.28735719797099113</v>
      </c>
      <c r="N556" s="5">
        <f t="shared" si="34"/>
        <v>-0.60918588309952881</v>
      </c>
      <c r="O556" s="5">
        <f t="shared" si="35"/>
        <v>0.27120061818811214</v>
      </c>
    </row>
    <row r="557" spans="8:15" x14ac:dyDescent="0.2">
      <c r="H557" s="11" t="str">
        <v>successful</v>
      </c>
      <c r="I557">
        <v>92</v>
      </c>
      <c r="J557" s="5">
        <f t="shared" si="32"/>
        <v>-0.59899579044329976</v>
      </c>
      <c r="K557" s="5">
        <f t="shared" si="33"/>
        <v>0.27458784585559709</v>
      </c>
      <c r="N557" s="5">
        <f t="shared" si="34"/>
        <v>-0.60918588309952881</v>
      </c>
      <c r="O557" s="5">
        <f t="shared" si="35"/>
        <v>0.27120061818811214</v>
      </c>
    </row>
    <row r="558" spans="8:15" x14ac:dyDescent="0.2">
      <c r="H558" s="11" t="str">
        <v>successful</v>
      </c>
      <c r="I558">
        <v>1015</v>
      </c>
      <c r="J558" s="5">
        <f t="shared" si="32"/>
        <v>0.12928632813700836</v>
      </c>
      <c r="K558" s="5">
        <f t="shared" si="33"/>
        <v>0.55143445539749625</v>
      </c>
      <c r="N558" s="5">
        <f t="shared" si="34"/>
        <v>-0.60918588309952881</v>
      </c>
      <c r="O558" s="5">
        <f t="shared" si="35"/>
        <v>0.27120061818811214</v>
      </c>
    </row>
    <row r="559" spans="8:15" x14ac:dyDescent="0.2">
      <c r="H559" s="11" t="str">
        <v>successful</v>
      </c>
      <c r="I559">
        <v>323</v>
      </c>
      <c r="J559" s="5">
        <f t="shared" si="32"/>
        <v>-0.4167280012861479</v>
      </c>
      <c r="K559" s="5">
        <f t="shared" si="33"/>
        <v>0.33843868528845966</v>
      </c>
      <c r="N559" s="5">
        <f t="shared" si="34"/>
        <v>-0.60918588309952881</v>
      </c>
      <c r="O559" s="5">
        <f t="shared" si="35"/>
        <v>0.27120061818811214</v>
      </c>
    </row>
    <row r="560" spans="8:15" x14ac:dyDescent="0.2">
      <c r="H560" s="11" t="str">
        <v>successful</v>
      </c>
      <c r="I560">
        <v>2326</v>
      </c>
      <c r="J560" s="5">
        <f t="shared" si="32"/>
        <v>1.1637152094574676</v>
      </c>
      <c r="K560" s="5">
        <f t="shared" si="33"/>
        <v>0.87773027818631344</v>
      </c>
      <c r="N560" s="5">
        <f t="shared" si="34"/>
        <v>-0.60918588309952881</v>
      </c>
      <c r="O560" s="5">
        <f t="shared" si="35"/>
        <v>0.27120061818811214</v>
      </c>
    </row>
    <row r="561" spans="8:15" x14ac:dyDescent="0.2">
      <c r="H561" s="11" t="str">
        <v>successful</v>
      </c>
      <c r="I561">
        <v>381</v>
      </c>
      <c r="J561" s="5">
        <f t="shared" si="32"/>
        <v>-0.37096379448478506</v>
      </c>
      <c r="K561" s="5">
        <f t="shared" si="33"/>
        <v>0.35533224925302553</v>
      </c>
      <c r="N561" s="5">
        <f t="shared" si="34"/>
        <v>-0.60918588309952881</v>
      </c>
      <c r="O561" s="5">
        <f t="shared" si="35"/>
        <v>0.27120061818811214</v>
      </c>
    </row>
    <row r="562" spans="8:15" x14ac:dyDescent="0.2">
      <c r="H562" s="11" t="str">
        <v>successful</v>
      </c>
      <c r="I562">
        <v>480</v>
      </c>
      <c r="J562" s="5">
        <f t="shared" si="32"/>
        <v>-0.29284902770314858</v>
      </c>
      <c r="K562" s="5">
        <f t="shared" si="33"/>
        <v>0.38481877574585011</v>
      </c>
      <c r="N562" s="5">
        <f t="shared" si="34"/>
        <v>-0.60918588309952881</v>
      </c>
      <c r="O562" s="5">
        <f t="shared" si="35"/>
        <v>0.27120061818811214</v>
      </c>
    </row>
    <row r="563" spans="8:15" x14ac:dyDescent="0.2">
      <c r="H563" s="11" t="str">
        <v>successful</v>
      </c>
      <c r="I563">
        <v>226</v>
      </c>
      <c r="J563" s="5">
        <f t="shared" si="32"/>
        <v>-0.49326469197118566</v>
      </c>
      <c r="K563" s="5">
        <f t="shared" si="33"/>
        <v>0.31091278646598597</v>
      </c>
      <c r="N563" s="5">
        <f t="shared" si="34"/>
        <v>-0.60918588309952881</v>
      </c>
      <c r="O563" s="5">
        <f t="shared" si="35"/>
        <v>0.27120061818811214</v>
      </c>
    </row>
    <row r="564" spans="8:15" x14ac:dyDescent="0.2">
      <c r="H564" s="11" t="str">
        <v>successful</v>
      </c>
      <c r="I564">
        <v>241</v>
      </c>
      <c r="J564" s="5">
        <f t="shared" si="32"/>
        <v>-0.48142912124669529</v>
      </c>
      <c r="K564" s="5">
        <f t="shared" si="33"/>
        <v>0.31510577183131733</v>
      </c>
      <c r="N564" s="5">
        <f t="shared" si="34"/>
        <v>-0.60918588309952881</v>
      </c>
      <c r="O564" s="5">
        <f t="shared" si="35"/>
        <v>0.27120061818811214</v>
      </c>
    </row>
    <row r="565" spans="8:15" x14ac:dyDescent="0.2">
      <c r="H565" s="11" t="str">
        <v>successful</v>
      </c>
      <c r="I565">
        <v>132</v>
      </c>
      <c r="J565" s="5">
        <f t="shared" si="32"/>
        <v>-0.56743426851132539</v>
      </c>
      <c r="K565" s="5">
        <f t="shared" si="33"/>
        <v>0.28520958657753048</v>
      </c>
      <c r="N565" s="5">
        <f t="shared" si="34"/>
        <v>-0.60918588309952881</v>
      </c>
      <c r="O565" s="5">
        <f t="shared" si="35"/>
        <v>0.27120061818811214</v>
      </c>
    </row>
    <row r="566" spans="8:15" x14ac:dyDescent="0.2">
      <c r="H566" s="11" t="str">
        <v>successful</v>
      </c>
      <c r="I566">
        <v>2043</v>
      </c>
      <c r="J566" s="5">
        <f t="shared" si="32"/>
        <v>0.94041744178874909</v>
      </c>
      <c r="K566" s="5">
        <f t="shared" si="33"/>
        <v>0.82649826049164243</v>
      </c>
      <c r="N566" s="5">
        <f t="shared" si="34"/>
        <v>-0.60918588309952881</v>
      </c>
      <c r="O566" s="5">
        <f t="shared" si="35"/>
        <v>0.27120061818811214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Sub-Category</vt:lpstr>
      <vt:lpstr>Date &amp; Category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Jeremy Tallant</cp:lastModifiedBy>
  <dcterms:created xsi:type="dcterms:W3CDTF">2021-09-29T18:52:28Z</dcterms:created>
  <dcterms:modified xsi:type="dcterms:W3CDTF">2023-12-14T12:41:00Z</dcterms:modified>
</cp:coreProperties>
</file>