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TUD\TAX\"/>
    </mc:Choice>
  </mc:AlternateContent>
  <xr:revisionPtr revIDLastSave="0" documentId="13_ncr:1_{A0BF779D-6320-4532-82BC-677BF07EB04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emption&amp;Charges&amp;Relief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H13" i="1" s="1"/>
  <c r="F21" i="1"/>
  <c r="H6" i="1" s="1"/>
  <c r="H5" i="1"/>
  <c r="G5" i="1"/>
  <c r="G7" i="1" s="1"/>
  <c r="J6" i="1"/>
  <c r="G47" i="1"/>
  <c r="F45" i="1"/>
  <c r="F47" i="1" s="1"/>
  <c r="G48" i="1" s="1"/>
  <c r="I30" i="1" s="1"/>
  <c r="J30" i="1"/>
  <c r="I29" i="1"/>
  <c r="H73" i="1"/>
  <c r="J57" i="1" s="1"/>
  <c r="I57" i="1" s="1"/>
  <c r="F100" i="1"/>
  <c r="I83" i="1" s="1"/>
  <c r="G62" i="1"/>
  <c r="I62" i="1" s="1"/>
  <c r="I56" i="1"/>
  <c r="F122" i="1"/>
  <c r="F123" i="1" s="1"/>
  <c r="J85" i="1" s="1"/>
  <c r="I85" i="1" s="1"/>
  <c r="G90" i="1"/>
  <c r="I90" i="1" s="1"/>
  <c r="I82" i="1"/>
  <c r="H7" i="1" l="1"/>
  <c r="I7" i="1"/>
  <c r="F14" i="1" s="1"/>
  <c r="H14" i="1" s="1"/>
  <c r="H15" i="1" s="1"/>
  <c r="I31" i="1"/>
  <c r="G35" i="1" s="1"/>
  <c r="I35" i="1" s="1"/>
  <c r="I58" i="1"/>
  <c r="G63" i="1" s="1"/>
  <c r="I63" i="1" s="1"/>
  <c r="I65" i="1" s="1"/>
  <c r="I84" i="1"/>
  <c r="I86" i="1" s="1"/>
  <c r="G91" i="1" s="1"/>
  <c r="G36" i="1" l="1"/>
  <c r="I36" i="1" s="1"/>
  <c r="I38" i="1" s="1"/>
  <c r="G92" i="1"/>
  <c r="I91" i="1"/>
  <c r="I93" i="1" s="1"/>
  <c r="G37" i="1" l="1"/>
  <c r="G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Jeremy</author>
  </authors>
  <commentList>
    <comment ref="G47" authorId="0" shapeId="0" xr:uid="{F596B2AF-71AB-4A69-AEBE-5411ADDCFCA4}">
      <text>
        <r>
          <rPr>
            <b/>
            <sz val="9"/>
            <color indexed="81"/>
            <rFont val="宋体"/>
            <family val="3"/>
            <charset val="134"/>
          </rPr>
          <t xml:space="preserve">She paid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90" authorId="0" shapeId="0" xr:uid="{39926994-CC14-45E0-9AC1-F71FD61F13C9}">
      <text>
        <r>
          <rPr>
            <b/>
            <sz val="9"/>
            <color indexed="81"/>
            <rFont val="宋体"/>
            <family val="3"/>
            <charset val="134"/>
          </rPr>
          <t>Different from 44000</t>
        </r>
      </text>
    </comment>
  </commentList>
</comments>
</file>

<file path=xl/sharedStrings.xml><?xml version="1.0" encoding="utf-8"?>
<sst xmlns="http://schemas.openxmlformats.org/spreadsheetml/2006/main" count="108" uniqueCount="66">
  <si>
    <t>Example 8</t>
    <phoneticPr fontId="1" type="noConversion"/>
  </si>
  <si>
    <t>Income:</t>
    <phoneticPr fontId="1" type="noConversion"/>
  </si>
  <si>
    <t>Veronica</t>
    <phoneticPr fontId="1" type="noConversion"/>
  </si>
  <si>
    <t>Schedule D</t>
  </si>
  <si>
    <t>Schedule E – Employment Income</t>
  </si>
  <si>
    <t xml:space="preserve"> Case I</t>
  </si>
  <si>
    <t xml:space="preserve"> Self-Employed Trading Income.</t>
  </si>
  <si>
    <t xml:space="preserve"> Case II</t>
  </si>
  <si>
    <t xml:space="preserve"> Self-Employed Professional Trading Income.</t>
  </si>
  <si>
    <t xml:space="preserve"> Case III</t>
  </si>
  <si>
    <t xml:space="preserve"> Foreign Income (Interest, dividends, rental)</t>
  </si>
  <si>
    <t xml:space="preserve"> Case IV</t>
  </si>
  <si>
    <t xml:space="preserve"> Irish Deposit Interest</t>
  </si>
  <si>
    <t xml:space="preserve"> Case V</t>
  </si>
  <si>
    <t xml:space="preserve"> Irish Rental Income.</t>
  </si>
  <si>
    <t>Schedule F – Irish Dividend Income</t>
    <phoneticPr fontId="1" type="noConversion"/>
  </si>
  <si>
    <t>Schedule D Case V</t>
    <phoneticPr fontId="1" type="noConversion"/>
  </si>
  <si>
    <t>Rental income</t>
    <phoneticPr fontId="1" type="noConversion"/>
  </si>
  <si>
    <t>Schedule E</t>
    <phoneticPr fontId="1" type="noConversion"/>
  </si>
  <si>
    <t>Salary</t>
    <phoneticPr fontId="1" type="noConversion"/>
  </si>
  <si>
    <t>Gross Income</t>
    <phoneticPr fontId="1" type="noConversion"/>
  </si>
  <si>
    <t>Less Charges:</t>
    <phoneticPr fontId="1" type="noConversion"/>
  </si>
  <si>
    <t>Deed of Covenant</t>
  </si>
  <si>
    <t>Note 1</t>
    <phoneticPr fontId="1" type="noConversion"/>
  </si>
  <si>
    <t>Total income</t>
    <phoneticPr fontId="1" type="noConversion"/>
  </si>
  <si>
    <t>Less Relief:</t>
    <phoneticPr fontId="1" type="noConversion"/>
  </si>
  <si>
    <t>Pension Contribution</t>
    <phoneticPr fontId="1" type="noConversion"/>
  </si>
  <si>
    <t>Note 2</t>
    <phoneticPr fontId="1" type="noConversion"/>
  </si>
  <si>
    <t>Taxable income</t>
    <phoneticPr fontId="1" type="noConversion"/>
  </si>
  <si>
    <t>Calculate Tax</t>
    <phoneticPr fontId="1" type="noConversion"/>
  </si>
  <si>
    <t>Standard Rate - Single parent</t>
    <phoneticPr fontId="1" type="noConversion"/>
  </si>
  <si>
    <t>Veronica pays 24,000 into her pension.</t>
    <phoneticPr fontId="1" type="noConversion"/>
  </si>
  <si>
    <t>Relief is restricted by NRE*age-based%</t>
    <phoneticPr fontId="1" type="noConversion"/>
  </si>
  <si>
    <t>NRE</t>
    <phoneticPr fontId="1" type="noConversion"/>
  </si>
  <si>
    <t>NRE consists only Sechule D(Case I/II) and Schedule E</t>
    <phoneticPr fontId="1" type="noConversion"/>
  </si>
  <si>
    <t>Maxmum NRE = 115,000</t>
    <phoneticPr fontId="1" type="noConversion"/>
  </si>
  <si>
    <t>NRE reduced by any charges not relieved against other income</t>
    <phoneticPr fontId="1" type="noConversion"/>
  </si>
  <si>
    <t>Relevent Earnings</t>
    <phoneticPr fontId="1" type="noConversion"/>
  </si>
  <si>
    <t>Other Income</t>
    <phoneticPr fontId="1" type="noConversion"/>
  </si>
  <si>
    <t>Deed of Covenant</t>
    <phoneticPr fontId="1" type="noConversion"/>
  </si>
  <si>
    <t>Net Covennat(80%)</t>
    <phoneticPr fontId="1" type="noConversion"/>
  </si>
  <si>
    <t>Covenant</t>
    <phoneticPr fontId="1" type="noConversion"/>
  </si>
  <si>
    <t>Covenant Payer</t>
    <phoneticPr fontId="1" type="noConversion"/>
  </si>
  <si>
    <t>Example 7</t>
    <phoneticPr fontId="1" type="noConversion"/>
  </si>
  <si>
    <t xml:space="preserve"> </t>
    <phoneticPr fontId="1" type="noConversion"/>
  </si>
  <si>
    <t>Mason</t>
    <phoneticPr fontId="1" type="noConversion"/>
  </si>
  <si>
    <t>Maxmum Remuneration （salary+bonus+Biks） = 115,000</t>
    <phoneticPr fontId="1" type="noConversion"/>
  </si>
  <si>
    <t>Remuneration</t>
  </si>
  <si>
    <t>Example 6</t>
    <phoneticPr fontId="1" type="noConversion"/>
  </si>
  <si>
    <t>Jane</t>
    <phoneticPr fontId="1" type="noConversion"/>
  </si>
  <si>
    <t>Schedule D Case I</t>
    <phoneticPr fontId="1" type="noConversion"/>
  </si>
  <si>
    <t>Trading income</t>
    <phoneticPr fontId="1" type="noConversion"/>
  </si>
  <si>
    <t>Based on NRE</t>
    <phoneticPr fontId="1" type="noConversion"/>
  </si>
  <si>
    <t>Trading Profit</t>
    <phoneticPr fontId="1" type="noConversion"/>
  </si>
  <si>
    <t>Age %</t>
    <phoneticPr fontId="1" type="noConversion"/>
  </si>
  <si>
    <t>Maxium</t>
    <phoneticPr fontId="1" type="noConversion"/>
  </si>
  <si>
    <t>Example 5</t>
    <phoneticPr fontId="1" type="noConversion"/>
  </si>
  <si>
    <t>Ademola</t>
    <phoneticPr fontId="1" type="noConversion"/>
  </si>
  <si>
    <t>katie</t>
    <phoneticPr fontId="1" type="noConversion"/>
  </si>
  <si>
    <t xml:space="preserve">Standard Rate - Single </t>
    <phoneticPr fontId="1" type="noConversion"/>
  </si>
  <si>
    <t>Total</t>
    <phoneticPr fontId="1" type="noConversion"/>
  </si>
  <si>
    <t>Less:</t>
    <phoneticPr fontId="1" type="noConversion"/>
  </si>
  <si>
    <t>Standard Band Ademola</t>
    <phoneticPr fontId="1" type="noConversion"/>
  </si>
  <si>
    <t>Standard Band katie</t>
    <phoneticPr fontId="1" type="noConversion"/>
  </si>
  <si>
    <t>Standard Band Couple</t>
    <phoneticPr fontId="1" type="noConversion"/>
  </si>
  <si>
    <t>Balance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</si>
</sst>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&quot;€&quot;#,##0_);[Red]\(&quot;€&quot;#,##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7"/>
      <color theme="1"/>
      <name val="Arial"/>
      <family val="2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184" fontId="2" fillId="0" borderId="0" xfId="0" applyNumberFormat="1" applyFont="1"/>
    <xf numFmtId="9" fontId="2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 applyFill="1" applyAlignment="1">
      <alignment horizontal="right"/>
    </xf>
    <xf numFmtId="184" fontId="2" fillId="0" borderId="0" xfId="0" applyNumberFormat="1" applyFont="1" applyAlignment="1">
      <alignment horizontal="right"/>
    </xf>
    <xf numFmtId="184" fontId="2" fillId="0" borderId="0" xfId="0" applyNumberFormat="1" applyFont="1" applyBorder="1" applyAlignment="1">
      <alignment horizontal="right"/>
    </xf>
    <xf numFmtId="184" fontId="2" fillId="0" borderId="1" xfId="0" applyNumberFormat="1" applyFont="1" applyBorder="1" applyAlignment="1">
      <alignment horizontal="right"/>
    </xf>
    <xf numFmtId="184" fontId="2" fillId="0" borderId="1" xfId="0" applyNumberFormat="1" applyFont="1" applyFill="1" applyBorder="1" applyAlignment="1">
      <alignment horizontal="right"/>
    </xf>
    <xf numFmtId="184" fontId="4" fillId="0" borderId="0" xfId="0" applyNumberFormat="1" applyFont="1" applyAlignment="1">
      <alignment horizontal="right"/>
    </xf>
    <xf numFmtId="184" fontId="2" fillId="0" borderId="1" xfId="0" applyNumberFormat="1" applyFont="1" applyBorder="1"/>
    <xf numFmtId="184" fontId="2" fillId="3" borderId="2" xfId="0" applyNumberFormat="1" applyFont="1" applyFill="1" applyBorder="1"/>
    <xf numFmtId="0" fontId="4" fillId="0" borderId="0" xfId="0" applyFont="1"/>
    <xf numFmtId="184" fontId="2" fillId="3" borderId="0" xfId="0" applyNumberFormat="1" applyFont="1" applyFill="1"/>
    <xf numFmtId="184" fontId="2" fillId="3" borderId="0" xfId="0" applyNumberFormat="1" applyFont="1" applyFill="1" applyAlignment="1">
      <alignment horizontal="right"/>
    </xf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25"/>
  <sheetViews>
    <sheetView showGridLines="0" tabSelected="1" zoomScale="115" zoomScaleNormal="115" workbookViewId="0">
      <selection activeCell="K10" sqref="K10"/>
    </sheetView>
  </sheetViews>
  <sheetFormatPr defaultRowHeight="13.8" outlineLevelRow="1" x14ac:dyDescent="0.25"/>
  <cols>
    <col min="1" max="1" width="10.21875" bestFit="1" customWidth="1"/>
    <col min="3" max="3" width="19.33203125" bestFit="1" customWidth="1"/>
    <col min="4" max="4" width="22.6640625" bestFit="1" customWidth="1"/>
    <col min="5" max="5" width="11.44140625" bestFit="1" customWidth="1"/>
    <col min="6" max="8" width="10.6640625" bestFit="1" customWidth="1"/>
    <col min="9" max="9" width="13.44140625" bestFit="1" customWidth="1"/>
    <col min="10" max="10" width="10" bestFit="1" customWidth="1"/>
  </cols>
  <sheetData>
    <row r="2" spans="1:11" x14ac:dyDescent="0.25">
      <c r="A2" s="2" t="s">
        <v>56</v>
      </c>
      <c r="B2" s="1"/>
      <c r="C2" s="1" t="s">
        <v>1</v>
      </c>
      <c r="D2" s="1"/>
      <c r="E2" s="1"/>
      <c r="F2" s="1"/>
      <c r="G2" s="1" t="s">
        <v>57</v>
      </c>
      <c r="H2" s="1" t="s">
        <v>58</v>
      </c>
      <c r="I2" s="6" t="s">
        <v>60</v>
      </c>
    </row>
    <row r="3" spans="1:11" outlineLevel="1" x14ac:dyDescent="0.25">
      <c r="A3" s="1"/>
      <c r="B3" s="1"/>
      <c r="C3" s="1" t="s">
        <v>16</v>
      </c>
      <c r="D3" s="1" t="s">
        <v>17</v>
      </c>
      <c r="E3" s="1"/>
      <c r="F3" s="1"/>
      <c r="G3" s="8">
        <v>13250</v>
      </c>
      <c r="H3" s="8">
        <v>13250</v>
      </c>
      <c r="I3" s="8"/>
    </row>
    <row r="4" spans="1:11" outlineLevel="1" x14ac:dyDescent="0.25">
      <c r="A4" s="1"/>
      <c r="B4" s="1"/>
      <c r="C4" s="1" t="s">
        <v>18</v>
      </c>
      <c r="D4" s="1" t="s">
        <v>19</v>
      </c>
      <c r="E4" s="1"/>
      <c r="F4" s="1"/>
      <c r="G4" s="8">
        <v>92000</v>
      </c>
      <c r="H4" s="8">
        <v>76000</v>
      </c>
    </row>
    <row r="5" spans="1:11" outlineLevel="1" x14ac:dyDescent="0.25">
      <c r="A5" s="1"/>
      <c r="B5" s="1"/>
      <c r="C5" s="1" t="s">
        <v>20</v>
      </c>
      <c r="D5" s="1"/>
      <c r="E5" s="1"/>
      <c r="F5" s="1"/>
      <c r="G5" s="7">
        <f>G3+G4</f>
        <v>105250</v>
      </c>
      <c r="H5" s="7">
        <f>H3+H4</f>
        <v>89250</v>
      </c>
      <c r="I5" s="7"/>
    </row>
    <row r="6" spans="1:11" outlineLevel="1" x14ac:dyDescent="0.25">
      <c r="A6" s="1"/>
      <c r="B6" s="1"/>
      <c r="C6" s="1" t="s">
        <v>61</v>
      </c>
      <c r="D6" s="1" t="s">
        <v>41</v>
      </c>
      <c r="E6" s="1" t="s">
        <v>23</v>
      </c>
      <c r="F6" s="1"/>
      <c r="G6" s="8"/>
      <c r="H6" s="8">
        <f>F21*-1</f>
        <v>-8750</v>
      </c>
      <c r="I6" s="9"/>
      <c r="J6" s="7">
        <f>H22</f>
        <v>0</v>
      </c>
      <c r="K6" s="18"/>
    </row>
    <row r="7" spans="1:11" outlineLevel="1" x14ac:dyDescent="0.25">
      <c r="A7" s="1"/>
      <c r="B7" s="1"/>
      <c r="C7" s="1" t="s">
        <v>28</v>
      </c>
      <c r="D7" s="1" t="s">
        <v>44</v>
      </c>
      <c r="E7" s="1"/>
      <c r="F7" s="1"/>
      <c r="G7" s="8">
        <f>SUM(G5:G6)</f>
        <v>105250</v>
      </c>
      <c r="H7" s="8">
        <f>SUM(H5:H6)</f>
        <v>80500</v>
      </c>
      <c r="I7" s="17">
        <f>SUM(G7:H7)</f>
        <v>185750</v>
      </c>
    </row>
    <row r="8" spans="1:11" outlineLevel="1" x14ac:dyDescent="0.25">
      <c r="A8" s="1"/>
      <c r="B8" s="1"/>
      <c r="C8" s="1"/>
      <c r="D8" s="1"/>
      <c r="E8" s="1"/>
      <c r="F8" s="1"/>
      <c r="G8" s="8"/>
      <c r="H8" s="8"/>
      <c r="I8" s="1"/>
    </row>
    <row r="9" spans="1:11" outlineLevel="1" x14ac:dyDescent="0.25">
      <c r="A9" s="1"/>
      <c r="B9" s="1"/>
      <c r="C9" s="1"/>
      <c r="D9" s="1"/>
      <c r="E9" s="1"/>
      <c r="F9" s="1"/>
      <c r="G9" s="1"/>
      <c r="H9" s="1"/>
      <c r="I9" s="1"/>
    </row>
    <row r="10" spans="1:11" outlineLevel="1" x14ac:dyDescent="0.25">
      <c r="A10" s="1"/>
      <c r="B10" s="1"/>
      <c r="C10" s="1" t="s">
        <v>29</v>
      </c>
      <c r="D10" s="1"/>
      <c r="E10" s="1"/>
      <c r="F10" s="1"/>
      <c r="G10" s="1"/>
      <c r="H10" s="1"/>
      <c r="I10" s="1"/>
    </row>
    <row r="11" spans="1:11" outlineLevel="1" x14ac:dyDescent="0.25">
      <c r="A11" s="1"/>
      <c r="B11" s="1"/>
      <c r="C11" s="1" t="s">
        <v>62</v>
      </c>
      <c r="D11" s="1"/>
      <c r="E11" s="4">
        <v>44000</v>
      </c>
      <c r="F11" s="4">
        <v>44000</v>
      </c>
      <c r="G11" s="4"/>
      <c r="H11" s="5"/>
      <c r="I11" s="8"/>
    </row>
    <row r="12" spans="1:11" outlineLevel="1" x14ac:dyDescent="0.25">
      <c r="A12" s="1"/>
      <c r="B12" s="1"/>
      <c r="C12" s="1" t="s">
        <v>63</v>
      </c>
      <c r="D12" s="1"/>
      <c r="E12" s="4">
        <v>44000</v>
      </c>
      <c r="F12" s="4">
        <v>44000</v>
      </c>
      <c r="G12" s="1"/>
      <c r="H12" s="1"/>
      <c r="I12" s="1"/>
      <c r="J12" s="1"/>
    </row>
    <row r="13" spans="1:11" outlineLevel="1" x14ac:dyDescent="0.25">
      <c r="A13" s="1"/>
      <c r="B13" s="1"/>
      <c r="C13" s="1" t="s">
        <v>64</v>
      </c>
      <c r="D13" s="1"/>
      <c r="E13" s="1"/>
      <c r="F13" s="4">
        <f>SUM(F11:F12)</f>
        <v>88000</v>
      </c>
      <c r="G13" s="5">
        <v>0.2</v>
      </c>
      <c r="H13" s="4">
        <f>F13*G13</f>
        <v>17600</v>
      </c>
      <c r="I13" s="1"/>
      <c r="J13" s="1"/>
    </row>
    <row r="14" spans="1:11" outlineLevel="1" x14ac:dyDescent="0.25">
      <c r="A14" s="1"/>
      <c r="B14" s="1"/>
      <c r="C14" s="1" t="s">
        <v>65</v>
      </c>
      <c r="D14" s="1"/>
      <c r="E14" s="1"/>
      <c r="F14" s="4">
        <f>I7-F13</f>
        <v>97750</v>
      </c>
      <c r="G14" s="5">
        <v>0.4</v>
      </c>
      <c r="H14" s="4">
        <f>F14*G14</f>
        <v>39100</v>
      </c>
      <c r="I14" s="1"/>
      <c r="J14" s="1"/>
    </row>
    <row r="15" spans="1:11" outlineLevel="1" x14ac:dyDescent="0.25">
      <c r="A15" s="1"/>
      <c r="B15" s="1"/>
      <c r="C15" s="1"/>
      <c r="D15" s="1"/>
      <c r="E15" s="1"/>
      <c r="F15" s="1"/>
      <c r="G15" s="1"/>
      <c r="H15" s="16">
        <f>SUM(H13:H14)</f>
        <v>56700</v>
      </c>
      <c r="I15" s="1"/>
      <c r="J15" s="1"/>
    </row>
    <row r="16" spans="1:11" outlineLevel="1" x14ac:dyDescent="0.25">
      <c r="A16" s="1"/>
      <c r="B16" s="1"/>
      <c r="C16" s="1"/>
      <c r="D16" s="1"/>
      <c r="E16" s="1"/>
      <c r="F16" s="1"/>
      <c r="G16" s="1"/>
      <c r="H16" s="1"/>
      <c r="I16" s="8"/>
    </row>
    <row r="17" spans="1:11" outlineLevel="1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11" outlineLevel="1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11" outlineLevel="1" x14ac:dyDescent="0.25">
      <c r="A19" s="1"/>
      <c r="B19" s="1"/>
      <c r="C19" s="1" t="s">
        <v>23</v>
      </c>
      <c r="D19" s="1"/>
      <c r="E19" s="1"/>
      <c r="F19" s="1"/>
      <c r="G19" s="1"/>
      <c r="H19" s="1"/>
      <c r="I19" s="1"/>
    </row>
    <row r="20" spans="1:11" outlineLevel="1" x14ac:dyDescent="0.25">
      <c r="A20" s="1"/>
      <c r="B20" s="5"/>
      <c r="C20" s="1"/>
      <c r="D20" s="8">
        <v>7000</v>
      </c>
      <c r="E20" s="5">
        <v>0.8</v>
      </c>
      <c r="F20" s="4"/>
      <c r="G20" s="4"/>
      <c r="H20" s="4"/>
      <c r="I20" s="1"/>
    </row>
    <row r="21" spans="1:11" outlineLevel="1" x14ac:dyDescent="0.25">
      <c r="A21" s="1"/>
      <c r="B21" s="1"/>
      <c r="C21" s="1"/>
      <c r="D21" s="1"/>
      <c r="E21" s="1"/>
      <c r="F21" s="4">
        <f>D20/E20</f>
        <v>8750</v>
      </c>
      <c r="G21" s="4"/>
      <c r="H21" s="4"/>
      <c r="I21" s="1"/>
    </row>
    <row r="22" spans="1:11" outlineLevel="1" x14ac:dyDescent="0.25">
      <c r="A22" s="1"/>
      <c r="B22" s="1"/>
      <c r="C22" s="1"/>
      <c r="D22" s="1"/>
      <c r="E22" s="1"/>
      <c r="F22" s="5"/>
      <c r="G22" s="4"/>
      <c r="H22" s="4"/>
      <c r="I22" s="1"/>
    </row>
    <row r="23" spans="1:11" x14ac:dyDescent="0.25">
      <c r="C23" s="1"/>
      <c r="F23" s="4"/>
      <c r="G23" s="4"/>
      <c r="H23" s="4"/>
    </row>
    <row r="24" spans="1:11" x14ac:dyDescent="0.25">
      <c r="G24" s="4"/>
    </row>
    <row r="26" spans="1:11" x14ac:dyDescent="0.25">
      <c r="A26" s="2" t="s">
        <v>48</v>
      </c>
      <c r="B26" s="1"/>
      <c r="C26" s="1" t="s">
        <v>1</v>
      </c>
      <c r="D26" s="1"/>
      <c r="E26" s="1"/>
      <c r="F26" s="1"/>
      <c r="G26" s="1"/>
      <c r="H26" s="1"/>
      <c r="I26" s="6" t="s">
        <v>49</v>
      </c>
    </row>
    <row r="27" spans="1:11" hidden="1" outlineLevel="1" x14ac:dyDescent="0.25">
      <c r="A27" s="1"/>
      <c r="B27" s="1"/>
      <c r="C27" s="1" t="s">
        <v>16</v>
      </c>
      <c r="D27" s="1" t="s">
        <v>17</v>
      </c>
      <c r="E27" s="1"/>
      <c r="F27" s="1"/>
      <c r="G27" s="1"/>
      <c r="H27" s="1"/>
      <c r="I27" s="8">
        <v>4000</v>
      </c>
    </row>
    <row r="28" spans="1:11" hidden="1" outlineLevel="1" x14ac:dyDescent="0.25">
      <c r="A28" s="1"/>
      <c r="B28" s="1"/>
      <c r="C28" s="1" t="s">
        <v>50</v>
      </c>
      <c r="D28" s="1" t="s">
        <v>51</v>
      </c>
      <c r="E28" s="1"/>
      <c r="F28" s="1"/>
      <c r="G28" s="1"/>
      <c r="H28" s="1"/>
      <c r="I28" s="10">
        <v>36000</v>
      </c>
    </row>
    <row r="29" spans="1:11" hidden="1" outlineLevel="1" x14ac:dyDescent="0.25">
      <c r="A29" s="1"/>
      <c r="B29" s="1"/>
      <c r="C29" s="1" t="s">
        <v>20</v>
      </c>
      <c r="D29" s="1"/>
      <c r="E29" s="1"/>
      <c r="F29" s="1"/>
      <c r="G29" s="1"/>
      <c r="H29" s="1"/>
      <c r="I29" s="7">
        <f>I27+I28</f>
        <v>40000</v>
      </c>
    </row>
    <row r="30" spans="1:11" hidden="1" outlineLevel="1" x14ac:dyDescent="0.25">
      <c r="A30" s="1"/>
      <c r="B30" s="1"/>
      <c r="C30" s="1" t="s">
        <v>25</v>
      </c>
      <c r="D30" s="1" t="s">
        <v>26</v>
      </c>
      <c r="E30" s="1" t="s">
        <v>23</v>
      </c>
      <c r="F30" s="1"/>
      <c r="G30" s="1"/>
      <c r="H30" s="1"/>
      <c r="I30" s="9">
        <f>G48*-1</f>
        <v>-5400</v>
      </c>
      <c r="J30" s="7">
        <f>H46</f>
        <v>0</v>
      </c>
      <c r="K30" s="18"/>
    </row>
    <row r="31" spans="1:11" hidden="1" outlineLevel="1" x14ac:dyDescent="0.25">
      <c r="A31" s="1"/>
      <c r="B31" s="1"/>
      <c r="C31" s="1" t="s">
        <v>28</v>
      </c>
      <c r="D31" s="1" t="s">
        <v>44</v>
      </c>
      <c r="E31" s="1"/>
      <c r="F31" s="1"/>
      <c r="G31" s="1"/>
      <c r="H31" s="1"/>
      <c r="I31" s="8">
        <f>SUM(I29:I30)</f>
        <v>34600</v>
      </c>
    </row>
    <row r="32" spans="1:11" hidden="1" outlineLevel="1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hidden="1" outlineLevel="1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hidden="1" outlineLevel="1" x14ac:dyDescent="0.25">
      <c r="A34" s="1"/>
      <c r="B34" s="1"/>
      <c r="C34" s="1" t="s">
        <v>29</v>
      </c>
      <c r="D34" s="1"/>
      <c r="E34" s="1"/>
      <c r="F34" s="1"/>
      <c r="G34" s="1"/>
      <c r="H34" s="1"/>
      <c r="I34" s="1"/>
    </row>
    <row r="35" spans="1:9" hidden="1" outlineLevel="1" x14ac:dyDescent="0.25">
      <c r="A35" s="1"/>
      <c r="B35" s="1"/>
      <c r="C35" s="1" t="s">
        <v>59</v>
      </c>
      <c r="D35" s="1"/>
      <c r="E35" s="1"/>
      <c r="F35" s="4">
        <v>44000</v>
      </c>
      <c r="G35" s="4">
        <f>I31</f>
        <v>34600</v>
      </c>
      <c r="H35" s="5">
        <v>0.2</v>
      </c>
      <c r="I35" s="8">
        <f>G35*H35</f>
        <v>6920</v>
      </c>
    </row>
    <row r="36" spans="1:9" hidden="1" outlineLevel="1" x14ac:dyDescent="0.25">
      <c r="A36" s="1"/>
      <c r="B36" s="1"/>
      <c r="C36" s="1"/>
      <c r="D36" s="1"/>
      <c r="E36" s="1"/>
      <c r="F36" s="1"/>
      <c r="G36" s="13">
        <f>I31-G35</f>
        <v>0</v>
      </c>
      <c r="H36" s="5">
        <v>0.4</v>
      </c>
      <c r="I36" s="8">
        <f>G36*H36</f>
        <v>0</v>
      </c>
    </row>
    <row r="37" spans="1:9" ht="14.4" hidden="1" outlineLevel="1" thickBot="1" x14ac:dyDescent="0.3">
      <c r="A37" s="1"/>
      <c r="B37" s="1"/>
      <c r="C37" s="1"/>
      <c r="D37" s="1"/>
      <c r="E37" s="1"/>
      <c r="F37" s="1"/>
      <c r="G37" s="4">
        <f>G35+G36</f>
        <v>34600</v>
      </c>
      <c r="H37" s="1"/>
    </row>
    <row r="38" spans="1:9" ht="14.4" hidden="1" outlineLevel="1" thickBot="1" x14ac:dyDescent="0.3">
      <c r="A38" s="1"/>
      <c r="B38" s="1"/>
      <c r="C38" s="1"/>
      <c r="D38" s="1"/>
      <c r="E38" s="1"/>
      <c r="F38" s="1"/>
      <c r="G38" s="1"/>
      <c r="H38" s="1"/>
      <c r="I38" s="14">
        <f>I35+I36</f>
        <v>6920</v>
      </c>
    </row>
    <row r="39" spans="1:9" hidden="1" outlineLevel="1" x14ac:dyDescent="0.25">
      <c r="A39" s="1"/>
      <c r="B39" s="1"/>
      <c r="C39" s="1"/>
      <c r="D39" s="1"/>
      <c r="E39" s="1"/>
      <c r="F39" s="1"/>
      <c r="G39" s="1"/>
      <c r="H39" s="1"/>
      <c r="I39" s="8"/>
    </row>
    <row r="40" spans="1:9" hidden="1" outlineLevel="1" x14ac:dyDescent="0.25">
      <c r="A40" s="1"/>
      <c r="B40" s="1"/>
      <c r="C40" s="1"/>
      <c r="D40" s="1"/>
      <c r="E40" s="1"/>
      <c r="F40" s="1"/>
      <c r="G40" s="1"/>
      <c r="H40" s="1"/>
      <c r="I40" s="8"/>
    </row>
    <row r="41" spans="1:9" hidden="1" outlineLevel="1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hidden="1" outlineLevel="1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hidden="1" outlineLevel="1" x14ac:dyDescent="0.25">
      <c r="A43" s="1"/>
      <c r="B43" s="1"/>
      <c r="C43" s="1" t="s">
        <v>23</v>
      </c>
      <c r="D43" s="1" t="s">
        <v>52</v>
      </c>
      <c r="E43" s="1"/>
      <c r="F43" s="1"/>
      <c r="G43" s="1"/>
      <c r="H43" s="1"/>
      <c r="I43" s="1"/>
    </row>
    <row r="44" spans="1:9" hidden="1" outlineLevel="1" x14ac:dyDescent="0.25">
      <c r="A44" s="1"/>
      <c r="B44" s="5"/>
      <c r="C44" s="1" t="s">
        <v>53</v>
      </c>
      <c r="D44" s="8"/>
      <c r="E44" s="5"/>
      <c r="F44" s="4">
        <v>36000</v>
      </c>
      <c r="G44" s="4"/>
      <c r="H44" s="4"/>
      <c r="I44" s="1"/>
    </row>
    <row r="45" spans="1:9" hidden="1" outlineLevel="1" x14ac:dyDescent="0.25">
      <c r="A45" s="1"/>
      <c r="B45" s="1"/>
      <c r="C45" s="1" t="s">
        <v>33</v>
      </c>
      <c r="D45" s="1"/>
      <c r="E45" s="1"/>
      <c r="F45" s="4">
        <f>F44</f>
        <v>36000</v>
      </c>
      <c r="G45" s="4"/>
      <c r="H45" s="4"/>
      <c r="I45" s="1"/>
    </row>
    <row r="46" spans="1:9" hidden="1" outlineLevel="1" x14ac:dyDescent="0.25">
      <c r="A46" s="1"/>
      <c r="B46" s="1"/>
      <c r="C46" s="1" t="s">
        <v>54</v>
      </c>
      <c r="D46" s="1"/>
      <c r="E46" s="1"/>
      <c r="F46" s="5">
        <v>0.15</v>
      </c>
      <c r="G46" s="4"/>
      <c r="H46" s="4"/>
      <c r="I46" s="1"/>
    </row>
    <row r="47" spans="1:9" collapsed="1" x14ac:dyDescent="0.25">
      <c r="C47" s="1" t="s">
        <v>55</v>
      </c>
      <c r="F47" s="4">
        <f>F45*F46</f>
        <v>5400</v>
      </c>
      <c r="G47" s="4">
        <f>500*12</f>
        <v>6000</v>
      </c>
      <c r="H47" s="4"/>
    </row>
    <row r="48" spans="1:9" x14ac:dyDescent="0.25">
      <c r="G48" s="4">
        <f>F47</f>
        <v>5400</v>
      </c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6" t="s">
        <v>45</v>
      </c>
    </row>
    <row r="53" spans="1:11" x14ac:dyDescent="0.25">
      <c r="A53" s="2" t="s">
        <v>43</v>
      </c>
      <c r="B53" s="1"/>
      <c r="C53" s="1" t="s">
        <v>1</v>
      </c>
      <c r="D53" s="1"/>
      <c r="E53" s="1"/>
      <c r="F53" s="1"/>
      <c r="G53" s="1"/>
      <c r="H53" s="1"/>
      <c r="I53" s="1"/>
    </row>
    <row r="54" spans="1:11" hidden="1" outlineLevel="1" x14ac:dyDescent="0.25">
      <c r="A54" s="1"/>
      <c r="B54" s="1"/>
      <c r="C54" s="1" t="s">
        <v>16</v>
      </c>
      <c r="D54" s="1" t="s">
        <v>17</v>
      </c>
      <c r="E54" s="1"/>
      <c r="F54" s="1"/>
      <c r="G54" s="1"/>
      <c r="H54" s="1"/>
      <c r="I54" s="8">
        <v>43000</v>
      </c>
    </row>
    <row r="55" spans="1:11" hidden="1" outlineLevel="1" x14ac:dyDescent="0.25">
      <c r="A55" s="1"/>
      <c r="B55" s="1"/>
      <c r="C55" s="1" t="s">
        <v>18</v>
      </c>
      <c r="D55" s="1" t="s">
        <v>19</v>
      </c>
      <c r="E55" s="1"/>
      <c r="F55" s="1"/>
      <c r="G55" s="1"/>
      <c r="H55" s="1"/>
      <c r="I55" s="10">
        <v>160000</v>
      </c>
    </row>
    <row r="56" spans="1:11" hidden="1" outlineLevel="1" x14ac:dyDescent="0.25">
      <c r="A56" s="1"/>
      <c r="B56" s="1"/>
      <c r="C56" s="1" t="s">
        <v>20</v>
      </c>
      <c r="D56" s="1"/>
      <c r="E56" s="1"/>
      <c r="F56" s="1"/>
      <c r="G56" s="1"/>
      <c r="H56" s="1"/>
      <c r="I56" s="7">
        <f>I54+I55</f>
        <v>203000</v>
      </c>
    </row>
    <row r="57" spans="1:11" hidden="1" outlineLevel="1" x14ac:dyDescent="0.25">
      <c r="A57" s="1"/>
      <c r="B57" s="1"/>
      <c r="C57" s="1" t="s">
        <v>25</v>
      </c>
      <c r="D57" s="1" t="s">
        <v>26</v>
      </c>
      <c r="E57" s="1" t="s">
        <v>23</v>
      </c>
      <c r="F57" s="1"/>
      <c r="G57" s="1"/>
      <c r="H57" s="1"/>
      <c r="I57" s="9">
        <f>J57*K57*-1</f>
        <v>-23000</v>
      </c>
      <c r="J57" s="7">
        <f>H73</f>
        <v>115000</v>
      </c>
      <c r="K57" s="18">
        <v>0.2</v>
      </c>
    </row>
    <row r="58" spans="1:11" hidden="1" outlineLevel="1" x14ac:dyDescent="0.25">
      <c r="A58" s="1"/>
      <c r="B58" s="1"/>
      <c r="C58" s="1" t="s">
        <v>28</v>
      </c>
      <c r="D58" s="1" t="s">
        <v>44</v>
      </c>
      <c r="E58" s="1"/>
      <c r="F58" s="1"/>
      <c r="G58" s="1"/>
      <c r="H58" s="1"/>
      <c r="I58" s="8">
        <f>SUM(I56:I57)</f>
        <v>180000</v>
      </c>
    </row>
    <row r="59" spans="1:11" hidden="1" outlineLevel="1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11" hidden="1" outlineLevel="1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11" hidden="1" outlineLevel="1" x14ac:dyDescent="0.25">
      <c r="A61" s="1"/>
      <c r="B61" s="1"/>
      <c r="C61" s="1" t="s">
        <v>29</v>
      </c>
      <c r="D61" s="1"/>
      <c r="E61" s="1"/>
      <c r="F61" s="1"/>
      <c r="G61" s="1"/>
      <c r="H61" s="1"/>
      <c r="I61" s="1"/>
    </row>
    <row r="62" spans="1:11" hidden="1" outlineLevel="1" x14ac:dyDescent="0.25">
      <c r="A62" s="1"/>
      <c r="B62" s="1"/>
      <c r="C62" s="1" t="s">
        <v>30</v>
      </c>
      <c r="D62" s="1"/>
      <c r="E62" s="1"/>
      <c r="F62" s="4">
        <v>44000</v>
      </c>
      <c r="G62" s="4">
        <f>F62</f>
        <v>44000</v>
      </c>
      <c r="H62" s="5">
        <v>0.2</v>
      </c>
      <c r="I62" s="8">
        <f>G62*H62</f>
        <v>8800</v>
      </c>
    </row>
    <row r="63" spans="1:11" hidden="1" outlineLevel="1" x14ac:dyDescent="0.25">
      <c r="A63" s="1"/>
      <c r="B63" s="1"/>
      <c r="C63" s="1"/>
      <c r="D63" s="1"/>
      <c r="E63" s="1"/>
      <c r="F63" s="1"/>
      <c r="G63" s="13">
        <f>I58-G62</f>
        <v>136000</v>
      </c>
      <c r="H63" s="5">
        <v>0.4</v>
      </c>
      <c r="I63" s="8">
        <f>G63*H63</f>
        <v>54400</v>
      </c>
    </row>
    <row r="64" spans="1:11" ht="14.4" hidden="1" outlineLevel="1" thickBot="1" x14ac:dyDescent="0.3">
      <c r="A64" s="1"/>
      <c r="B64" s="1"/>
      <c r="C64" s="1"/>
      <c r="D64" s="1"/>
      <c r="E64" s="1"/>
      <c r="F64" s="1"/>
      <c r="G64" s="4">
        <f>G62+G63</f>
        <v>180000</v>
      </c>
      <c r="H64" s="1"/>
    </row>
    <row r="65" spans="1:11" ht="14.4" hidden="1" outlineLevel="1" thickBot="1" x14ac:dyDescent="0.3">
      <c r="A65" s="1"/>
      <c r="B65" s="1"/>
      <c r="C65" s="1"/>
      <c r="D65" s="1"/>
      <c r="E65" s="1"/>
      <c r="F65" s="1"/>
      <c r="G65" s="1"/>
      <c r="H65" s="1"/>
      <c r="I65" s="14">
        <f>I62+I63</f>
        <v>63200</v>
      </c>
    </row>
    <row r="66" spans="1:11" hidden="1" outlineLevel="1" x14ac:dyDescent="0.25">
      <c r="A66" s="1"/>
      <c r="B66" s="1"/>
      <c r="C66" s="1"/>
      <c r="D66" s="1"/>
      <c r="E66" s="1"/>
      <c r="F66" s="1"/>
      <c r="G66" s="1"/>
      <c r="H66" s="1"/>
      <c r="I66" s="8"/>
    </row>
    <row r="67" spans="1:11" hidden="1" outlineLevel="1" x14ac:dyDescent="0.25">
      <c r="A67" s="1"/>
      <c r="B67" s="1"/>
      <c r="C67" s="1"/>
      <c r="D67" s="1"/>
      <c r="E67" s="1"/>
      <c r="F67" s="1"/>
      <c r="G67" s="1"/>
      <c r="H67" s="1"/>
      <c r="I67" s="8"/>
    </row>
    <row r="68" spans="1:11" hidden="1" outlineLevel="1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11" hidden="1" outlineLevel="1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11" hidden="1" outlineLevel="1" x14ac:dyDescent="0.25">
      <c r="A70" s="1"/>
      <c r="B70" s="1"/>
      <c r="C70" s="1" t="s">
        <v>23</v>
      </c>
      <c r="D70" s="1"/>
      <c r="E70" s="1"/>
      <c r="F70" s="1"/>
      <c r="G70" s="1"/>
      <c r="H70" s="1"/>
      <c r="I70" s="1"/>
    </row>
    <row r="71" spans="1:11" hidden="1" outlineLevel="1" x14ac:dyDescent="0.25">
      <c r="A71" s="1"/>
      <c r="B71" s="5"/>
      <c r="C71" s="1" t="s">
        <v>46</v>
      </c>
      <c r="D71" s="8"/>
      <c r="E71" s="5"/>
      <c r="G71" s="1"/>
      <c r="H71" s="1"/>
      <c r="I71" s="1"/>
    </row>
    <row r="72" spans="1:11" hidden="1" outlineLevel="1" x14ac:dyDescent="0.25">
      <c r="A72" s="1"/>
      <c r="B72" s="1"/>
      <c r="C72" s="1" t="s">
        <v>47</v>
      </c>
      <c r="D72" s="1"/>
      <c r="E72" s="1"/>
      <c r="F72" s="8">
        <v>160000</v>
      </c>
      <c r="G72" s="1">
        <v>115000</v>
      </c>
      <c r="H72" s="1"/>
      <c r="I72" s="1"/>
    </row>
    <row r="73" spans="1:11" hidden="1" outlineLevel="1" x14ac:dyDescent="0.25">
      <c r="A73" s="1"/>
      <c r="B73" s="1"/>
      <c r="C73" s="1"/>
      <c r="D73" s="1"/>
      <c r="E73" s="1"/>
      <c r="F73" s="1"/>
      <c r="G73" s="1"/>
      <c r="H73" s="16">
        <f>MIN(F72:G72)</f>
        <v>115000</v>
      </c>
      <c r="I73" s="1"/>
    </row>
    <row r="74" spans="1:11" hidden="1" outlineLevel="1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11" collapsed="1" x14ac:dyDescent="0.25"/>
    <row r="78" spans="1:11" x14ac:dyDescent="0.25">
      <c r="A78" s="1"/>
      <c r="B78" s="1"/>
      <c r="C78" s="1"/>
      <c r="D78" s="1"/>
      <c r="E78" s="1"/>
      <c r="F78" s="1"/>
      <c r="G78" s="1"/>
      <c r="H78" s="1"/>
      <c r="I78" s="6" t="s">
        <v>2</v>
      </c>
      <c r="J78" s="1"/>
      <c r="K78" s="1"/>
    </row>
    <row r="79" spans="1:11" x14ac:dyDescent="0.25">
      <c r="A79" s="2" t="s">
        <v>0</v>
      </c>
      <c r="B79" s="1"/>
      <c r="C79" s="1" t="s">
        <v>1</v>
      </c>
      <c r="D79" s="1"/>
      <c r="E79" s="1"/>
      <c r="F79" s="1"/>
      <c r="G79" s="1"/>
      <c r="H79" s="1"/>
      <c r="I79" s="1"/>
      <c r="J79" s="1"/>
      <c r="K79" s="1"/>
    </row>
    <row r="80" spans="1:11" hidden="1" outlineLevel="1" x14ac:dyDescent="0.25">
      <c r="A80" s="1"/>
      <c r="B80" s="1"/>
      <c r="C80" s="1" t="s">
        <v>16</v>
      </c>
      <c r="D80" s="1" t="s">
        <v>17</v>
      </c>
      <c r="E80" s="1"/>
      <c r="F80" s="1"/>
      <c r="G80" s="1"/>
      <c r="H80" s="1"/>
      <c r="I80" s="8">
        <v>12000</v>
      </c>
      <c r="J80" s="1"/>
      <c r="K80" s="1"/>
    </row>
    <row r="81" spans="1:11" hidden="1" outlineLevel="1" x14ac:dyDescent="0.25">
      <c r="A81" s="1"/>
      <c r="B81" s="1"/>
      <c r="C81" s="1" t="s">
        <v>18</v>
      </c>
      <c r="D81" s="1" t="s">
        <v>19</v>
      </c>
      <c r="E81" s="1"/>
      <c r="F81" s="1"/>
      <c r="G81" s="1"/>
      <c r="H81" s="1"/>
      <c r="I81" s="10">
        <v>100000</v>
      </c>
      <c r="J81" s="1"/>
      <c r="K81" s="1"/>
    </row>
    <row r="82" spans="1:11" hidden="1" outlineLevel="1" x14ac:dyDescent="0.25">
      <c r="A82" s="1"/>
      <c r="B82" s="1"/>
      <c r="C82" s="1" t="s">
        <v>20</v>
      </c>
      <c r="D82" s="1"/>
      <c r="E82" s="1"/>
      <c r="F82" s="1"/>
      <c r="G82" s="1"/>
      <c r="H82" s="1"/>
      <c r="I82" s="7">
        <f>I80+I81</f>
        <v>112000</v>
      </c>
      <c r="J82" s="1"/>
      <c r="K82" s="1"/>
    </row>
    <row r="83" spans="1:11" hidden="1" outlineLevel="1" x14ac:dyDescent="0.25">
      <c r="A83" s="1"/>
      <c r="B83" s="1"/>
      <c r="C83" s="1" t="s">
        <v>21</v>
      </c>
      <c r="D83" s="1" t="s">
        <v>22</v>
      </c>
      <c r="E83" s="1" t="s">
        <v>23</v>
      </c>
      <c r="F83" s="1"/>
      <c r="G83" s="1"/>
      <c r="H83" s="1"/>
      <c r="I83" s="11">
        <f>F100*-1</f>
        <v>-20000</v>
      </c>
      <c r="J83" s="4"/>
      <c r="K83" s="5"/>
    </row>
    <row r="84" spans="1:11" hidden="1" outlineLevel="1" x14ac:dyDescent="0.25">
      <c r="A84" s="1"/>
      <c r="B84" s="1"/>
      <c r="C84" s="1" t="s">
        <v>24</v>
      </c>
      <c r="D84" s="1"/>
      <c r="E84" s="1"/>
      <c r="F84" s="1"/>
      <c r="G84" s="1"/>
      <c r="H84" s="1"/>
      <c r="I84" s="8">
        <f>I82+I83</f>
        <v>92000</v>
      </c>
      <c r="J84" s="1"/>
      <c r="K84" s="1"/>
    </row>
    <row r="85" spans="1:11" hidden="1" outlineLevel="1" x14ac:dyDescent="0.25">
      <c r="A85" s="1"/>
      <c r="B85" s="1"/>
      <c r="C85" s="1" t="s">
        <v>25</v>
      </c>
      <c r="D85" s="1" t="s">
        <v>26</v>
      </c>
      <c r="E85" s="1" t="s">
        <v>27</v>
      </c>
      <c r="F85" s="1"/>
      <c r="G85" s="1"/>
      <c r="H85" s="1"/>
      <c r="I85" s="10">
        <f>J85*K85*-1</f>
        <v>-18400</v>
      </c>
      <c r="J85" s="4">
        <f>F123</f>
        <v>92000</v>
      </c>
      <c r="K85" s="5">
        <v>0.2</v>
      </c>
    </row>
    <row r="86" spans="1:11" hidden="1" outlineLevel="1" x14ac:dyDescent="0.25">
      <c r="A86" s="1"/>
      <c r="B86" s="1"/>
      <c r="C86" s="1" t="s">
        <v>28</v>
      </c>
      <c r="D86" s="1"/>
      <c r="E86" s="1"/>
      <c r="F86" s="1"/>
      <c r="G86" s="1"/>
      <c r="H86" s="1"/>
      <c r="I86" s="8">
        <f>SUM(I84:I85)</f>
        <v>73600</v>
      </c>
      <c r="J86" s="1"/>
      <c r="K86" s="1"/>
    </row>
    <row r="87" spans="1:11" hidden="1" outlineLevel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idden="1" outlineLevel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idden="1" outlineLevel="1" x14ac:dyDescent="0.25">
      <c r="A89" s="1"/>
      <c r="B89" s="1"/>
      <c r="C89" s="1" t="s">
        <v>29</v>
      </c>
      <c r="D89" s="1"/>
      <c r="E89" s="1"/>
      <c r="F89" s="1"/>
      <c r="G89" s="1"/>
      <c r="H89" s="1"/>
      <c r="I89" s="1"/>
      <c r="J89" s="1"/>
      <c r="K89" s="1"/>
    </row>
    <row r="90" spans="1:11" hidden="1" outlineLevel="1" x14ac:dyDescent="0.25">
      <c r="A90" s="1"/>
      <c r="B90" s="1"/>
      <c r="C90" s="1" t="s">
        <v>30</v>
      </c>
      <c r="D90" s="1"/>
      <c r="E90" s="1"/>
      <c r="F90" s="12">
        <v>48000</v>
      </c>
      <c r="G90" s="4">
        <f>F90</f>
        <v>48000</v>
      </c>
      <c r="H90" s="5">
        <v>0.2</v>
      </c>
      <c r="I90" s="8">
        <f>G90*H90</f>
        <v>9600</v>
      </c>
      <c r="J90" s="1"/>
      <c r="K90" s="1"/>
    </row>
    <row r="91" spans="1:11" hidden="1" outlineLevel="1" x14ac:dyDescent="0.25">
      <c r="A91" s="1"/>
      <c r="B91" s="1"/>
      <c r="C91" s="1"/>
      <c r="D91" s="1"/>
      <c r="E91" s="1"/>
      <c r="F91" s="1"/>
      <c r="G91" s="13">
        <f>I86-G90</f>
        <v>25600</v>
      </c>
      <c r="H91" s="5">
        <v>0.4</v>
      </c>
      <c r="I91" s="8">
        <f>G91*H91</f>
        <v>10240</v>
      </c>
      <c r="J91" s="1"/>
      <c r="K91" s="1"/>
    </row>
    <row r="92" spans="1:11" ht="14.4" hidden="1" outlineLevel="1" thickBot="1" x14ac:dyDescent="0.3">
      <c r="A92" s="1"/>
      <c r="B92" s="1"/>
      <c r="C92" s="1"/>
      <c r="D92" s="1"/>
      <c r="E92" s="1"/>
      <c r="F92" s="1"/>
      <c r="G92" s="4">
        <f>G90+G91</f>
        <v>73600</v>
      </c>
      <c r="H92" s="1"/>
      <c r="J92" s="1"/>
      <c r="K92" s="1"/>
    </row>
    <row r="93" spans="1:11" ht="14.4" hidden="1" outlineLevel="1" thickBot="1" x14ac:dyDescent="0.3">
      <c r="A93" s="1"/>
      <c r="B93" s="1"/>
      <c r="C93" s="1"/>
      <c r="D93" s="1"/>
      <c r="E93" s="1"/>
      <c r="F93" s="1"/>
      <c r="G93" s="1"/>
      <c r="H93" s="1"/>
      <c r="I93" s="14">
        <f>I90+I91</f>
        <v>19840</v>
      </c>
      <c r="J93" s="1"/>
      <c r="K93" s="1"/>
    </row>
    <row r="94" spans="1:11" hidden="1" outlineLevel="1" x14ac:dyDescent="0.25">
      <c r="A94" s="1"/>
      <c r="B94" s="1"/>
      <c r="C94" s="1"/>
      <c r="D94" s="1"/>
      <c r="E94" s="1"/>
      <c r="F94" s="1"/>
      <c r="G94" s="1"/>
      <c r="H94" s="1"/>
      <c r="I94" s="8"/>
      <c r="J94" s="1"/>
      <c r="K94" s="1"/>
    </row>
    <row r="95" spans="1:11" hidden="1" outlineLevel="1" x14ac:dyDescent="0.25">
      <c r="A95" s="1"/>
      <c r="B95" s="1"/>
      <c r="C95" s="1"/>
      <c r="D95" s="1"/>
      <c r="E95" s="1"/>
      <c r="F95" s="1"/>
      <c r="G95" s="1"/>
      <c r="H95" s="1"/>
      <c r="I95" s="8"/>
      <c r="J95" s="1"/>
      <c r="K95" s="1"/>
    </row>
    <row r="96" spans="1:11" hidden="1" outlineLevel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3" hidden="1" outlineLevel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3" hidden="1" outlineLevel="1" x14ac:dyDescent="0.25">
      <c r="A98" s="1"/>
      <c r="B98" s="1"/>
      <c r="C98" s="1" t="s">
        <v>23</v>
      </c>
      <c r="D98" s="1"/>
      <c r="E98" s="1"/>
      <c r="F98" s="1"/>
      <c r="G98" s="1"/>
      <c r="H98" s="1"/>
      <c r="I98" s="1"/>
      <c r="J98" s="1"/>
      <c r="K98" s="1"/>
    </row>
    <row r="99" spans="1:13" hidden="1" outlineLevel="1" x14ac:dyDescent="0.25">
      <c r="A99" s="1"/>
      <c r="B99" s="5"/>
      <c r="C99" s="1" t="s">
        <v>40</v>
      </c>
      <c r="D99" s="8">
        <v>16000</v>
      </c>
      <c r="E99" s="5">
        <v>0.8</v>
      </c>
      <c r="G99" s="1"/>
      <c r="H99" s="1"/>
      <c r="I99" s="1"/>
      <c r="J99" s="1"/>
      <c r="K99" s="1"/>
    </row>
    <row r="100" spans="1:13" hidden="1" outlineLevel="1" x14ac:dyDescent="0.25">
      <c r="A100" s="1"/>
      <c r="B100" s="1"/>
      <c r="C100" s="1" t="s">
        <v>42</v>
      </c>
      <c r="D100" s="1"/>
      <c r="E100" s="1"/>
      <c r="F100" s="16">
        <f>D99/E99</f>
        <v>20000</v>
      </c>
      <c r="G100" s="1"/>
      <c r="H100" s="1"/>
      <c r="I100" s="1"/>
      <c r="J100" s="1"/>
      <c r="K100" s="1"/>
    </row>
    <row r="101" spans="1:13" hidden="1" outlineLevel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3" hidden="1" outlineLevel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3" hidden="1" outlineLevel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3" hidden="1" outlineLevel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3" hidden="1" outlineLevel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3" hidden="1" outlineLevel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3" hidden="1" outlineLevel="1" x14ac:dyDescent="0.25"/>
    <row r="108" spans="1:13" hidden="1" outlineLevel="1" x14ac:dyDescent="0.25"/>
    <row r="109" spans="1:13" hidden="1" outlineLevel="1" x14ac:dyDescent="0.25"/>
    <row r="110" spans="1:13" hidden="1" outlineLevel="1" x14ac:dyDescent="0.25">
      <c r="C110" s="1" t="s">
        <v>27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idden="1" outlineLevel="1" x14ac:dyDescent="0.25">
      <c r="C111" s="1" t="s">
        <v>31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idden="1" outlineLevel="1" x14ac:dyDescent="0.25">
      <c r="C112" s="1" t="s">
        <v>32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3:13" hidden="1" outlineLevel="1" x14ac:dyDescent="0.25">
      <c r="C113" s="1" t="s">
        <v>34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3:13" hidden="1" outlineLevel="1" x14ac:dyDescent="0.25">
      <c r="C114" s="1" t="s">
        <v>35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3:13" hidden="1" outlineLevel="1" x14ac:dyDescent="0.25">
      <c r="C115" s="15" t="s">
        <v>36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3:13" hidden="1" outlineLevel="1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3:13" hidden="1" outlineLevel="1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3:13" hidden="1" outlineLevel="1" x14ac:dyDescent="0.25">
      <c r="C118" s="1" t="s">
        <v>18</v>
      </c>
      <c r="D118" s="1" t="s">
        <v>19</v>
      </c>
      <c r="E118" s="8"/>
      <c r="F118" s="8">
        <v>100000</v>
      </c>
      <c r="G118" s="1"/>
      <c r="H118" s="1"/>
      <c r="I118" s="1"/>
      <c r="J118" s="1"/>
      <c r="K118" s="1"/>
      <c r="L118" s="1"/>
      <c r="M118" s="1"/>
    </row>
    <row r="119" spans="3:13" hidden="1" outlineLevel="1" x14ac:dyDescent="0.25">
      <c r="C119" s="1" t="s">
        <v>37</v>
      </c>
      <c r="D119" s="1"/>
      <c r="E119" s="8"/>
      <c r="F119" s="8">
        <v>100000</v>
      </c>
      <c r="G119" s="1"/>
      <c r="H119" s="1"/>
      <c r="I119" s="1"/>
      <c r="J119" s="1"/>
      <c r="K119" s="1"/>
      <c r="L119" s="1"/>
      <c r="M119" s="1"/>
    </row>
    <row r="120" spans="3:13" hidden="1" outlineLevel="1" x14ac:dyDescent="0.25">
      <c r="C120" s="1" t="s">
        <v>38</v>
      </c>
      <c r="D120" s="1"/>
      <c r="E120" s="8"/>
      <c r="F120" s="8"/>
      <c r="G120" s="1"/>
      <c r="H120" s="1"/>
      <c r="I120" s="1"/>
      <c r="J120" s="1"/>
      <c r="K120" s="1"/>
      <c r="L120" s="1"/>
      <c r="M120" s="1"/>
    </row>
    <row r="121" spans="3:13" hidden="1" outlineLevel="1" x14ac:dyDescent="0.25">
      <c r="C121" s="1" t="s">
        <v>16</v>
      </c>
      <c r="D121" s="1" t="s">
        <v>17</v>
      </c>
      <c r="E121" s="8">
        <v>12000</v>
      </c>
      <c r="F121" s="8"/>
      <c r="G121" s="1"/>
      <c r="H121" s="1"/>
      <c r="I121" s="1"/>
      <c r="J121" s="1"/>
      <c r="K121" s="1"/>
      <c r="L121" s="1"/>
      <c r="M121" s="1"/>
    </row>
    <row r="122" spans="3:13" hidden="1" outlineLevel="1" x14ac:dyDescent="0.25">
      <c r="C122" s="1" t="s">
        <v>39</v>
      </c>
      <c r="E122" s="8">
        <v>-20000</v>
      </c>
      <c r="F122" s="8">
        <f>E122+E121</f>
        <v>-8000</v>
      </c>
    </row>
    <row r="123" spans="3:13" hidden="1" outlineLevel="1" x14ac:dyDescent="0.25">
      <c r="C123" s="1" t="s">
        <v>33</v>
      </c>
      <c r="E123" s="8"/>
      <c r="F123" s="17">
        <f>F119+F122</f>
        <v>92000</v>
      </c>
    </row>
    <row r="124" spans="3:13" collapsed="1" x14ac:dyDescent="0.25">
      <c r="E124" s="8"/>
      <c r="F124" s="8"/>
    </row>
    <row r="125" spans="3:13" x14ac:dyDescent="0.25">
      <c r="E125" s="8"/>
      <c r="F125" s="8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942D-C50E-4065-9CCD-69E5F2EF8404}">
  <dimension ref="B4:D8"/>
  <sheetViews>
    <sheetView workbookViewId="0">
      <selection activeCell="B7" sqref="B7"/>
    </sheetView>
  </sheetViews>
  <sheetFormatPr defaultRowHeight="13.8" x14ac:dyDescent="0.25"/>
  <cols>
    <col min="2" max="2" width="56.77734375" bestFit="1" customWidth="1"/>
    <col min="3" max="3" width="14" bestFit="1" customWidth="1"/>
    <col min="4" max="4" width="68.88671875" bestFit="1" customWidth="1"/>
  </cols>
  <sheetData>
    <row r="4" spans="2:4" ht="21" x14ac:dyDescent="0.35">
      <c r="B4" s="3" t="s">
        <v>3</v>
      </c>
      <c r="C4" s="3" t="s">
        <v>5</v>
      </c>
      <c r="D4" s="3" t="s">
        <v>6</v>
      </c>
    </row>
    <row r="5" spans="2:4" ht="21" x14ac:dyDescent="0.35">
      <c r="B5" s="3" t="s">
        <v>4</v>
      </c>
      <c r="C5" s="3" t="s">
        <v>7</v>
      </c>
      <c r="D5" s="3" t="s">
        <v>8</v>
      </c>
    </row>
    <row r="6" spans="2:4" ht="21" x14ac:dyDescent="0.35">
      <c r="B6" s="3" t="s">
        <v>15</v>
      </c>
      <c r="C6" s="3" t="s">
        <v>9</v>
      </c>
      <c r="D6" s="3" t="s">
        <v>10</v>
      </c>
    </row>
    <row r="7" spans="2:4" ht="21" x14ac:dyDescent="0.35">
      <c r="C7" s="3" t="s">
        <v>11</v>
      </c>
      <c r="D7" s="3" t="s">
        <v>12</v>
      </c>
    </row>
    <row r="8" spans="2:4" ht="21" x14ac:dyDescent="0.35">
      <c r="C8" s="3" t="s">
        <v>13</v>
      </c>
      <c r="D8" s="3" t="s">
        <v>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Exemption&amp;Charges&amp;Relief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A00046899 MINGYAN JIA</cp:lastModifiedBy>
  <cp:lastPrinted>2025-09-24T20:48:47Z</cp:lastPrinted>
  <dcterms:created xsi:type="dcterms:W3CDTF">2015-06-05T18:19:34Z</dcterms:created>
  <dcterms:modified xsi:type="dcterms:W3CDTF">2025-09-24T22:26:09Z</dcterms:modified>
</cp:coreProperties>
</file>