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"/>
    </mc:Choice>
  </mc:AlternateContent>
  <xr:revisionPtr revIDLastSave="0" documentId="13_ncr:1_{F1318C4B-9DD9-410F-AB6E-CDE90E236398}" xr6:coauthVersionLast="47" xr6:coauthVersionMax="47" xr10:uidLastSave="{00000000-0000-0000-0000-000000000000}"/>
  <bookViews>
    <workbookView xWindow="-120" yWindow="-120" windowWidth="29040" windowHeight="15720" xr2:uid="{F1943B85-458F-438D-A19B-AE39DF55358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3" i="1" l="1"/>
  <c r="L23" i="1"/>
  <c r="F23" i="1"/>
  <c r="E22" i="1"/>
  <c r="I19" i="1"/>
  <c r="C19" i="1"/>
  <c r="Q18" i="1"/>
  <c r="P18" i="1"/>
  <c r="I18" i="1"/>
  <c r="G18" i="1"/>
  <c r="F18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R14" i="1"/>
  <c r="Q14" i="1"/>
  <c r="P14" i="1"/>
  <c r="O14" i="1"/>
  <c r="M14" i="1"/>
  <c r="L14" i="1"/>
  <c r="K14" i="1"/>
  <c r="H14" i="1"/>
  <c r="G14" i="1"/>
  <c r="F14" i="1"/>
  <c r="E14" i="1"/>
  <c r="D14" i="1"/>
  <c r="C14" i="1"/>
  <c r="R13" i="1"/>
  <c r="Q13" i="1"/>
  <c r="P13" i="1"/>
  <c r="O13" i="1"/>
  <c r="N13" i="1"/>
  <c r="M13" i="1"/>
  <c r="L13" i="1"/>
  <c r="K13" i="1"/>
  <c r="J13" i="1"/>
  <c r="I13" i="1"/>
  <c r="H13" i="1"/>
  <c r="F13" i="1"/>
  <c r="E13" i="1"/>
  <c r="D13" i="1"/>
  <c r="C13" i="1"/>
  <c r="P12" i="1"/>
  <c r="K12" i="1"/>
  <c r="J12" i="1"/>
  <c r="F12" i="1"/>
  <c r="D12" i="1"/>
  <c r="C12" i="1"/>
  <c r="O11" i="1"/>
  <c r="N11" i="1"/>
  <c r="K11" i="1"/>
  <c r="C11" i="1"/>
  <c r="L9" i="1"/>
  <c r="K9" i="1"/>
  <c r="J9" i="1"/>
  <c r="I9" i="1"/>
  <c r="H9" i="1"/>
  <c r="G9" i="1"/>
  <c r="F9" i="1"/>
  <c r="E9" i="1"/>
  <c r="D9" i="1"/>
  <c r="C9" i="1"/>
  <c r="K8" i="1"/>
  <c r="R7" i="1"/>
  <c r="G2" i="1"/>
</calcChain>
</file>

<file path=xl/sharedStrings.xml><?xml version="1.0" encoding="utf-8"?>
<sst xmlns="http://schemas.openxmlformats.org/spreadsheetml/2006/main" count="66" uniqueCount="46">
  <si>
    <t>Type</t>
  </si>
  <si>
    <t>Component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</si>
  <si>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</si>
  <si>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</si>
  <si>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</si>
  <si>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</si>
  <si>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</si>
  <si>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</si>
  <si>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</si>
  <si>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</si>
  <si>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</si>
  <si>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</si>
  <si>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</si>
  <si>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</si>
  <si>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</si>
  <si>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</si>
  <si>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</si>
  <si>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</si>
  <si>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Income</t>
  </si>
  <si>
    <t>Salary</t>
  </si>
  <si>
    <t>Source 2</t>
  </si>
  <si>
    <t>Chit Returns</t>
  </si>
  <si>
    <t>RD Returns</t>
  </si>
  <si>
    <t>Savings</t>
  </si>
  <si>
    <t>RD</t>
  </si>
  <si>
    <t>Chit</t>
  </si>
  <si>
    <t>Expense</t>
  </si>
  <si>
    <t>Health</t>
  </si>
  <si>
    <t>EMIs</t>
  </si>
  <si>
    <t>Diseal</t>
  </si>
  <si>
    <t>Gift</t>
  </si>
  <si>
    <t>Offerings</t>
  </si>
  <si>
    <t>School</t>
  </si>
  <si>
    <t>Groceries &amp; Food</t>
  </si>
  <si>
    <t>Servant</t>
  </si>
  <si>
    <t>Gas</t>
  </si>
  <si>
    <t>TAX</t>
  </si>
  <si>
    <t>Travel</t>
  </si>
  <si>
    <t>Vehicles</t>
  </si>
  <si>
    <t>EB</t>
  </si>
  <si>
    <t>LIC</t>
  </si>
  <si>
    <t>Generator</t>
  </si>
  <si>
    <t>Shopping</t>
  </si>
  <si>
    <t>Paper</t>
  </si>
  <si>
    <t>Loan</t>
  </si>
  <si>
    <t>Jewel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</si>
</sst>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3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A4000-FB8D-4F4E-887F-BBDFA9692DF8}" name="FinData" displayName="FinData" ref="A1:R25" totalsRowShown="0" headerRowDxfId="32">
  <autoFilter ref="A1:R25" xr:uid="{AF52FF37-9A77-4B81-89B3-F325D7A2208A}"/>
  <tableColumns count="18">
    <tableColumn id="1" xr3:uid="{58A01EA0-A8C1-4C29-A5B2-F93301FAB79F}" name="Type"/>
    <tableColumn id="2" xr3:uid="{6494A8AB-3CB8-43CB-833A-6AAC6512DD30}" name="Component"/>
    <tableColumn id="3" xr3:uid="{F0927546-DCCD-45F0-AF41-EF513053CFA2}" name="Jan-22" dataDxfId="31" totalsRowDxfId="30"/>
    <tableColumn id="4" xr3:uid="{914B7454-985E-4978-916D-F5BC1006E147}" name="Feb-22" dataDxfId="29" totalsRowDxfId="28"/>
    <tableColumn id="5" xr3:uid="{594CE7D1-6846-4F3F-B3AB-2C7FDF2AE8A2}" name="Mar-22" dataDxfId="27" totalsRowDxfId="26"/>
    <tableColumn id="6" xr3:uid="{DDB6FFBD-B05A-48C1-8DBC-3C1271F05B7C}" name="Apr-22" dataDxfId="25" totalsRowDxfId="24"/>
    <tableColumn id="7" xr3:uid="{AF6A4F01-4F2E-4814-9E4B-C0E21C8FFC87}" name="May-22" dataDxfId="23" totalsRowDxfId="22"/>
    <tableColumn id="8" xr3:uid="{F33BF97F-89EA-46D1-884A-FB554EA77E6D}" name="Jun-22" dataDxfId="21" totalsRowDxfId="20"/>
    <tableColumn id="9" xr3:uid="{6E6C8283-8082-43AE-B135-3546075DB3E7}" name="Jul-22" dataDxfId="19" totalsRowDxfId="18"/>
    <tableColumn id="10" xr3:uid="{498C5B3E-2E64-4E07-A53B-1A6C4CE0427E}" name="Aug-22" dataDxfId="17" totalsRowDxfId="16"/>
    <tableColumn id="11" xr3:uid="{61B706F2-624E-4056-ACD5-884C06005960}" name="Sep-22" dataDxfId="15" totalsRowDxfId="14"/>
    <tableColumn id="12" xr3:uid="{02C9B866-4304-45FE-9DCA-8765E9AB9A35}" name="Oct-22" dataDxfId="13" totalsRowDxfId="12"/>
    <tableColumn id="13" xr3:uid="{6EE18CE6-6B84-44A7-8FC7-41A5621D685A}" name="Nov-22" dataDxfId="11" totalsRowDxfId="10"/>
    <tableColumn id="14" xr3:uid="{C5F208DC-2427-4718-83EE-B3267305E4F3}" name="Dec-22" dataDxfId="9" totalsRowDxfId="8"/>
    <tableColumn id="15" xr3:uid="{D1895654-75EA-4216-820D-E87C0DA6AA04}" name="Jan-23" dataDxfId="7" totalsRowDxfId="6"/>
    <tableColumn id="16" xr3:uid="{4C2B46C6-2EF3-48C2-AC18-D751B3E5AFCE}" name="Feb-23" dataDxfId="5" totalsRowDxfId="4"/>
    <tableColumn id="17" xr3:uid="{FDA0FC9E-A8CA-48F4-813D-C17284AADD0D}" name="Mar-23" dataDxfId="3" totalsRowDxfId="2"/>
    <tableColumn id="18" xr3:uid="{3031A520-4BF4-418D-9DD2-5E33FB45AC70}" name="Apr-23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3308-6422-4E50-A567-DF4E05B827CD}">
  <dimension ref="A1:R25"/>
  <sheetViews>
    <sheetView tabSelected="1" workbookViewId="0">
      <selection activeCell="S1" sqref="S1:S2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s="2">
        <v>42000</v>
      </c>
      <c r="D2" s="2">
        <v>42000</v>
      </c>
      <c r="E2" s="2">
        <v>42000</v>
      </c>
      <c r="F2" s="2">
        <v>42000</v>
      </c>
      <c r="G2" s="2">
        <f>42000-3000</f>
        <v>39000</v>
      </c>
      <c r="H2" s="2">
        <v>42000</v>
      </c>
      <c r="I2" s="2">
        <v>42000</v>
      </c>
      <c r="J2" s="2">
        <v>42000</v>
      </c>
      <c r="K2" s="2">
        <v>42000</v>
      </c>
      <c r="L2" s="2">
        <v>42000</v>
      </c>
      <c r="M2" s="2">
        <v>42000</v>
      </c>
      <c r="N2" s="2">
        <v>42000</v>
      </c>
      <c r="O2" s="2">
        <v>42000</v>
      </c>
      <c r="P2" s="2">
        <v>42000</v>
      </c>
      <c r="Q2" s="2">
        <v>42000</v>
      </c>
      <c r="R2" s="2">
        <v>42000</v>
      </c>
    </row>
    <row r="3" spans="1:18" x14ac:dyDescent="0.25">
      <c r="A3" t="s">
        <v>18</v>
      </c>
      <c r="B3" t="s">
        <v>20</v>
      </c>
      <c r="C3" s="2">
        <v>82500</v>
      </c>
      <c r="D3" s="2">
        <v>82500</v>
      </c>
      <c r="E3" s="2">
        <v>82500</v>
      </c>
      <c r="F3" s="2">
        <v>82500</v>
      </c>
      <c r="G3" s="2">
        <v>82500</v>
      </c>
      <c r="H3" s="2">
        <v>82500</v>
      </c>
      <c r="I3" s="2">
        <v>82500</v>
      </c>
      <c r="J3" s="2">
        <v>82500</v>
      </c>
      <c r="K3" s="2">
        <v>82500</v>
      </c>
      <c r="L3" s="2">
        <v>82500</v>
      </c>
      <c r="M3" s="2">
        <v>82500</v>
      </c>
      <c r="N3" s="2">
        <v>82500</v>
      </c>
      <c r="O3" s="2">
        <v>93500</v>
      </c>
      <c r="P3" s="2">
        <v>93500</v>
      </c>
      <c r="Q3" s="2">
        <v>93500</v>
      </c>
      <c r="R3" s="2">
        <v>93500</v>
      </c>
    </row>
    <row r="4" spans="1:18" x14ac:dyDescent="0.25">
      <c r="A4" t="s">
        <v>18</v>
      </c>
      <c r="B4" t="s">
        <v>21</v>
      </c>
      <c r="C4" s="2">
        <v>100000</v>
      </c>
      <c r="D4" s="2">
        <v>0</v>
      </c>
      <c r="E4" s="2">
        <v>0</v>
      </c>
      <c r="F4" s="2">
        <v>0</v>
      </c>
      <c r="G4" s="2">
        <v>50000</v>
      </c>
      <c r="H4" s="2">
        <v>100000</v>
      </c>
      <c r="I4" s="2">
        <v>0</v>
      </c>
      <c r="J4" s="2">
        <v>0</v>
      </c>
      <c r="K4" s="2">
        <v>100000</v>
      </c>
      <c r="L4" s="2">
        <v>0</v>
      </c>
      <c r="M4" s="2">
        <v>0</v>
      </c>
      <c r="N4" s="2">
        <v>0</v>
      </c>
      <c r="O4" s="2">
        <v>100000</v>
      </c>
      <c r="P4" s="2">
        <v>0</v>
      </c>
      <c r="Q4" s="2">
        <v>0</v>
      </c>
      <c r="R4" s="2">
        <v>0</v>
      </c>
    </row>
    <row r="5" spans="1:18" x14ac:dyDescent="0.25">
      <c r="A5" t="s">
        <v>18</v>
      </c>
      <c r="B5" t="s">
        <v>22</v>
      </c>
      <c r="C5" s="2">
        <v>0</v>
      </c>
      <c r="D5" s="2">
        <v>0</v>
      </c>
      <c r="E5" s="2">
        <v>0</v>
      </c>
      <c r="F5" s="2">
        <v>0</v>
      </c>
      <c r="G5" s="2">
        <v>12000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24000</v>
      </c>
      <c r="O5" s="2">
        <v>0</v>
      </c>
      <c r="P5" s="2">
        <v>0</v>
      </c>
      <c r="Q5" s="2">
        <v>0</v>
      </c>
      <c r="R5" s="2">
        <v>0</v>
      </c>
    </row>
    <row r="6" spans="1:18" x14ac:dyDescent="0.25">
      <c r="A6" t="s">
        <v>23</v>
      </c>
      <c r="B6" t="s">
        <v>24</v>
      </c>
      <c r="C6" s="2">
        <v>3000</v>
      </c>
      <c r="D6" s="2">
        <v>3000</v>
      </c>
      <c r="E6" s="2">
        <v>3000</v>
      </c>
      <c r="F6" s="2">
        <v>3000</v>
      </c>
      <c r="G6" s="2">
        <v>3000</v>
      </c>
      <c r="H6" s="2">
        <v>3000</v>
      </c>
      <c r="I6" s="2">
        <v>3000</v>
      </c>
      <c r="J6" s="2">
        <v>3000</v>
      </c>
      <c r="K6" s="2">
        <v>3000</v>
      </c>
      <c r="L6" s="2">
        <v>3000</v>
      </c>
      <c r="M6" s="2">
        <v>3000</v>
      </c>
      <c r="N6" s="2">
        <v>3000</v>
      </c>
      <c r="O6" s="2">
        <v>3000</v>
      </c>
      <c r="P6" s="2">
        <v>3000</v>
      </c>
      <c r="Q6" s="2">
        <v>3000</v>
      </c>
      <c r="R6" s="2">
        <v>3000</v>
      </c>
    </row>
    <row r="7" spans="1:18" x14ac:dyDescent="0.25">
      <c r="A7" t="s">
        <v>23</v>
      </c>
      <c r="B7" t="s">
        <v>25</v>
      </c>
      <c r="C7" s="2">
        <v>35000</v>
      </c>
      <c r="D7" s="2">
        <v>35000</v>
      </c>
      <c r="E7" s="2">
        <v>35000</v>
      </c>
      <c r="F7" s="2">
        <v>35000</v>
      </c>
      <c r="G7" s="2">
        <v>35000</v>
      </c>
      <c r="H7" s="2">
        <v>35000</v>
      </c>
      <c r="I7" s="2">
        <v>40000</v>
      </c>
      <c r="J7" s="2">
        <v>38900</v>
      </c>
      <c r="K7" s="2">
        <v>38900</v>
      </c>
      <c r="L7" s="2">
        <v>38950</v>
      </c>
      <c r="M7" s="2">
        <v>39000</v>
      </c>
      <c r="N7" s="2">
        <v>39000</v>
      </c>
      <c r="O7" s="2">
        <v>39100</v>
      </c>
      <c r="P7" s="2">
        <v>39100</v>
      </c>
      <c r="Q7" s="2">
        <v>39200</v>
      </c>
      <c r="R7" s="2">
        <f>39300+5000</f>
        <v>44300</v>
      </c>
    </row>
    <row r="8" spans="1:18" x14ac:dyDescent="0.25">
      <c r="A8" t="s">
        <v>26</v>
      </c>
      <c r="B8" t="s">
        <v>27</v>
      </c>
      <c r="C8" s="2">
        <v>4000</v>
      </c>
      <c r="D8" s="2">
        <v>4000</v>
      </c>
      <c r="E8" s="2">
        <v>0</v>
      </c>
      <c r="F8" s="2">
        <v>6400</v>
      </c>
      <c r="G8" s="2">
        <v>140000</v>
      </c>
      <c r="H8" s="2">
        <v>7798</v>
      </c>
      <c r="I8" s="2">
        <v>0</v>
      </c>
      <c r="J8" s="2">
        <v>0</v>
      </c>
      <c r="K8" s="2">
        <f>5585+14500</f>
        <v>20085</v>
      </c>
      <c r="L8" s="2">
        <v>0</v>
      </c>
      <c r="M8" s="2">
        <v>0</v>
      </c>
      <c r="N8" s="2">
        <v>0</v>
      </c>
      <c r="O8" s="2">
        <v>4127</v>
      </c>
      <c r="P8" s="2">
        <v>5188</v>
      </c>
      <c r="Q8" s="2">
        <v>5251</v>
      </c>
      <c r="R8" s="2">
        <v>0</v>
      </c>
    </row>
    <row r="9" spans="1:18" x14ac:dyDescent="0.25">
      <c r="A9" t="s">
        <v>26</v>
      </c>
      <c r="B9" t="s">
        <v>28</v>
      </c>
      <c r="C9" s="2">
        <f t="shared" ref="C9:L9" si="0">SUM(4753,17300)</f>
        <v>22053</v>
      </c>
      <c r="D9" s="2">
        <f t="shared" si="0"/>
        <v>22053</v>
      </c>
      <c r="E9" s="2">
        <f t="shared" si="0"/>
        <v>22053</v>
      </c>
      <c r="F9" s="2">
        <f t="shared" si="0"/>
        <v>22053</v>
      </c>
      <c r="G9" s="2">
        <f t="shared" si="0"/>
        <v>22053</v>
      </c>
      <c r="H9" s="2">
        <f t="shared" si="0"/>
        <v>22053</v>
      </c>
      <c r="I9" s="2">
        <f t="shared" si="0"/>
        <v>22053</v>
      </c>
      <c r="J9" s="2">
        <f t="shared" si="0"/>
        <v>22053</v>
      </c>
      <c r="K9" s="2">
        <f t="shared" si="0"/>
        <v>22053</v>
      </c>
      <c r="L9" s="2">
        <f t="shared" si="0"/>
        <v>22053</v>
      </c>
      <c r="M9" s="2">
        <v>17300</v>
      </c>
      <c r="N9" s="2">
        <v>17300</v>
      </c>
      <c r="O9" s="2">
        <v>17300</v>
      </c>
      <c r="P9" s="2">
        <v>17300</v>
      </c>
      <c r="Q9" s="2">
        <v>17300</v>
      </c>
      <c r="R9" s="2">
        <v>17300</v>
      </c>
    </row>
    <row r="10" spans="1:18" x14ac:dyDescent="0.25">
      <c r="A10" t="s">
        <v>26</v>
      </c>
      <c r="B10" t="s">
        <v>29</v>
      </c>
      <c r="C10" s="2">
        <v>4400</v>
      </c>
      <c r="D10" s="2">
        <v>5800</v>
      </c>
      <c r="E10" s="2">
        <v>4100</v>
      </c>
      <c r="F10" s="2">
        <v>2300</v>
      </c>
      <c r="G10" s="2">
        <v>3200</v>
      </c>
      <c r="H10" s="2">
        <v>3700</v>
      </c>
      <c r="I10" s="2">
        <v>2200</v>
      </c>
      <c r="J10" s="2">
        <v>2450</v>
      </c>
      <c r="K10" s="2">
        <v>7200</v>
      </c>
      <c r="L10" s="2">
        <v>0</v>
      </c>
      <c r="M10" s="2">
        <v>0</v>
      </c>
      <c r="N10" s="2">
        <v>1000</v>
      </c>
      <c r="O10" s="2">
        <v>3000</v>
      </c>
      <c r="P10" s="2">
        <v>5800</v>
      </c>
      <c r="Q10" s="2">
        <v>7000</v>
      </c>
      <c r="R10" s="2">
        <v>4000</v>
      </c>
    </row>
    <row r="11" spans="1:18" x14ac:dyDescent="0.25">
      <c r="A11" t="s">
        <v>26</v>
      </c>
      <c r="B11" t="s">
        <v>30</v>
      </c>
      <c r="C11" s="2">
        <f>SUM(10000,1700)</f>
        <v>11700</v>
      </c>
      <c r="D11" s="2">
        <v>0</v>
      </c>
      <c r="E11" s="2">
        <v>0</v>
      </c>
      <c r="F11" s="2">
        <v>0</v>
      </c>
      <c r="G11" s="2">
        <v>2000</v>
      </c>
      <c r="H11" s="2">
        <v>0</v>
      </c>
      <c r="I11" s="2">
        <v>700</v>
      </c>
      <c r="J11" s="2">
        <v>0</v>
      </c>
      <c r="K11" s="2">
        <f>11200+10750+1000+1000</f>
        <v>23950</v>
      </c>
      <c r="L11" s="2">
        <v>0</v>
      </c>
      <c r="M11" s="2">
        <v>0</v>
      </c>
      <c r="N11" s="2">
        <f>10000+20000+2000+7000</f>
        <v>39000</v>
      </c>
      <c r="O11" s="2">
        <f>3600+2000</f>
        <v>5600</v>
      </c>
      <c r="P11" s="2">
        <v>1500</v>
      </c>
      <c r="Q11" s="2">
        <v>2250</v>
      </c>
      <c r="R11" s="2">
        <v>26500</v>
      </c>
    </row>
    <row r="12" spans="1:18" x14ac:dyDescent="0.25">
      <c r="A12" t="s">
        <v>26</v>
      </c>
      <c r="B12" t="s">
        <v>31</v>
      </c>
      <c r="C12" s="2">
        <f>SUM(7000+2650)</f>
        <v>9650</v>
      </c>
      <c r="D12" s="2">
        <f>7000+7250</f>
        <v>14250</v>
      </c>
      <c r="E12" s="2">
        <v>7000</v>
      </c>
      <c r="F12" s="2">
        <f>7000+5000</f>
        <v>12000</v>
      </c>
      <c r="G12" s="2">
        <v>7000</v>
      </c>
      <c r="H12" s="2">
        <v>7000</v>
      </c>
      <c r="I12" s="2">
        <v>7000</v>
      </c>
      <c r="J12" s="2">
        <f>7000</f>
        <v>7000</v>
      </c>
      <c r="K12" s="2">
        <f>7000+7250</f>
        <v>14250</v>
      </c>
      <c r="L12" s="2">
        <v>7000</v>
      </c>
      <c r="M12" s="2">
        <v>7000</v>
      </c>
      <c r="N12" s="2">
        <v>7000</v>
      </c>
      <c r="O12" s="2">
        <v>7000</v>
      </c>
      <c r="P12" s="2">
        <f>7000+7250</f>
        <v>14250</v>
      </c>
      <c r="Q12" s="2">
        <v>7000</v>
      </c>
      <c r="R12" s="2">
        <v>7000</v>
      </c>
    </row>
    <row r="13" spans="1:18" x14ac:dyDescent="0.25">
      <c r="A13" t="s">
        <v>26</v>
      </c>
      <c r="B13" t="s">
        <v>32</v>
      </c>
      <c r="C13" s="2">
        <f>SUM(3000)</f>
        <v>3000</v>
      </c>
      <c r="D13" s="2">
        <f>SUM(3000)</f>
        <v>3000</v>
      </c>
      <c r="E13" s="2">
        <f>SUM(3000)</f>
        <v>3000</v>
      </c>
      <c r="F13" s="2">
        <f>SUM(3000)</f>
        <v>3000</v>
      </c>
      <c r="G13" s="2">
        <v>0</v>
      </c>
      <c r="H13" s="2">
        <f>SUM(3000)</f>
        <v>3000</v>
      </c>
      <c r="I13" s="2">
        <f>SUM(3000)</f>
        <v>3000</v>
      </c>
      <c r="J13" s="2">
        <f>SUM(3000)</f>
        <v>3000</v>
      </c>
      <c r="K13" s="2">
        <f>SUM(3000)</f>
        <v>3000</v>
      </c>
      <c r="L13" s="2">
        <f>SUM(3000)</f>
        <v>3000</v>
      </c>
      <c r="M13" s="2">
        <f t="shared" ref="M13:R13" si="1">SUM(1500)</f>
        <v>1500</v>
      </c>
      <c r="N13" s="2">
        <f t="shared" si="1"/>
        <v>1500</v>
      </c>
      <c r="O13" s="2">
        <f t="shared" si="1"/>
        <v>1500</v>
      </c>
      <c r="P13" s="2">
        <f t="shared" si="1"/>
        <v>1500</v>
      </c>
      <c r="Q13" s="2">
        <f t="shared" si="1"/>
        <v>1500</v>
      </c>
      <c r="R13" s="2">
        <f t="shared" si="1"/>
        <v>1500</v>
      </c>
    </row>
    <row r="14" spans="1:18" x14ac:dyDescent="0.25">
      <c r="A14" t="s">
        <v>26</v>
      </c>
      <c r="B14" t="s">
        <v>33</v>
      </c>
      <c r="C14" s="2">
        <f>SUM(3400,900,2850)</f>
        <v>7150</v>
      </c>
      <c r="D14" s="2">
        <f>SUM(7100,1050)</f>
        <v>8150</v>
      </c>
      <c r="E14" s="2">
        <f>3230+800+850+150+1000</f>
        <v>6030</v>
      </c>
      <c r="F14" s="2">
        <f>4300+800+2000</f>
        <v>7100</v>
      </c>
      <c r="G14" s="2">
        <f>4000+650+1550+1700</f>
        <v>7900</v>
      </c>
      <c r="H14" s="2">
        <f>575+5617+2000+1000</f>
        <v>9192</v>
      </c>
      <c r="I14" s="2">
        <v>5000</v>
      </c>
      <c r="J14" s="2">
        <v>2020</v>
      </c>
      <c r="K14" s="2">
        <f>3250+4333+2000</f>
        <v>9583</v>
      </c>
      <c r="L14" s="2">
        <f>5200+1250+2500</f>
        <v>8950</v>
      </c>
      <c r="M14" s="2">
        <f>4500+4720</f>
        <v>9220</v>
      </c>
      <c r="N14" s="2">
        <v>8000</v>
      </c>
      <c r="O14" s="2">
        <f>4000+8500</f>
        <v>12500</v>
      </c>
      <c r="P14" s="2">
        <f>6300+500</f>
        <v>6800</v>
      </c>
      <c r="Q14" s="2">
        <f>1400+2000</f>
        <v>3400</v>
      </c>
      <c r="R14" s="2">
        <f>3542+4400</f>
        <v>7942</v>
      </c>
    </row>
    <row r="15" spans="1:18" x14ac:dyDescent="0.25">
      <c r="A15" t="s">
        <v>26</v>
      </c>
      <c r="B15" t="s">
        <v>34</v>
      </c>
      <c r="C15" s="2">
        <f t="shared" ref="C15:Q15" si="2">1500+500</f>
        <v>2000</v>
      </c>
      <c r="D15" s="2">
        <f t="shared" si="2"/>
        <v>2000</v>
      </c>
      <c r="E15" s="2">
        <f t="shared" si="2"/>
        <v>2000</v>
      </c>
      <c r="F15" s="2">
        <f t="shared" si="2"/>
        <v>2000</v>
      </c>
      <c r="G15" s="2">
        <f t="shared" si="2"/>
        <v>2000</v>
      </c>
      <c r="H15" s="2">
        <f t="shared" si="2"/>
        <v>2000</v>
      </c>
      <c r="I15" s="2">
        <f t="shared" si="2"/>
        <v>2000</v>
      </c>
      <c r="J15" s="2">
        <f t="shared" si="2"/>
        <v>2000</v>
      </c>
      <c r="K15" s="2">
        <f t="shared" si="2"/>
        <v>2000</v>
      </c>
      <c r="L15" s="2">
        <f t="shared" si="2"/>
        <v>2000</v>
      </c>
      <c r="M15" s="2">
        <f t="shared" si="2"/>
        <v>2000</v>
      </c>
      <c r="N15" s="2">
        <f t="shared" si="2"/>
        <v>2000</v>
      </c>
      <c r="O15" s="2">
        <f t="shared" si="2"/>
        <v>2000</v>
      </c>
      <c r="P15" s="2">
        <f t="shared" si="2"/>
        <v>2000</v>
      </c>
      <c r="Q15" s="2">
        <f t="shared" si="2"/>
        <v>2000</v>
      </c>
      <c r="R15" s="2">
        <f>1500+500+600</f>
        <v>2600</v>
      </c>
    </row>
    <row r="16" spans="1:18" x14ac:dyDescent="0.25">
      <c r="A16" t="s">
        <v>26</v>
      </c>
      <c r="B16" t="s">
        <v>35</v>
      </c>
      <c r="C16" s="2">
        <v>1030</v>
      </c>
      <c r="D16" s="2">
        <v>1030</v>
      </c>
      <c r="E16" s="2">
        <v>1030</v>
      </c>
      <c r="F16" s="2">
        <v>1080</v>
      </c>
      <c r="G16" s="2">
        <v>1080</v>
      </c>
      <c r="H16" s="2">
        <v>1080</v>
      </c>
      <c r="I16" s="2">
        <v>1080</v>
      </c>
      <c r="J16" s="2">
        <v>1080</v>
      </c>
      <c r="K16" s="2">
        <v>1050</v>
      </c>
      <c r="L16" s="2">
        <v>1080</v>
      </c>
      <c r="M16" s="2">
        <v>1080</v>
      </c>
      <c r="N16" s="2">
        <v>1080</v>
      </c>
      <c r="O16" s="2">
        <v>1080</v>
      </c>
      <c r="P16" s="2">
        <v>1200</v>
      </c>
      <c r="Q16" s="2">
        <v>1200</v>
      </c>
      <c r="R16" s="2">
        <v>1200</v>
      </c>
    </row>
    <row r="17" spans="1:18" x14ac:dyDescent="0.25">
      <c r="A17" t="s">
        <v>26</v>
      </c>
      <c r="B17" t="s">
        <v>36</v>
      </c>
      <c r="C17" s="2">
        <v>0</v>
      </c>
      <c r="D17" s="2">
        <v>1250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14000</v>
      </c>
      <c r="N17" s="2">
        <v>0</v>
      </c>
      <c r="O17" s="2">
        <v>0</v>
      </c>
      <c r="P17" s="2">
        <v>1250</v>
      </c>
      <c r="Q17" s="2">
        <v>0</v>
      </c>
      <c r="R17" s="2">
        <v>0</v>
      </c>
    </row>
    <row r="18" spans="1:18" x14ac:dyDescent="0.25">
      <c r="A18" t="s">
        <v>26</v>
      </c>
      <c r="B18" t="s">
        <v>37</v>
      </c>
      <c r="C18" s="2">
        <v>2000</v>
      </c>
      <c r="D18" s="2">
        <v>2000</v>
      </c>
      <c r="E18" s="2">
        <v>2000</v>
      </c>
      <c r="F18" s="2">
        <f>3000+2000</f>
        <v>5000</v>
      </c>
      <c r="G18" s="2">
        <f>2000+2000+10000+1000</f>
        <v>15000</v>
      </c>
      <c r="H18" s="2">
        <v>2000</v>
      </c>
      <c r="I18" s="2">
        <f>2000</f>
        <v>2000</v>
      </c>
      <c r="J18" s="2">
        <v>2000</v>
      </c>
      <c r="K18" s="2">
        <v>2000</v>
      </c>
      <c r="L18" s="2">
        <v>2000</v>
      </c>
      <c r="M18" s="2">
        <v>2000</v>
      </c>
      <c r="N18" s="2">
        <v>2000</v>
      </c>
      <c r="O18" s="2">
        <v>2000</v>
      </c>
      <c r="P18" s="2">
        <f>2000+14500</f>
        <v>16500</v>
      </c>
      <c r="Q18" s="2">
        <f>2000+1300</f>
        <v>3300</v>
      </c>
      <c r="R18" s="2">
        <v>2000</v>
      </c>
    </row>
    <row r="19" spans="1:18" x14ac:dyDescent="0.25">
      <c r="A19" t="s">
        <v>26</v>
      </c>
      <c r="B19" t="s">
        <v>38</v>
      </c>
      <c r="C19" s="2">
        <f>500+3000</f>
        <v>3500</v>
      </c>
      <c r="D19" s="2">
        <v>500</v>
      </c>
      <c r="E19" s="2">
        <v>500</v>
      </c>
      <c r="F19" s="2">
        <v>0</v>
      </c>
      <c r="G19" s="2">
        <v>0</v>
      </c>
      <c r="H19" s="2">
        <v>0</v>
      </c>
      <c r="I19" s="2">
        <f>4500+1500</f>
        <v>6000</v>
      </c>
      <c r="J19" s="2">
        <v>20000</v>
      </c>
      <c r="K19" s="2">
        <v>0</v>
      </c>
      <c r="L19" s="2">
        <v>800</v>
      </c>
      <c r="M19" s="2">
        <v>0</v>
      </c>
      <c r="N19" s="2">
        <v>0</v>
      </c>
      <c r="O19" s="2">
        <v>6000</v>
      </c>
      <c r="P19" s="2">
        <v>0</v>
      </c>
      <c r="Q19" s="2">
        <v>0</v>
      </c>
      <c r="R19" s="2">
        <v>5000</v>
      </c>
    </row>
    <row r="20" spans="1:18" x14ac:dyDescent="0.25">
      <c r="A20" t="s">
        <v>26</v>
      </c>
      <c r="B20" t="s">
        <v>39</v>
      </c>
      <c r="C20" s="2">
        <v>6248</v>
      </c>
      <c r="D20" s="2">
        <v>0</v>
      </c>
      <c r="E20" s="2">
        <v>7321</v>
      </c>
      <c r="F20" s="2">
        <v>0</v>
      </c>
      <c r="G20" s="2">
        <v>10000</v>
      </c>
      <c r="H20" s="2">
        <v>0</v>
      </c>
      <c r="I20" s="2">
        <v>3630</v>
      </c>
      <c r="J20" s="2">
        <v>0</v>
      </c>
      <c r="K20" s="2">
        <v>4000</v>
      </c>
      <c r="L20" s="2">
        <v>0</v>
      </c>
      <c r="M20" s="2">
        <v>9248</v>
      </c>
      <c r="N20" s="2">
        <v>0</v>
      </c>
      <c r="O20" s="2">
        <v>4750</v>
      </c>
      <c r="P20" s="2">
        <v>0</v>
      </c>
      <c r="Q20" s="2">
        <v>4010</v>
      </c>
      <c r="R20" s="2">
        <v>0</v>
      </c>
    </row>
    <row r="21" spans="1:18" x14ac:dyDescent="0.25">
      <c r="A21" t="s">
        <v>26</v>
      </c>
      <c r="B21" t="s">
        <v>40</v>
      </c>
      <c r="C21" s="2">
        <v>111118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111118</v>
      </c>
      <c r="P21" s="2">
        <v>0</v>
      </c>
      <c r="Q21" s="2">
        <v>0</v>
      </c>
      <c r="R21" s="2">
        <v>0</v>
      </c>
    </row>
    <row r="22" spans="1:18" x14ac:dyDescent="0.25">
      <c r="A22" t="s">
        <v>26</v>
      </c>
      <c r="B22" t="s">
        <v>41</v>
      </c>
      <c r="C22" s="2">
        <v>500</v>
      </c>
      <c r="D22" s="2">
        <v>500</v>
      </c>
      <c r="E22" s="2">
        <f>500+1850</f>
        <v>2350</v>
      </c>
      <c r="F22" s="2">
        <v>500</v>
      </c>
      <c r="G22" s="2">
        <v>500</v>
      </c>
      <c r="H22" s="2">
        <v>500</v>
      </c>
      <c r="I22" s="2">
        <v>500</v>
      </c>
      <c r="J22" s="2">
        <v>500</v>
      </c>
      <c r="K22" s="2">
        <v>500</v>
      </c>
      <c r="L22" s="2">
        <v>500</v>
      </c>
      <c r="M22" s="2">
        <v>500</v>
      </c>
      <c r="N22" s="2">
        <v>500</v>
      </c>
      <c r="O22" s="2">
        <v>500</v>
      </c>
      <c r="P22" s="2">
        <v>500</v>
      </c>
      <c r="Q22" s="2">
        <v>500</v>
      </c>
      <c r="R22" s="2">
        <v>500</v>
      </c>
    </row>
    <row r="23" spans="1:18" x14ac:dyDescent="0.25">
      <c r="A23" t="s">
        <v>26</v>
      </c>
      <c r="B23" t="s">
        <v>42</v>
      </c>
      <c r="C23" s="2">
        <v>0</v>
      </c>
      <c r="D23" s="2">
        <v>0</v>
      </c>
      <c r="E23" s="2">
        <v>1000</v>
      </c>
      <c r="F23" s="2">
        <f>6000+350</f>
        <v>6350</v>
      </c>
      <c r="G23" s="2">
        <v>0</v>
      </c>
      <c r="H23" s="2">
        <v>3100</v>
      </c>
      <c r="I23" s="2">
        <v>9000</v>
      </c>
      <c r="J23" s="2">
        <v>1000</v>
      </c>
      <c r="K23" s="2">
        <v>0</v>
      </c>
      <c r="L23" s="2">
        <f>4500+2300+3200</f>
        <v>10000</v>
      </c>
      <c r="M23" s="2">
        <v>0</v>
      </c>
      <c r="N23" s="2">
        <v>0</v>
      </c>
      <c r="O23" s="2">
        <v>2000</v>
      </c>
      <c r="P23" s="2">
        <v>1000</v>
      </c>
      <c r="Q23" s="2">
        <v>7357</v>
      </c>
      <c r="R23" s="2">
        <f>3600+16200</f>
        <v>19800</v>
      </c>
    </row>
    <row r="24" spans="1:18" x14ac:dyDescent="0.25">
      <c r="A24" t="s">
        <v>26</v>
      </c>
      <c r="B24" t="s">
        <v>43</v>
      </c>
      <c r="C24" s="2">
        <v>200</v>
      </c>
      <c r="D24" s="2">
        <v>200</v>
      </c>
      <c r="E24" s="2">
        <v>200</v>
      </c>
      <c r="F24" s="2">
        <v>200</v>
      </c>
      <c r="G24" s="2">
        <v>200</v>
      </c>
      <c r="H24" s="2">
        <v>200</v>
      </c>
      <c r="I24" s="2">
        <v>200</v>
      </c>
      <c r="J24" s="2">
        <v>200</v>
      </c>
      <c r="K24" s="2">
        <v>200</v>
      </c>
      <c r="L24" s="2">
        <v>200</v>
      </c>
      <c r="M24" s="2">
        <v>200</v>
      </c>
      <c r="N24" s="2">
        <v>200</v>
      </c>
      <c r="O24" s="2">
        <v>200</v>
      </c>
      <c r="P24" s="2">
        <v>200</v>
      </c>
      <c r="Q24" s="2">
        <v>200</v>
      </c>
      <c r="R24" s="2">
        <v>200</v>
      </c>
    </row>
    <row r="25" spans="1:18" x14ac:dyDescent="0.25">
      <c r="A25" t="s">
        <v>44</v>
      </c>
      <c r="B25" t="s">
        <v>45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100000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jerish jerry</dc:creator>
  <cp:lastModifiedBy>jerish jerry</cp:lastModifiedBy>
  <dcterms:created xsi:type="dcterms:W3CDTF">2023-05-18T17:10:52Z</dcterms:created>
  <dcterms:modified xsi:type="dcterms:W3CDTF">2023-05-25T19:02:46Z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f37c0471-59fd-4009-9273-26ea78ea62b6</vt:lpwstr>
  </property>
</Properties>
</file>