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eron\Documents\MAC\Métodos Númericos I\Métodos\"/>
    </mc:Choice>
  </mc:AlternateContent>
  <xr:revisionPtr revIDLastSave="0" documentId="13_ncr:1_{7EC89101-085B-4735-897C-2C26F2DDCA75}" xr6:coauthVersionLast="47" xr6:coauthVersionMax="47" xr10:uidLastSave="{00000000-0000-0000-0000-000000000000}"/>
  <bookViews>
    <workbookView xWindow="12" yWindow="12" windowWidth="23016" windowHeight="12936" activeTab="4" xr2:uid="{00000000-000D-0000-FFFF-FFFF00000000}"/>
  </bookViews>
  <sheets>
    <sheet name="Bisección" sheetId="1" r:id="rId1"/>
    <sheet name="Posición falsa" sheetId="2" r:id="rId2"/>
    <sheet name="Newton-Raphson" sheetId="3" r:id="rId3"/>
    <sheet name="Secante" sheetId="4" r:id="rId4"/>
    <sheet name="Bairstow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8" i="5" l="1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5" i="2"/>
  <c r="B136" i="5"/>
  <c r="B139" i="5" s="1"/>
  <c r="B128" i="5"/>
  <c r="B131" i="5" s="1"/>
  <c r="B120" i="5"/>
  <c r="B123" i="5" s="1"/>
  <c r="A113" i="5"/>
  <c r="A114" i="5"/>
  <c r="B112" i="5"/>
  <c r="B115" i="5" s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G5" i="2"/>
  <c r="A102" i="5"/>
  <c r="B101" i="5"/>
  <c r="D100" i="5" s="1"/>
  <c r="A100" i="5"/>
  <c r="A103" i="5" s="1"/>
  <c r="A99" i="5"/>
  <c r="A68" i="5"/>
  <c r="A67" i="5"/>
  <c r="B93" i="5"/>
  <c r="B85" i="5"/>
  <c r="B80" i="5"/>
  <c r="B77" i="5"/>
  <c r="J76" i="5"/>
  <c r="B72" i="5"/>
  <c r="B69" i="5"/>
  <c r="J68" i="5"/>
  <c r="A63" i="5"/>
  <c r="A62" i="5"/>
  <c r="J60" i="5"/>
  <c r="B61" i="5"/>
  <c r="B64" i="5" s="1"/>
  <c r="C59" i="5"/>
  <c r="C61" i="5" s="1"/>
  <c r="O50" i="5"/>
  <c r="O42" i="5"/>
  <c r="O34" i="5"/>
  <c r="O26" i="5"/>
  <c r="B50" i="5"/>
  <c r="D49" i="5" s="1"/>
  <c r="A49" i="5"/>
  <c r="A52" i="5" s="1"/>
  <c r="A48" i="5"/>
  <c r="A51" i="5" s="1"/>
  <c r="B42" i="5"/>
  <c r="B45" i="5" s="1"/>
  <c r="A41" i="5"/>
  <c r="A44" i="5" s="1"/>
  <c r="A40" i="5"/>
  <c r="A43" i="5" s="1"/>
  <c r="B34" i="5"/>
  <c r="B37" i="5" s="1"/>
  <c r="D33" i="5"/>
  <c r="A33" i="5"/>
  <c r="A36" i="5" s="1"/>
  <c r="A32" i="5"/>
  <c r="A35" i="5" s="1"/>
  <c r="O25" i="5"/>
  <c r="O18" i="5"/>
  <c r="O17" i="5"/>
  <c r="K26" i="5"/>
  <c r="J26" i="5"/>
  <c r="I26" i="5"/>
  <c r="M26" i="5"/>
  <c r="M25" i="5"/>
  <c r="M25" i="5" a="1"/>
  <c r="K25" i="5"/>
  <c r="J25" i="5"/>
  <c r="I25" i="5"/>
  <c r="A28" i="5"/>
  <c r="A27" i="5"/>
  <c r="A25" i="5"/>
  <c r="A24" i="5"/>
  <c r="B26" i="5"/>
  <c r="M17" i="5" a="1"/>
  <c r="M17" i="5" s="1"/>
  <c r="K18" i="5"/>
  <c r="K17" i="5"/>
  <c r="J18" i="5"/>
  <c r="J17" i="5"/>
  <c r="I18" i="5"/>
  <c r="I17" i="5"/>
  <c r="G17" i="5"/>
  <c r="G16" i="5"/>
  <c r="B18" i="5"/>
  <c r="B21" i="5" s="1"/>
  <c r="H3" i="5"/>
  <c r="K4" i="5"/>
  <c r="K3" i="5"/>
  <c r="H4" i="5"/>
  <c r="I3" i="5"/>
  <c r="I4" i="5"/>
  <c r="F7" i="5"/>
  <c r="E7" i="5"/>
  <c r="D7" i="5"/>
  <c r="F6" i="5"/>
  <c r="E6" i="5"/>
  <c r="D6" i="5"/>
  <c r="C6" i="5"/>
  <c r="B8" i="5"/>
  <c r="C8" i="5"/>
  <c r="F4" i="5"/>
  <c r="E4" i="5"/>
  <c r="D4" i="5"/>
  <c r="F3" i="5"/>
  <c r="E3" i="5"/>
  <c r="D3" i="5"/>
  <c r="C3" i="5"/>
  <c r="B5" i="5"/>
  <c r="H29" i="3"/>
  <c r="H30" i="3"/>
  <c r="H31" i="3"/>
  <c r="G29" i="3"/>
  <c r="G30" i="3"/>
  <c r="G31" i="3"/>
  <c r="E29" i="3"/>
  <c r="G28" i="3"/>
  <c r="F28" i="3"/>
  <c r="E28" i="3"/>
  <c r="D28" i="3"/>
  <c r="B29" i="3"/>
  <c r="B30" i="3" s="1"/>
  <c r="B31" i="3" s="1"/>
  <c r="K6" i="4"/>
  <c r="K7" i="4"/>
  <c r="K8" i="4"/>
  <c r="G8" i="4"/>
  <c r="G5" i="4"/>
  <c r="H5" i="4" s="1"/>
  <c r="H4" i="4"/>
  <c r="F4" i="4"/>
  <c r="E4" i="4"/>
  <c r="E5" i="4"/>
  <c r="C5" i="4"/>
  <c r="B6" i="4"/>
  <c r="B7" i="4"/>
  <c r="B8" i="4" s="1"/>
  <c r="B5" i="4"/>
  <c r="D19" i="3"/>
  <c r="B24" i="3"/>
  <c r="E19" i="3"/>
  <c r="G19" i="3" s="1"/>
  <c r="H19" i="3" s="1"/>
  <c r="B20" i="3"/>
  <c r="B21" i="3" s="1"/>
  <c r="B22" i="3" s="1"/>
  <c r="B23" i="3" s="1"/>
  <c r="B15" i="3"/>
  <c r="C15" i="3"/>
  <c r="D15" i="3"/>
  <c r="F15" i="3" s="1"/>
  <c r="E15" i="3"/>
  <c r="E5" i="3"/>
  <c r="D5" i="3"/>
  <c r="F4" i="2"/>
  <c r="G4" i="2" s="1"/>
  <c r="E4" i="2"/>
  <c r="B6" i="3"/>
  <c r="B7" i="3" s="1"/>
  <c r="B8" i="3" s="1"/>
  <c r="B9" i="3" s="1"/>
  <c r="B10" i="3" s="1"/>
  <c r="B11" i="3" s="1"/>
  <c r="B12" i="3" s="1"/>
  <c r="B13" i="3" s="1"/>
  <c r="B14" i="3" s="1"/>
  <c r="F4" i="1"/>
  <c r="G4" i="1" s="1"/>
  <c r="E4" i="1"/>
  <c r="D4" i="1"/>
  <c r="D111" i="5" l="1"/>
  <c r="C113" i="5"/>
  <c r="D114" i="5"/>
  <c r="C110" i="5"/>
  <c r="C112" i="5" s="1"/>
  <c r="C99" i="5"/>
  <c r="C101" i="5" s="1"/>
  <c r="B104" i="5"/>
  <c r="B96" i="5"/>
  <c r="B88" i="5"/>
  <c r="D59" i="5"/>
  <c r="E60" i="5"/>
  <c r="D63" i="5"/>
  <c r="C62" i="5"/>
  <c r="C64" i="5" s="1"/>
  <c r="D60" i="5"/>
  <c r="C48" i="5"/>
  <c r="C50" i="5" s="1"/>
  <c r="B53" i="5"/>
  <c r="C43" i="5"/>
  <c r="D44" i="5"/>
  <c r="D41" i="5"/>
  <c r="C40" i="5"/>
  <c r="C42" i="5" s="1"/>
  <c r="C35" i="5"/>
  <c r="D36" i="5"/>
  <c r="C32" i="5"/>
  <c r="C34" i="5" s="1"/>
  <c r="C24" i="5"/>
  <c r="C26" i="5" s="1"/>
  <c r="D24" i="5" s="1"/>
  <c r="E25" i="5"/>
  <c r="D25" i="5"/>
  <c r="B29" i="5"/>
  <c r="M18" i="5"/>
  <c r="D17" i="5"/>
  <c r="D20" i="5"/>
  <c r="C19" i="5"/>
  <c r="C16" i="5"/>
  <c r="C18" i="5" s="1"/>
  <c r="D8" i="5"/>
  <c r="H28" i="3"/>
  <c r="C29" i="3"/>
  <c r="F19" i="3"/>
  <c r="F5" i="3"/>
  <c r="C6" i="3" s="1"/>
  <c r="E6" i="3" s="1"/>
  <c r="H4" i="2"/>
  <c r="I4" i="2"/>
  <c r="J4" i="2" s="1"/>
  <c r="C5" i="1"/>
  <c r="E5" i="1" s="1"/>
  <c r="B5" i="1"/>
  <c r="H4" i="1"/>
  <c r="E111" i="5" l="1"/>
  <c r="C115" i="5"/>
  <c r="J111" i="5" s="1"/>
  <c r="D110" i="5"/>
  <c r="D112" i="5" s="1"/>
  <c r="J100" i="5"/>
  <c r="D103" i="5"/>
  <c r="C102" i="5"/>
  <c r="C104" i="5"/>
  <c r="E100" i="5"/>
  <c r="D99" i="5"/>
  <c r="D101" i="5" s="1"/>
  <c r="J92" i="5"/>
  <c r="J84" i="5"/>
  <c r="J61" i="5"/>
  <c r="I60" i="5"/>
  <c r="D62" i="5"/>
  <c r="D61" i="5"/>
  <c r="K60" i="5" s="1"/>
  <c r="C51" i="5"/>
  <c r="D52" i="5"/>
  <c r="E49" i="5"/>
  <c r="C53" i="5"/>
  <c r="D48" i="5"/>
  <c r="D50" i="5" s="1"/>
  <c r="D40" i="5"/>
  <c r="D42" i="5" s="1"/>
  <c r="C45" i="5"/>
  <c r="E41" i="5"/>
  <c r="C37" i="5"/>
  <c r="D32" i="5"/>
  <c r="D34" i="5" s="1"/>
  <c r="E33" i="5"/>
  <c r="D26" i="5"/>
  <c r="C27" i="5"/>
  <c r="C29" i="5" s="1"/>
  <c r="D28" i="5"/>
  <c r="E24" i="5"/>
  <c r="E26" i="5" s="1"/>
  <c r="F25" i="5"/>
  <c r="C21" i="5"/>
  <c r="E17" i="5"/>
  <c r="D16" i="5"/>
  <c r="D18" i="5" s="1"/>
  <c r="F17" i="5" s="1"/>
  <c r="E8" i="5"/>
  <c r="F8" i="5" s="1"/>
  <c r="D29" i="3"/>
  <c r="F29" i="3" s="1"/>
  <c r="D20" i="3"/>
  <c r="F20" i="3" s="1"/>
  <c r="C21" i="3" s="1"/>
  <c r="C20" i="3"/>
  <c r="E20" i="3" s="1"/>
  <c r="G20" i="3" s="1"/>
  <c r="H20" i="3" s="1"/>
  <c r="D6" i="3"/>
  <c r="F6" i="3" s="1"/>
  <c r="C7" i="3" s="1"/>
  <c r="C5" i="2"/>
  <c r="E5" i="2" s="1"/>
  <c r="D5" i="2"/>
  <c r="D5" i="1"/>
  <c r="F5" i="1"/>
  <c r="G5" i="1" s="1"/>
  <c r="E110" i="5" l="1"/>
  <c r="E112" i="5" s="1"/>
  <c r="K111" i="5" s="1"/>
  <c r="F111" i="5"/>
  <c r="E114" i="5"/>
  <c r="D113" i="5"/>
  <c r="D115" i="5" s="1"/>
  <c r="K100" i="5"/>
  <c r="E99" i="5"/>
  <c r="E101" i="5" s="1"/>
  <c r="K101" i="5" s="1"/>
  <c r="I100" i="5"/>
  <c r="D102" i="5"/>
  <c r="D104" i="5" s="1"/>
  <c r="I101" i="5" s="1"/>
  <c r="J101" i="5"/>
  <c r="D64" i="5"/>
  <c r="I61" i="5" s="1"/>
  <c r="E59" i="5"/>
  <c r="E61" i="5" s="1"/>
  <c r="K61" i="5" s="1"/>
  <c r="E48" i="5"/>
  <c r="E50" i="5" s="1"/>
  <c r="F49" i="5"/>
  <c r="D53" i="5"/>
  <c r="D51" i="5"/>
  <c r="E52" i="5"/>
  <c r="E44" i="5"/>
  <c r="D43" i="5"/>
  <c r="D45" i="5"/>
  <c r="E40" i="5"/>
  <c r="E42" i="5" s="1"/>
  <c r="F41" i="5"/>
  <c r="E32" i="5"/>
  <c r="E34" i="5" s="1"/>
  <c r="F33" i="5"/>
  <c r="E36" i="5"/>
  <c r="D35" i="5"/>
  <c r="D37" i="5" s="1"/>
  <c r="F24" i="5"/>
  <c r="F26" i="5" s="1"/>
  <c r="G25" i="5"/>
  <c r="E28" i="5"/>
  <c r="D27" i="5"/>
  <c r="D29" i="5" s="1"/>
  <c r="E20" i="5"/>
  <c r="D19" i="5"/>
  <c r="D21" i="5"/>
  <c r="E16" i="5"/>
  <c r="E18" i="5" s="1"/>
  <c r="F16" i="5" s="1"/>
  <c r="C30" i="3"/>
  <c r="E30" i="3" s="1"/>
  <c r="E21" i="3"/>
  <c r="G21" i="3" s="1"/>
  <c r="H21" i="3" s="1"/>
  <c r="D21" i="3"/>
  <c r="D7" i="3"/>
  <c r="E7" i="3"/>
  <c r="F5" i="2"/>
  <c r="C6" i="1"/>
  <c r="E6" i="1" s="1"/>
  <c r="H5" i="1"/>
  <c r="B6" i="1"/>
  <c r="I111" i="5" l="1"/>
  <c r="J112" i="5"/>
  <c r="E113" i="5"/>
  <c r="E115" i="5" s="1"/>
  <c r="I112" i="5" s="1"/>
  <c r="F110" i="5"/>
  <c r="F112" i="5" s="1"/>
  <c r="K112" i="5" s="1"/>
  <c r="M100" i="5" a="1"/>
  <c r="E51" i="5"/>
  <c r="E53" i="5" s="1"/>
  <c r="F52" i="5"/>
  <c r="J49" i="5"/>
  <c r="F48" i="5"/>
  <c r="F50" i="5" s="1"/>
  <c r="G49" i="5"/>
  <c r="E45" i="5"/>
  <c r="F40" i="5"/>
  <c r="F42" i="5" s="1"/>
  <c r="G41" i="5"/>
  <c r="F44" i="5"/>
  <c r="J41" i="5"/>
  <c r="E43" i="5"/>
  <c r="J33" i="5"/>
  <c r="F36" i="5"/>
  <c r="E35" i="5"/>
  <c r="E37" i="5"/>
  <c r="F32" i="5"/>
  <c r="F34" i="5" s="1"/>
  <c r="G33" i="5"/>
  <c r="E27" i="5"/>
  <c r="E29" i="5" s="1"/>
  <c r="F27" i="5" s="1"/>
  <c r="F28" i="5"/>
  <c r="G24" i="5"/>
  <c r="G26" i="5" s="1"/>
  <c r="F18" i="5"/>
  <c r="G18" i="5" s="1"/>
  <c r="F20" i="5"/>
  <c r="E19" i="5"/>
  <c r="E21" i="5" s="1"/>
  <c r="F19" i="5" s="1"/>
  <c r="D30" i="3"/>
  <c r="F30" i="3" s="1"/>
  <c r="F21" i="3"/>
  <c r="C22" i="3" s="1"/>
  <c r="F7" i="3"/>
  <c r="C8" i="3" s="1"/>
  <c r="H5" i="2"/>
  <c r="I5" i="2"/>
  <c r="J5" i="2" s="1"/>
  <c r="F6" i="1"/>
  <c r="G6" i="1" s="1"/>
  <c r="D6" i="1"/>
  <c r="M100" i="5" l="1"/>
  <c r="O100" i="5" s="1"/>
  <c r="M101" i="5"/>
  <c r="O101" i="5" s="1"/>
  <c r="J50" i="5"/>
  <c r="F51" i="5"/>
  <c r="I49" i="5"/>
  <c r="F53" i="5"/>
  <c r="I50" i="5" s="1"/>
  <c r="G48" i="5"/>
  <c r="G50" i="5" s="1"/>
  <c r="K50" i="5" s="1"/>
  <c r="K49" i="5"/>
  <c r="J42" i="5"/>
  <c r="I41" i="5"/>
  <c r="F43" i="5"/>
  <c r="F45" i="5"/>
  <c r="I42" i="5" s="1"/>
  <c r="G40" i="5"/>
  <c r="G42" i="5" s="1"/>
  <c r="K42" i="5" s="1"/>
  <c r="K41" i="5"/>
  <c r="G32" i="5"/>
  <c r="G34" i="5" s="1"/>
  <c r="K34" i="5" s="1"/>
  <c r="K33" i="5"/>
  <c r="I33" i="5"/>
  <c r="J34" i="5"/>
  <c r="F35" i="5"/>
  <c r="F37" i="5" s="1"/>
  <c r="I34" i="5" s="1"/>
  <c r="F29" i="5"/>
  <c r="F21" i="5"/>
  <c r="C31" i="3"/>
  <c r="D22" i="3"/>
  <c r="E22" i="3"/>
  <c r="G22" i="3" s="1"/>
  <c r="H22" i="3" s="1"/>
  <c r="D8" i="3"/>
  <c r="F8" i="3" s="1"/>
  <c r="C9" i="3" s="1"/>
  <c r="E8" i="3"/>
  <c r="D6" i="2"/>
  <c r="C6" i="2"/>
  <c r="E6" i="2" s="1"/>
  <c r="H6" i="1"/>
  <c r="B7" i="1"/>
  <c r="C7" i="1"/>
  <c r="E7" i="1" s="1"/>
  <c r="M111" i="5" l="1" a="1"/>
  <c r="M60" i="5" a="1"/>
  <c r="M49" i="5" a="1"/>
  <c r="M41" i="5" a="1"/>
  <c r="M33" i="5" a="1"/>
  <c r="D31" i="3"/>
  <c r="F31" i="3" s="1"/>
  <c r="E31" i="3"/>
  <c r="F22" i="3"/>
  <c r="C23" i="3" s="1"/>
  <c r="E23" i="3"/>
  <c r="G23" i="3" s="1"/>
  <c r="H23" i="3" s="1"/>
  <c r="E9" i="3"/>
  <c r="D9" i="3"/>
  <c r="F9" i="3" s="1"/>
  <c r="C10" i="3" s="1"/>
  <c r="F6" i="2"/>
  <c r="G6" i="2" s="1"/>
  <c r="F7" i="1"/>
  <c r="G7" i="1" s="1"/>
  <c r="D7" i="1"/>
  <c r="M111" i="5" l="1"/>
  <c r="M112" i="5"/>
  <c r="A119" i="5" s="1"/>
  <c r="M60" i="5"/>
  <c r="M61" i="5"/>
  <c r="M49" i="5"/>
  <c r="O49" i="5" s="1"/>
  <c r="M50" i="5"/>
  <c r="M41" i="5"/>
  <c r="O41" i="5" s="1"/>
  <c r="M42" i="5"/>
  <c r="M34" i="5"/>
  <c r="M33" i="5"/>
  <c r="O33" i="5" s="1"/>
  <c r="D23" i="3"/>
  <c r="F23" i="3" s="1"/>
  <c r="C24" i="3" s="1"/>
  <c r="E10" i="3"/>
  <c r="D10" i="3"/>
  <c r="I6" i="2"/>
  <c r="J6" i="2" s="1"/>
  <c r="H6" i="2"/>
  <c r="C8" i="1"/>
  <c r="E8" i="1" s="1"/>
  <c r="B8" i="1"/>
  <c r="H7" i="1"/>
  <c r="A122" i="5" l="1"/>
  <c r="D122" i="5" s="1"/>
  <c r="D119" i="5"/>
  <c r="C118" i="5"/>
  <c r="C120" i="5" s="1"/>
  <c r="A121" i="5"/>
  <c r="C121" i="5" s="1"/>
  <c r="C123" i="5" s="1"/>
  <c r="O112" i="5"/>
  <c r="O111" i="5"/>
  <c r="O61" i="5"/>
  <c r="O60" i="5"/>
  <c r="E24" i="3"/>
  <c r="G24" i="3" s="1"/>
  <c r="H24" i="3" s="1"/>
  <c r="D24" i="3"/>
  <c r="F24" i="3" s="1"/>
  <c r="F10" i="3"/>
  <c r="C11" i="3" s="1"/>
  <c r="D7" i="2"/>
  <c r="C7" i="2"/>
  <c r="E7" i="2" s="1"/>
  <c r="D8" i="1"/>
  <c r="F8" i="1"/>
  <c r="G8" i="1" s="1"/>
  <c r="J119" i="5" l="1"/>
  <c r="E122" i="5"/>
  <c r="D121" i="5"/>
  <c r="E119" i="5"/>
  <c r="D118" i="5"/>
  <c r="D120" i="5" s="1"/>
  <c r="A70" i="5"/>
  <c r="C70" i="5" s="1"/>
  <c r="C67" i="5"/>
  <c r="C69" i="5" s="1"/>
  <c r="D68" i="5"/>
  <c r="A71" i="5"/>
  <c r="D71" i="5" s="1"/>
  <c r="E11" i="3"/>
  <c r="D11" i="3"/>
  <c r="F7" i="2"/>
  <c r="G7" i="2" s="1"/>
  <c r="H8" i="1"/>
  <c r="B9" i="1"/>
  <c r="C9" i="1"/>
  <c r="E9" i="1" s="1"/>
  <c r="E118" i="5" l="1"/>
  <c r="E120" i="5" s="1"/>
  <c r="D123" i="5"/>
  <c r="F119" i="5"/>
  <c r="D67" i="5"/>
  <c r="D69" i="5" s="1"/>
  <c r="C72" i="5"/>
  <c r="E68" i="5"/>
  <c r="F11" i="3"/>
  <c r="C12" i="3" s="1"/>
  <c r="H7" i="2"/>
  <c r="F9" i="1"/>
  <c r="G9" i="1" s="1"/>
  <c r="D9" i="1"/>
  <c r="I119" i="5" l="1"/>
  <c r="E121" i="5"/>
  <c r="E123" i="5" s="1"/>
  <c r="I120" i="5" s="1"/>
  <c r="J120" i="5"/>
  <c r="K119" i="5"/>
  <c r="F118" i="5"/>
  <c r="F120" i="5" s="1"/>
  <c r="K120" i="5" s="1"/>
  <c r="D70" i="5"/>
  <c r="I68" i="5"/>
  <c r="J69" i="5"/>
  <c r="D72" i="5"/>
  <c r="K68" i="5"/>
  <c r="E67" i="5"/>
  <c r="E69" i="5" s="1"/>
  <c r="K69" i="5" s="1"/>
  <c r="E12" i="3"/>
  <c r="D12" i="3"/>
  <c r="F12" i="3"/>
  <c r="C13" i="3" s="1"/>
  <c r="D8" i="2"/>
  <c r="C8" i="2"/>
  <c r="E8" i="2" s="1"/>
  <c r="C10" i="1"/>
  <c r="E10" i="1" s="1"/>
  <c r="H9" i="1"/>
  <c r="B10" i="1"/>
  <c r="M119" i="5" l="1" a="1"/>
  <c r="I69" i="5"/>
  <c r="M68" i="5" s="1" a="1"/>
  <c r="D13" i="3"/>
  <c r="E13" i="3"/>
  <c r="F13" i="3" s="1"/>
  <c r="C14" i="3" s="1"/>
  <c r="F8" i="2"/>
  <c r="G8" i="2" s="1"/>
  <c r="D10" i="1"/>
  <c r="F10" i="1"/>
  <c r="G10" i="1" s="1"/>
  <c r="M120" i="5" l="1"/>
  <c r="M119" i="5"/>
  <c r="M69" i="5"/>
  <c r="M68" i="5"/>
  <c r="E14" i="3"/>
  <c r="D14" i="3"/>
  <c r="F14" i="3" s="1"/>
  <c r="H8" i="2"/>
  <c r="B11" i="1"/>
  <c r="C11" i="1"/>
  <c r="E11" i="1" s="1"/>
  <c r="H10" i="1"/>
  <c r="O119" i="5" l="1"/>
  <c r="A126" i="5"/>
  <c r="O120" i="5"/>
  <c r="A127" i="5"/>
  <c r="O68" i="5"/>
  <c r="A75" i="5"/>
  <c r="O69" i="5"/>
  <c r="A76" i="5"/>
  <c r="D9" i="2"/>
  <c r="C9" i="2"/>
  <c r="E9" i="2" s="1"/>
  <c r="F11" i="1"/>
  <c r="G11" i="1" s="1"/>
  <c r="D11" i="1"/>
  <c r="D127" i="5" l="1"/>
  <c r="A130" i="5"/>
  <c r="D130" i="5" s="1"/>
  <c r="A129" i="5"/>
  <c r="C129" i="5" s="1"/>
  <c r="C126" i="5"/>
  <c r="C128" i="5" s="1"/>
  <c r="A79" i="5"/>
  <c r="D79" i="5" s="1"/>
  <c r="D76" i="5"/>
  <c r="C75" i="5"/>
  <c r="C77" i="5" s="1"/>
  <c r="A78" i="5"/>
  <c r="C78" i="5" s="1"/>
  <c r="F9" i="2"/>
  <c r="G9" i="2" s="1"/>
  <c r="H11" i="1"/>
  <c r="B12" i="1"/>
  <c r="C12" i="1"/>
  <c r="E12" i="1" s="1"/>
  <c r="C131" i="5" l="1"/>
  <c r="E127" i="5"/>
  <c r="D126" i="5"/>
  <c r="D128" i="5" s="1"/>
  <c r="C80" i="5"/>
  <c r="D75" i="5"/>
  <c r="D77" i="5" s="1"/>
  <c r="E76" i="5"/>
  <c r="H9" i="2"/>
  <c r="F12" i="1"/>
  <c r="G12" i="1" s="1"/>
  <c r="D12" i="1"/>
  <c r="E130" i="5" l="1"/>
  <c r="J127" i="5"/>
  <c r="D129" i="5"/>
  <c r="D131" i="5"/>
  <c r="F127" i="5"/>
  <c r="E126" i="5"/>
  <c r="E128" i="5" s="1"/>
  <c r="E75" i="5"/>
  <c r="E77" i="5" s="1"/>
  <c r="K77" i="5" s="1"/>
  <c r="K76" i="5"/>
  <c r="J77" i="5"/>
  <c r="I76" i="5"/>
  <c r="D78" i="5"/>
  <c r="D80" i="5" s="1"/>
  <c r="I77" i="5" s="1"/>
  <c r="D10" i="2"/>
  <c r="C10" i="2"/>
  <c r="E10" i="2" s="1"/>
  <c r="B13" i="1"/>
  <c r="H12" i="1"/>
  <c r="C13" i="1"/>
  <c r="E13" i="1" s="1"/>
  <c r="F126" i="5" l="1"/>
  <c r="F128" i="5" s="1"/>
  <c r="K128" i="5" s="1"/>
  <c r="K127" i="5"/>
  <c r="I127" i="5"/>
  <c r="J128" i="5"/>
  <c r="E129" i="5"/>
  <c r="E131" i="5" s="1"/>
  <c r="I128" i="5" s="1"/>
  <c r="M76" i="5" a="1"/>
  <c r="M77" i="5" s="1"/>
  <c r="F10" i="2"/>
  <c r="G10" i="2" s="1"/>
  <c r="F13" i="1"/>
  <c r="G13" i="1" s="1"/>
  <c r="D13" i="1"/>
  <c r="M127" i="5" l="1" a="1"/>
  <c r="M76" i="5"/>
  <c r="O76" i="5"/>
  <c r="A83" i="5"/>
  <c r="O77" i="5"/>
  <c r="A84" i="5"/>
  <c r="H10" i="2"/>
  <c r="H13" i="1"/>
  <c r="B14" i="1"/>
  <c r="C14" i="1"/>
  <c r="E14" i="1" s="1"/>
  <c r="M128" i="5" l="1"/>
  <c r="M127" i="5"/>
  <c r="A86" i="5"/>
  <c r="C86" i="5" s="1"/>
  <c r="C83" i="5"/>
  <c r="C85" i="5" s="1"/>
  <c r="A87" i="5"/>
  <c r="D87" i="5" s="1"/>
  <c r="D84" i="5"/>
  <c r="D11" i="2"/>
  <c r="C11" i="2"/>
  <c r="E11" i="2" s="1"/>
  <c r="F14" i="1"/>
  <c r="G14" i="1" s="1"/>
  <c r="H14" i="1" s="1"/>
  <c r="D14" i="1"/>
  <c r="O127" i="5" l="1"/>
  <c r="A134" i="5"/>
  <c r="O128" i="5"/>
  <c r="A135" i="5"/>
  <c r="C88" i="5"/>
  <c r="E84" i="5"/>
  <c r="D83" i="5"/>
  <c r="D85" i="5" s="1"/>
  <c r="I84" i="5"/>
  <c r="D86" i="5"/>
  <c r="J85" i="5"/>
  <c r="F11" i="2"/>
  <c r="G11" i="2" s="1"/>
  <c r="A138" i="5" l="1"/>
  <c r="D138" i="5" s="1"/>
  <c r="D135" i="5"/>
  <c r="C134" i="5"/>
  <c r="C136" i="5" s="1"/>
  <c r="A137" i="5"/>
  <c r="C137" i="5" s="1"/>
  <c r="K84" i="5"/>
  <c r="D88" i="5"/>
  <c r="I85" i="5" s="1"/>
  <c r="E83" i="5"/>
  <c r="E85" i="5" s="1"/>
  <c r="K85" i="5" s="1"/>
  <c r="M84" i="5" a="1"/>
  <c r="H11" i="2"/>
  <c r="C139" i="5" l="1"/>
  <c r="E138" i="5"/>
  <c r="D137" i="5"/>
  <c r="J135" i="5"/>
  <c r="D134" i="5"/>
  <c r="D136" i="5" s="1"/>
  <c r="E135" i="5"/>
  <c r="M85" i="5"/>
  <c r="M84" i="5"/>
  <c r="D12" i="2"/>
  <c r="C12" i="2"/>
  <c r="E12" i="2" s="1"/>
  <c r="D139" i="5" l="1"/>
  <c r="F135" i="5"/>
  <c r="E134" i="5"/>
  <c r="E136" i="5" s="1"/>
  <c r="O84" i="5"/>
  <c r="A91" i="5"/>
  <c r="O85" i="5"/>
  <c r="A92" i="5"/>
  <c r="F12" i="2"/>
  <c r="G12" i="2" s="1"/>
  <c r="K135" i="5" l="1"/>
  <c r="F134" i="5"/>
  <c r="F136" i="5" s="1"/>
  <c r="K136" i="5" s="1"/>
  <c r="J136" i="5"/>
  <c r="I135" i="5"/>
  <c r="E137" i="5"/>
  <c r="E139" i="5" s="1"/>
  <c r="I136" i="5" s="1"/>
  <c r="A95" i="5"/>
  <c r="D95" i="5" s="1"/>
  <c r="D92" i="5"/>
  <c r="A94" i="5"/>
  <c r="C94" i="5" s="1"/>
  <c r="C91" i="5"/>
  <c r="C93" i="5" s="1"/>
  <c r="H12" i="2"/>
  <c r="M135" i="5" l="1" a="1"/>
  <c r="M136" i="5" s="1"/>
  <c r="O136" i="5" s="1"/>
  <c r="D91" i="5"/>
  <c r="D93" i="5" s="1"/>
  <c r="E92" i="5"/>
  <c r="C96" i="5"/>
  <c r="D13" i="2"/>
  <c r="C13" i="2"/>
  <c r="E13" i="2" s="1"/>
  <c r="M135" i="5" l="1"/>
  <c r="O135" i="5" s="1"/>
  <c r="J93" i="5"/>
  <c r="I92" i="5"/>
  <c r="D94" i="5"/>
  <c r="D96" i="5" s="1"/>
  <c r="I93" i="5" s="1"/>
  <c r="E91" i="5"/>
  <c r="E93" i="5" s="1"/>
  <c r="K93" i="5" s="1"/>
  <c r="K92" i="5"/>
  <c r="F13" i="2"/>
  <c r="G13" i="2" s="1"/>
  <c r="M92" i="5" l="1" a="1"/>
  <c r="H13" i="2"/>
  <c r="M92" i="5" l="1"/>
  <c r="O92" i="5" s="1"/>
  <c r="M93" i="5"/>
  <c r="O93" i="5" s="1"/>
  <c r="C14" i="2"/>
  <c r="E14" i="2" s="1"/>
  <c r="D14" i="2"/>
  <c r="F14" i="2" l="1"/>
  <c r="G14" i="2" s="1"/>
  <c r="H14" i="2" l="1"/>
  <c r="D15" i="2" l="1"/>
  <c r="C15" i="2"/>
  <c r="E15" i="2" s="1"/>
  <c r="F15" i="2" l="1"/>
  <c r="G15" i="2" s="1"/>
  <c r="H15" i="2" l="1"/>
  <c r="D16" i="2" l="1"/>
  <c r="C16" i="2"/>
  <c r="E16" i="2" s="1"/>
  <c r="F16" i="2" l="1"/>
  <c r="G16" i="2" s="1"/>
  <c r="H16" i="2" l="1"/>
  <c r="D17" i="2" l="1"/>
  <c r="C17" i="2"/>
  <c r="E17" i="2" s="1"/>
  <c r="F17" i="2" l="1"/>
  <c r="G17" i="2" s="1"/>
  <c r="H17" i="2" l="1"/>
  <c r="D18" i="2" l="1"/>
  <c r="C18" i="2"/>
  <c r="E18" i="2" s="1"/>
  <c r="F18" i="2" l="1"/>
  <c r="G18" i="2" s="1"/>
  <c r="H18" i="2" l="1"/>
  <c r="D19" i="2" l="1"/>
  <c r="C19" i="2"/>
  <c r="E19" i="2" s="1"/>
  <c r="F19" i="2" l="1"/>
  <c r="G19" i="2" s="1"/>
  <c r="H19" i="2" l="1"/>
  <c r="C20" i="2" l="1"/>
  <c r="E20" i="2" s="1"/>
  <c r="D20" i="2"/>
  <c r="F20" i="2" l="1"/>
  <c r="G20" i="2" s="1"/>
  <c r="H20" i="2" l="1"/>
  <c r="D5" i="4"/>
  <c r="G4" i="4"/>
  <c r="C6" i="4" l="1"/>
  <c r="E6" i="4" s="1"/>
  <c r="F5" i="4"/>
  <c r="I4" i="4"/>
  <c r="J4" i="4" s="1"/>
  <c r="K4" i="4" s="1"/>
  <c r="I5" i="4" l="1"/>
  <c r="J5" i="4" s="1"/>
  <c r="K5" i="4" s="1"/>
  <c r="D6" i="4"/>
  <c r="C7" i="4" l="1"/>
  <c r="E7" i="4" s="1"/>
  <c r="F6" i="4"/>
  <c r="G6" i="4" s="1"/>
  <c r="H6" i="4" s="1"/>
  <c r="I6" i="4" l="1"/>
  <c r="J6" i="4" s="1"/>
  <c r="D7" i="4"/>
  <c r="C8" i="4" l="1"/>
  <c r="E8" i="4" s="1"/>
  <c r="F7" i="4"/>
  <c r="G7" i="4" s="1"/>
  <c r="H7" i="4" s="1"/>
  <c r="I7" i="4" l="1"/>
  <c r="J7" i="4" s="1"/>
  <c r="D8" i="4"/>
  <c r="F8" i="4" l="1"/>
  <c r="H8" i="4" s="1"/>
  <c r="I8" i="4" l="1"/>
  <c r="J8" i="4" s="1"/>
  <c r="C5" i="5"/>
  <c r="D5" i="5" s="1"/>
  <c r="E5" i="5" l="1"/>
  <c r="F5" i="5" s="1"/>
</calcChain>
</file>

<file path=xl/sharedStrings.xml><?xml version="1.0" encoding="utf-8"?>
<sst xmlns="http://schemas.openxmlformats.org/spreadsheetml/2006/main" count="94" uniqueCount="37">
  <si>
    <t>tabla por metodo de biseccion</t>
  </si>
  <si>
    <t>a</t>
  </si>
  <si>
    <t>b</t>
  </si>
  <si>
    <t>f(a)</t>
  </si>
  <si>
    <t>f(b)</t>
  </si>
  <si>
    <t>p</t>
  </si>
  <si>
    <t>f(p)</t>
  </si>
  <si>
    <t>Ea</t>
  </si>
  <si>
    <t xml:space="preserve">tabla por metodo de la falsa posición </t>
  </si>
  <si>
    <t>x0</t>
  </si>
  <si>
    <t>x1</t>
  </si>
  <si>
    <t>f(x0)</t>
  </si>
  <si>
    <t>f(x1)</t>
  </si>
  <si>
    <t>x2</t>
  </si>
  <si>
    <t>f(x2)</t>
  </si>
  <si>
    <t>Er</t>
  </si>
  <si>
    <t>Er %</t>
  </si>
  <si>
    <t>x_0</t>
  </si>
  <si>
    <t>x_1</t>
  </si>
  <si>
    <t>f(x_0)</t>
  </si>
  <si>
    <t>f('x_0)</t>
  </si>
  <si>
    <t>i</t>
  </si>
  <si>
    <t>f(x)=e^x/3+2x^4cos(x)-0.8</t>
  </si>
  <si>
    <t>f(x)=3x+sen(x)-xe+1.2</t>
  </si>
  <si>
    <t>error relativo</t>
  </si>
  <si>
    <t>error relativo procentual</t>
  </si>
  <si>
    <t>Er%</t>
  </si>
  <si>
    <t>f(x)=-3.72995(0.046694(0.4x^2+2)^3.5-1)/x^2-1/((1-x^2)^0.5-0.1915x^2/((1-x^2)^0.5+1))</t>
  </si>
  <si>
    <t>f(x)=-(3.72995*(0.046694*pow(0.4*pow(x,2)+2,3.5)-1)/pow(x,2) )-(1/pow(1-pow(x,2),0.5)-0.1915*pow(x,2)/(pow(1-pow(x,2),0.5)+1));</t>
  </si>
  <si>
    <t>Para C</t>
  </si>
  <si>
    <t>f(x)=x^4-3x^3+3x-0.5</t>
  </si>
  <si>
    <t>P(x)=x^4 - 1.1x^3 + 2.3x^2 + 0.5x + 3.3</t>
  </si>
  <si>
    <t>P(x)=x^5 - 3.5x^4 + 2.75x^3 + 2.125x^2 - 3.875x + 1.25</t>
  </si>
  <si>
    <t>Error</t>
  </si>
  <si>
    <t>%</t>
  </si>
  <si>
    <t>P(x)=x^3 - 4x^2 + 5.25 - 2.5</t>
  </si>
  <si>
    <t>p(x)=x^4 - 3x^3 + 2x^2 + x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</si>
</sst>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00000000"/>
    <numFmt numFmtId="165" formatCode="0.000000000000"/>
    <numFmt numFmtId="166" formatCode="0.0000000000000"/>
    <numFmt numFmtId="167" formatCode="0.00000000000000"/>
    <numFmt numFmtId="168" formatCode="0.000000000000000"/>
    <numFmt numFmtId="169" formatCode="0.0000000"/>
    <numFmt numFmtId="170" formatCode="0.0000000000"/>
    <numFmt numFmtId="171" formatCode="0.00000000"/>
    <numFmt numFmtId="172" formatCode="0.0000000000000000"/>
    <numFmt numFmtId="173" formatCode="0.000000000"/>
    <numFmt numFmtId="174" formatCode="0.0000000E+00"/>
    <numFmt numFmtId="175" formatCode="0.00000000E+00"/>
    <numFmt numFmtId="176" formatCode="0.000000000000E+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0" xfId="0" applyFill="1"/>
    <xf numFmtId="173" fontId="0" fillId="0" borderId="0" xfId="0" applyNumberFormat="1"/>
    <xf numFmtId="174" fontId="0" fillId="0" borderId="0" xfId="0" applyNumberFormat="1"/>
    <xf numFmtId="176" fontId="0" fillId="0" borderId="0" xfId="0" applyNumberFormat="1"/>
    <xf numFmtId="170" fontId="0" fillId="6" borderId="0" xfId="0" applyNumberFormat="1" applyFill="1"/>
    <xf numFmtId="164" fontId="0" fillId="6" borderId="0" xfId="0" applyNumberFormat="1" applyFill="1"/>
    <xf numFmtId="165" fontId="0" fillId="6" borderId="0" xfId="0" applyNumberFormat="1" applyFill="1"/>
    <xf numFmtId="174" fontId="0" fillId="6" borderId="0" xfId="0" applyNumberFormat="1" applyFill="1"/>
    <xf numFmtId="175" fontId="0" fillId="5" borderId="0" xfId="0" applyNumberFormat="1" applyFill="1"/>
    <xf numFmtId="0" fontId="0" fillId="7" borderId="0" xfId="0" applyFill="1"/>
    <xf numFmtId="173" fontId="0" fillId="2" borderId="0" xfId="0" applyNumberFormat="1" applyFill="1"/>
    <xf numFmtId="164" fontId="0" fillId="0" borderId="2" xfId="0" applyNumberFormat="1" applyBorder="1"/>
    <xf numFmtId="164" fontId="0" fillId="0" borderId="5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75" fontId="0" fillId="0" borderId="3" xfId="0" applyNumberFormat="1" applyBorder="1"/>
    <xf numFmtId="0" fontId="0" fillId="8" borderId="0" xfId="0" applyFill="1"/>
    <xf numFmtId="164" fontId="0" fillId="8" borderId="0" xfId="0" applyNumberFormat="1" applyFill="1"/>
    <xf numFmtId="173" fontId="0" fillId="3" borderId="0" xfId="0" applyNumberFormat="1" applyFill="1"/>
    <xf numFmtId="0" fontId="0" fillId="9" borderId="0" xfId="0" applyFill="1"/>
    <xf numFmtId="0" fontId="0" fillId="10" borderId="0" xfId="0" applyFill="1"/>
    <xf numFmtId="175" fontId="0" fillId="0" borderId="0" xfId="0" applyNumberFormat="1"/>
    <xf numFmtId="175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3" borderId="0" xfId="0" applyNumberFormat="1" applyFill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5" borderId="0" xfId="0" applyNumberFormat="1" applyFill="1"/>
    <xf numFmtId="0" fontId="0" fillId="6" borderId="0" xfId="0" applyNumberFormat="1" applyFill="1"/>
    <xf numFmtId="0" fontId="0" fillId="10" borderId="0" xfId="0" applyNumberFormat="1" applyFill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14</xdr:row>
      <xdr:rowOff>7620</xdr:rowOff>
    </xdr:from>
    <xdr:ext cx="176523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7C0FBF3-8B02-5D7B-858C-DEA9F4264345}"/>
                </a:ext>
              </a:extLst>
            </xdr:cNvPr>
            <xdr:cNvSpPr txBox="1"/>
          </xdr:nvSpPr>
          <xdr:spPr>
            <a:xfrm>
              <a:off x="9814560" y="256794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</m:t>
                    </m:r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</m:t>
                    </m:r>
                  </m:oMath>
                </m:oMathPara>
              </a14:m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7C0FBF3-8B02-5D7B-858C-DEA9F4264345}"/>
                </a:ext>
              </a:extLst>
            </xdr:cNvPr>
            <xdr:cNvSpPr txBox="1"/>
          </xdr:nvSpPr>
          <xdr:spPr>
            <a:xfrm>
              <a:off x="9814560" y="256794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304800</xdr:colOff>
      <xdr:row>57</xdr:row>
      <xdr:rowOff>7620</xdr:rowOff>
    </xdr:from>
    <xdr:ext cx="176523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AE3981B-86CF-4EEC-975C-E3FFABBAB514}"/>
                </a:ext>
              </a:extLst>
            </xdr:cNvPr>
            <xdr:cNvSpPr txBox="1"/>
          </xdr:nvSpPr>
          <xdr:spPr>
            <a:xfrm>
              <a:off x="11719560" y="256794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</m:t>
                    </m:r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</m:t>
                    </m:r>
                  </m:oMath>
                </m:oMathPara>
              </a14:m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AE3981B-86CF-4EEC-975C-E3FFABBAB514}"/>
                </a:ext>
              </a:extLst>
            </xdr:cNvPr>
            <xdr:cNvSpPr txBox="1"/>
          </xdr:nvSpPr>
          <xdr:spPr>
            <a:xfrm>
              <a:off x="11719560" y="256794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304800</xdr:colOff>
      <xdr:row>65</xdr:row>
      <xdr:rowOff>7620</xdr:rowOff>
    </xdr:from>
    <xdr:ext cx="176523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EC648AD-ED2F-4DBA-9966-9FA493BA086C}"/>
                </a:ext>
              </a:extLst>
            </xdr:cNvPr>
            <xdr:cNvSpPr txBox="1"/>
          </xdr:nvSpPr>
          <xdr:spPr>
            <a:xfrm>
              <a:off x="11719560" y="1043178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</m:t>
                    </m:r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</m:t>
                    </m:r>
                  </m:oMath>
                </m:oMathPara>
              </a14:m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EC648AD-ED2F-4DBA-9966-9FA493BA086C}"/>
                </a:ext>
              </a:extLst>
            </xdr:cNvPr>
            <xdr:cNvSpPr txBox="1"/>
          </xdr:nvSpPr>
          <xdr:spPr>
            <a:xfrm>
              <a:off x="11719560" y="1043178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304800</xdr:colOff>
      <xdr:row>73</xdr:row>
      <xdr:rowOff>7620</xdr:rowOff>
    </xdr:from>
    <xdr:ext cx="176523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7F87A0D-32D0-43A5-9DBA-09D8C1DED17B}"/>
                </a:ext>
              </a:extLst>
            </xdr:cNvPr>
            <xdr:cNvSpPr txBox="1"/>
          </xdr:nvSpPr>
          <xdr:spPr>
            <a:xfrm>
              <a:off x="11719560" y="1189482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</m:t>
                    </m:r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</m:t>
                    </m:r>
                  </m:oMath>
                </m:oMathPara>
              </a14:m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7F87A0D-32D0-43A5-9DBA-09D8C1DED17B}"/>
                </a:ext>
              </a:extLst>
            </xdr:cNvPr>
            <xdr:cNvSpPr txBox="1"/>
          </xdr:nvSpPr>
          <xdr:spPr>
            <a:xfrm>
              <a:off x="11719560" y="1189482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304800</xdr:colOff>
      <xdr:row>81</xdr:row>
      <xdr:rowOff>7620</xdr:rowOff>
    </xdr:from>
    <xdr:ext cx="176523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358C77C-103F-4773-BC82-49F2A9F029AD}"/>
                </a:ext>
              </a:extLst>
            </xdr:cNvPr>
            <xdr:cNvSpPr txBox="1"/>
          </xdr:nvSpPr>
          <xdr:spPr>
            <a:xfrm>
              <a:off x="11719560" y="1335786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</m:t>
                    </m:r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</m:t>
                    </m:r>
                  </m:oMath>
                </m:oMathPara>
              </a14:m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358C77C-103F-4773-BC82-49F2A9F029AD}"/>
                </a:ext>
              </a:extLst>
            </xdr:cNvPr>
            <xdr:cNvSpPr txBox="1"/>
          </xdr:nvSpPr>
          <xdr:spPr>
            <a:xfrm>
              <a:off x="11719560" y="1335786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304800</xdr:colOff>
      <xdr:row>89</xdr:row>
      <xdr:rowOff>7620</xdr:rowOff>
    </xdr:from>
    <xdr:ext cx="176523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862FA15-7324-41B3-A856-90032C499069}"/>
                </a:ext>
              </a:extLst>
            </xdr:cNvPr>
            <xdr:cNvSpPr txBox="1"/>
          </xdr:nvSpPr>
          <xdr:spPr>
            <a:xfrm>
              <a:off x="11719560" y="1482090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</m:t>
                    </m:r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</m:t>
                    </m:r>
                  </m:oMath>
                </m:oMathPara>
              </a14:m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862FA15-7324-41B3-A856-90032C499069}"/>
                </a:ext>
              </a:extLst>
            </xdr:cNvPr>
            <xdr:cNvSpPr txBox="1"/>
          </xdr:nvSpPr>
          <xdr:spPr>
            <a:xfrm>
              <a:off x="11719560" y="1482090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304800</xdr:colOff>
      <xdr:row>97</xdr:row>
      <xdr:rowOff>7620</xdr:rowOff>
    </xdr:from>
    <xdr:ext cx="176523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2EA678F-90D6-414E-8563-106450AA079B}"/>
                </a:ext>
              </a:extLst>
            </xdr:cNvPr>
            <xdr:cNvSpPr txBox="1"/>
          </xdr:nvSpPr>
          <xdr:spPr>
            <a:xfrm>
              <a:off x="11719560" y="1628394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</m:t>
                    </m:r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</m:t>
                    </m:r>
                  </m:oMath>
                </m:oMathPara>
              </a14:m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2EA678F-90D6-414E-8563-106450AA079B}"/>
                </a:ext>
              </a:extLst>
            </xdr:cNvPr>
            <xdr:cNvSpPr txBox="1"/>
          </xdr:nvSpPr>
          <xdr:spPr>
            <a:xfrm>
              <a:off x="11719560" y="1628394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304800</xdr:colOff>
      <xdr:row>97</xdr:row>
      <xdr:rowOff>7620</xdr:rowOff>
    </xdr:from>
    <xdr:ext cx="176523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13EA75A-E2D6-4892-AF40-431CE32F3521}"/>
                </a:ext>
              </a:extLst>
            </xdr:cNvPr>
            <xdr:cNvSpPr txBox="1"/>
          </xdr:nvSpPr>
          <xdr:spPr>
            <a:xfrm>
              <a:off x="11719560" y="1628394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</m:t>
                    </m:r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sty m:val="p"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</m:t>
                    </m:r>
                  </m:oMath>
                </m:oMathPara>
              </a14:m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13EA75A-E2D6-4892-AF40-431CE32F3521}"/>
                </a:ext>
              </a:extLst>
            </xdr:cNvPr>
            <xdr:cNvSpPr txBox="1"/>
          </xdr:nvSpPr>
          <xdr:spPr>
            <a:xfrm>
              <a:off x="11719560" y="16283940"/>
              <a:ext cx="17652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endParaRPr lang="es-MX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endParaRPr lang="es-MX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7F25-B9F1-8C46-BFA2-1EAF0422446A}">
  <dimension ref="B2:I49"/>
  <sheetViews>
    <sheetView zoomScaleNormal="100" zoomScaleSheetLayoutView="100" workbookViewId="0">
      <selection activeCell="D18" sqref="D18"/>
    </sheetView>
  </sheetViews>
  <sheetFormatPr baseColWidth="10" defaultColWidth="8.88671875" defaultRowHeight="14.4" x14ac:dyDescent="0.3"/>
  <cols>
    <col min="2" max="2" width="12.5546875" bestFit="1" customWidth="1"/>
    <col min="3" max="4" width="20.77734375" customWidth="1"/>
    <col min="6" max="6" width="19.77734375" customWidth="1"/>
    <col min="7" max="7" width="13" bestFit="1" customWidth="1"/>
    <col min="8" max="8" width="17.44140625" customWidth="1"/>
    <col min="9" max="9" width="18.109375" customWidth="1"/>
  </cols>
  <sheetData>
    <row r="2" spans="2:8" x14ac:dyDescent="0.3">
      <c r="C2" t="s">
        <v>0</v>
      </c>
    </row>
    <row r="3" spans="2:8" x14ac:dyDescent="0.3">
      <c r="B3" s="58" t="s">
        <v>1</v>
      </c>
      <c r="C3" s="58" t="s">
        <v>2</v>
      </c>
      <c r="D3" s="58" t="s">
        <v>3</v>
      </c>
      <c r="E3" s="58" t="s">
        <v>4</v>
      </c>
      <c r="F3" s="58" t="s">
        <v>5</v>
      </c>
      <c r="G3" s="58" t="s">
        <v>6</v>
      </c>
      <c r="H3" s="58" t="s">
        <v>7</v>
      </c>
    </row>
    <row r="4" spans="2:8" x14ac:dyDescent="0.3">
      <c r="B4" s="56">
        <v>0</v>
      </c>
      <c r="C4" s="56">
        <v>1</v>
      </c>
      <c r="D4" s="56">
        <f t="shared" ref="D4:D14" si="0">B4*((15*B4)/(15+2*B4))^(2/3) - ((0.015*20)/(15*SQRT(0.001)))</f>
        <v>-0.63245553203367588</v>
      </c>
      <c r="E4" s="56">
        <f t="shared" ref="E4:E14" si="1">C4*((15*C4)/(15+2*C4))^(2/3) - ((0.015*20)/(15*SQRT(0.001)))</f>
        <v>0.28748882219471616</v>
      </c>
      <c r="F4" s="56">
        <f t="shared" ref="F4:F14" si="2">(B4+C4)/2</f>
        <v>0.5</v>
      </c>
      <c r="G4" s="56">
        <f t="shared" ref="G4:G14" si="3">F4*((15*F4)/(15+2*F4))^(2/3) - ((0.015*20)/(15*SQRT(0.001)))</f>
        <v>-0.33074009934441656</v>
      </c>
      <c r="H4" s="56">
        <f t="shared" ref="H4:H14" si="4">ABS(0-G4)</f>
        <v>0.33074009934441656</v>
      </c>
    </row>
    <row r="5" spans="2:8" x14ac:dyDescent="0.3">
      <c r="B5" s="56">
        <f t="shared" ref="B5:B14" si="5">IF(G4&lt;0,F4,B4)</f>
        <v>0.5</v>
      </c>
      <c r="C5" s="56">
        <f t="shared" ref="C5:C14" si="6">IF(G4&gt;0,F4,C4)</f>
        <v>1</v>
      </c>
      <c r="D5" s="56">
        <f t="shared" si="0"/>
        <v>-0.33074009934441656</v>
      </c>
      <c r="E5" s="56">
        <f t="shared" si="1"/>
        <v>0.28748882219471616</v>
      </c>
      <c r="F5" s="56">
        <f t="shared" si="2"/>
        <v>0.75</v>
      </c>
      <c r="G5" s="56">
        <f t="shared" si="3"/>
        <v>-5.145885446819809E-2</v>
      </c>
      <c r="H5" s="56">
        <f t="shared" si="4"/>
        <v>5.145885446819809E-2</v>
      </c>
    </row>
    <row r="6" spans="2:8" x14ac:dyDescent="0.3">
      <c r="B6" s="56">
        <f t="shared" si="5"/>
        <v>0.75</v>
      </c>
      <c r="C6" s="56">
        <f t="shared" si="6"/>
        <v>1</v>
      </c>
      <c r="D6" s="56">
        <f t="shared" si="0"/>
        <v>-5.145885446819809E-2</v>
      </c>
      <c r="E6" s="56">
        <f t="shared" si="1"/>
        <v>0.28748882219471616</v>
      </c>
      <c r="F6" s="56">
        <f t="shared" si="2"/>
        <v>0.875</v>
      </c>
      <c r="G6" s="56">
        <f t="shared" si="3"/>
        <v>0.11124436294555506</v>
      </c>
      <c r="H6" s="56">
        <f t="shared" si="4"/>
        <v>0.11124436294555506</v>
      </c>
    </row>
    <row r="7" spans="2:8" x14ac:dyDescent="0.3">
      <c r="B7" s="56">
        <f t="shared" si="5"/>
        <v>0.75</v>
      </c>
      <c r="C7" s="56">
        <f t="shared" si="6"/>
        <v>0.875</v>
      </c>
      <c r="D7" s="56">
        <f t="shared" si="0"/>
        <v>-5.145885446819809E-2</v>
      </c>
      <c r="E7" s="56">
        <f t="shared" si="1"/>
        <v>0.11124436294555506</v>
      </c>
      <c r="F7" s="56">
        <f t="shared" si="2"/>
        <v>0.8125</v>
      </c>
      <c r="G7" s="56">
        <f t="shared" si="3"/>
        <v>2.8124364740135022E-2</v>
      </c>
      <c r="H7" s="56">
        <f t="shared" si="4"/>
        <v>2.8124364740135022E-2</v>
      </c>
    </row>
    <row r="8" spans="2:8" x14ac:dyDescent="0.3">
      <c r="B8" s="56">
        <f t="shared" si="5"/>
        <v>0.75</v>
      </c>
      <c r="C8" s="56">
        <f t="shared" si="6"/>
        <v>0.8125</v>
      </c>
      <c r="D8" s="56">
        <f t="shared" si="0"/>
        <v>-5.145885446819809E-2</v>
      </c>
      <c r="E8" s="56">
        <f t="shared" si="1"/>
        <v>2.8124364740135022E-2</v>
      </c>
      <c r="F8" s="56">
        <f t="shared" si="2"/>
        <v>0.78125</v>
      </c>
      <c r="G8" s="56">
        <f t="shared" si="3"/>
        <v>-1.2119564743309996E-2</v>
      </c>
      <c r="H8" s="56">
        <f t="shared" si="4"/>
        <v>1.2119564743309996E-2</v>
      </c>
    </row>
    <row r="9" spans="2:8" x14ac:dyDescent="0.3">
      <c r="B9" s="56">
        <f t="shared" si="5"/>
        <v>0.78125</v>
      </c>
      <c r="C9" s="56">
        <f t="shared" si="6"/>
        <v>0.8125</v>
      </c>
      <c r="D9" s="56">
        <f t="shared" si="0"/>
        <v>-1.2119564743309996E-2</v>
      </c>
      <c r="E9" s="56">
        <f t="shared" si="1"/>
        <v>2.8124364740135022E-2</v>
      </c>
      <c r="F9" s="56">
        <f t="shared" si="2"/>
        <v>0.796875</v>
      </c>
      <c r="G9" s="56">
        <f t="shared" si="3"/>
        <v>7.8906351571993438E-3</v>
      </c>
      <c r="H9" s="56">
        <f t="shared" si="4"/>
        <v>7.8906351571993438E-3</v>
      </c>
    </row>
    <row r="10" spans="2:8" x14ac:dyDescent="0.3">
      <c r="B10" s="56">
        <f t="shared" si="5"/>
        <v>0.78125</v>
      </c>
      <c r="C10" s="56">
        <f t="shared" si="6"/>
        <v>0.796875</v>
      </c>
      <c r="D10" s="56">
        <f t="shared" si="0"/>
        <v>-1.2119564743309996E-2</v>
      </c>
      <c r="E10" s="56">
        <f t="shared" si="1"/>
        <v>7.8906351571993438E-3</v>
      </c>
      <c r="F10" s="56">
        <f t="shared" si="2"/>
        <v>0.7890625</v>
      </c>
      <c r="G10" s="56">
        <f t="shared" si="3"/>
        <v>-2.1425679544073706E-3</v>
      </c>
      <c r="H10" s="56">
        <f t="shared" si="4"/>
        <v>2.1425679544073706E-3</v>
      </c>
    </row>
    <row r="11" spans="2:8" x14ac:dyDescent="0.3">
      <c r="B11" s="56">
        <f t="shared" si="5"/>
        <v>0.7890625</v>
      </c>
      <c r="C11" s="56">
        <f t="shared" si="6"/>
        <v>0.796875</v>
      </c>
      <c r="D11" s="56">
        <f t="shared" si="0"/>
        <v>-2.1425679544073706E-3</v>
      </c>
      <c r="E11" s="56">
        <f t="shared" si="1"/>
        <v>7.8906351571993438E-3</v>
      </c>
      <c r="F11" s="56">
        <f t="shared" si="2"/>
        <v>0.79296875</v>
      </c>
      <c r="G11" s="56">
        <f t="shared" si="3"/>
        <v>2.8670282038862904E-3</v>
      </c>
      <c r="H11" s="56">
        <f t="shared" si="4"/>
        <v>2.8670282038862904E-3</v>
      </c>
    </row>
    <row r="12" spans="2:8" x14ac:dyDescent="0.3">
      <c r="B12" s="56">
        <f t="shared" si="5"/>
        <v>0.7890625</v>
      </c>
      <c r="C12" s="56">
        <f t="shared" si="6"/>
        <v>0.79296875</v>
      </c>
      <c r="D12" s="56">
        <f t="shared" si="0"/>
        <v>-2.1425679544073706E-3</v>
      </c>
      <c r="E12" s="56">
        <f t="shared" si="1"/>
        <v>2.8670282038862904E-3</v>
      </c>
      <c r="F12" s="56">
        <f t="shared" si="2"/>
        <v>0.791015625</v>
      </c>
      <c r="G12" s="56">
        <f t="shared" si="3"/>
        <v>3.6047623567569964E-4</v>
      </c>
      <c r="H12" s="56">
        <f t="shared" si="4"/>
        <v>3.6047623567569964E-4</v>
      </c>
    </row>
    <row r="13" spans="2:8" x14ac:dyDescent="0.3">
      <c r="B13" s="56">
        <f t="shared" si="5"/>
        <v>0.7890625</v>
      </c>
      <c r="C13" s="56">
        <f t="shared" si="6"/>
        <v>0.791015625</v>
      </c>
      <c r="D13" s="56">
        <f t="shared" si="0"/>
        <v>-2.1425679544073706E-3</v>
      </c>
      <c r="E13" s="56">
        <f t="shared" si="1"/>
        <v>3.6047623567569964E-4</v>
      </c>
      <c r="F13" s="56">
        <f t="shared" si="2"/>
        <v>0.7900390625</v>
      </c>
      <c r="G13" s="56">
        <f t="shared" si="3"/>
        <v>-8.9148464991273269E-4</v>
      </c>
      <c r="H13" s="56">
        <f t="shared" si="4"/>
        <v>8.9148464991273269E-4</v>
      </c>
    </row>
    <row r="14" spans="2:8" x14ac:dyDescent="0.3">
      <c r="B14" s="57">
        <f t="shared" si="5"/>
        <v>0.7900390625</v>
      </c>
      <c r="C14" s="57">
        <f t="shared" si="6"/>
        <v>0.791015625</v>
      </c>
      <c r="D14" s="57">
        <f t="shared" si="0"/>
        <v>-8.9148464991273269E-4</v>
      </c>
      <c r="E14" s="57">
        <f t="shared" si="1"/>
        <v>3.6047623567569964E-4</v>
      </c>
      <c r="F14" s="57">
        <f t="shared" si="2"/>
        <v>0.79052734375</v>
      </c>
      <c r="G14" s="57">
        <f t="shared" si="3"/>
        <v>-2.6561386493340056E-4</v>
      </c>
      <c r="H14" s="57">
        <f t="shared" si="4"/>
        <v>2.6561386493340056E-4</v>
      </c>
    </row>
    <row r="37" spans="3:9" x14ac:dyDescent="0.3">
      <c r="H37" s="2"/>
      <c r="I37" s="3"/>
    </row>
    <row r="38" spans="3:9" x14ac:dyDescent="0.3">
      <c r="H38" s="2"/>
      <c r="I38" s="3"/>
    </row>
    <row r="39" spans="3:9" x14ac:dyDescent="0.3">
      <c r="H39" s="2"/>
      <c r="I39" s="3"/>
    </row>
    <row r="40" spans="3:9" x14ac:dyDescent="0.3">
      <c r="C40" s="1"/>
      <c r="F40" s="4"/>
    </row>
    <row r="41" spans="3:9" x14ac:dyDescent="0.3">
      <c r="C41" s="3"/>
      <c r="D41" s="3"/>
      <c r="F41" s="4"/>
    </row>
    <row r="42" spans="3:9" x14ac:dyDescent="0.3">
      <c r="C42" s="3"/>
      <c r="D42" s="3"/>
      <c r="F42" s="4"/>
    </row>
    <row r="43" spans="3:9" x14ac:dyDescent="0.3">
      <c r="C43" s="3"/>
      <c r="D43" s="3"/>
      <c r="F43" s="4"/>
    </row>
    <row r="44" spans="3:9" x14ac:dyDescent="0.3">
      <c r="C44" s="3"/>
      <c r="D44" s="3"/>
      <c r="F44" s="4"/>
    </row>
    <row r="45" spans="3:9" x14ac:dyDescent="0.3">
      <c r="C45" s="3"/>
      <c r="D45" s="3"/>
      <c r="F45" s="4"/>
    </row>
    <row r="46" spans="3:9" x14ac:dyDescent="0.3">
      <c r="C46" s="3"/>
      <c r="D46" s="3"/>
      <c r="F46" s="4"/>
    </row>
    <row r="47" spans="3:9" x14ac:dyDescent="0.3">
      <c r="C47" s="3"/>
      <c r="D47" s="3"/>
      <c r="F47" s="4"/>
    </row>
    <row r="48" spans="3:9" x14ac:dyDescent="0.3">
      <c r="C48" s="3"/>
      <c r="D48" s="3"/>
      <c r="F48" s="4"/>
    </row>
    <row r="49" spans="3:6" x14ac:dyDescent="0.3">
      <c r="C49" s="3"/>
      <c r="D49" s="3"/>
      <c r="F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B73F-80C0-465A-A2BF-972574A8635B}">
  <dimension ref="B2:J20"/>
  <sheetViews>
    <sheetView workbookViewId="0">
      <selection activeCell="B5" sqref="B5:B20"/>
    </sheetView>
  </sheetViews>
  <sheetFormatPr baseColWidth="10" defaultRowHeight="14.4" x14ac:dyDescent="0.3"/>
  <cols>
    <col min="7" max="7" width="14.77734375" customWidth="1"/>
    <col min="9" max="9" width="12.88671875" customWidth="1"/>
    <col min="10" max="10" width="12.77734375" customWidth="1"/>
  </cols>
  <sheetData>
    <row r="2" spans="2:10" x14ac:dyDescent="0.3">
      <c r="D2" t="s">
        <v>8</v>
      </c>
    </row>
    <row r="3" spans="2:10" x14ac:dyDescent="0.3">
      <c r="B3" t="s">
        <v>21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10" x14ac:dyDescent="0.3">
      <c r="B4">
        <v>1</v>
      </c>
      <c r="C4">
        <v>0</v>
      </c>
      <c r="D4">
        <v>5</v>
      </c>
      <c r="E4">
        <f t="shared" ref="E4:E20" si="0">C4*((15*C4)/(15+2*C4))^(2/3) - ((0.015*20)/(15*SQRT(0.001)))</f>
        <v>-0.63245553203367588</v>
      </c>
      <c r="F4">
        <f t="shared" ref="F4:F20" si="1">D4*((15*D4)/(15+2*D4))^(2/3) - ((0.015*20)/(15*SQRT(0.001)))</f>
        <v>9.7679635832258445</v>
      </c>
      <c r="G4" s="2">
        <f t="shared" ref="G4:G20" si="2">D4-(F4)*((C4-D4)/(E4-F4))</f>
        <v>0.30405290643803795</v>
      </c>
      <c r="H4">
        <f t="shared" ref="H4:H20" si="3">G4*((15*G4)/(15+2*G4))^(2/3) - ((0.015*20)/(15*SQRT(0.001)))</f>
        <v>-0.49856722885932686</v>
      </c>
      <c r="I4" t="e">
        <f t="shared" ref="I4:I20" si="4">ABS((G4-G3)/(G4))</f>
        <v>#VALUE!</v>
      </c>
      <c r="J4" t="e">
        <f t="shared" ref="J4:J20" si="5">I4*100</f>
        <v>#VALUE!</v>
      </c>
    </row>
    <row r="5" spans="2:10" x14ac:dyDescent="0.3">
      <c r="B5">
        <f>B4+1</f>
        <v>2</v>
      </c>
      <c r="C5">
        <f t="shared" ref="C5:C20" si="6">IF(H4&lt;0,G4,C4)</f>
        <v>0.30405290643803795</v>
      </c>
      <c r="D5">
        <f t="shared" ref="D5:D20" si="7">IF(H4&gt;0,G4,D4)</f>
        <v>5</v>
      </c>
      <c r="E5">
        <f t="shared" si="0"/>
        <v>-0.49856722885932686</v>
      </c>
      <c r="F5">
        <f t="shared" si="1"/>
        <v>9.7679635832258445</v>
      </c>
      <c r="G5" s="2">
        <f t="shared" si="2"/>
        <v>0.53209930031348662</v>
      </c>
      <c r="H5">
        <f t="shared" si="3"/>
        <v>-0.2986635174623104</v>
      </c>
      <c r="I5">
        <f t="shared" si="4"/>
        <v>0.42857863887641839</v>
      </c>
      <c r="J5">
        <f t="shared" si="5"/>
        <v>42.857863887641841</v>
      </c>
    </row>
    <row r="6" spans="2:10" x14ac:dyDescent="0.3">
      <c r="B6">
        <f t="shared" ref="B6:B20" si="8">B5+1</f>
        <v>3</v>
      </c>
      <c r="C6">
        <f t="shared" si="6"/>
        <v>0.53209930031348662</v>
      </c>
      <c r="D6">
        <f t="shared" si="7"/>
        <v>5</v>
      </c>
      <c r="E6">
        <f t="shared" si="0"/>
        <v>-0.2986635174623104</v>
      </c>
      <c r="F6">
        <f t="shared" si="1"/>
        <v>9.7679635832258445</v>
      </c>
      <c r="G6" s="2">
        <f t="shared" si="2"/>
        <v>0.66465600727141805</v>
      </c>
      <c r="H6">
        <f t="shared" si="3"/>
        <v>-0.1541077055564235</v>
      </c>
      <c r="I6" s="7">
        <f t="shared" si="4"/>
        <v>0.19943655892333001</v>
      </c>
      <c r="J6" s="20">
        <f t="shared" si="5"/>
        <v>19.943655892333002</v>
      </c>
    </row>
    <row r="7" spans="2:10" x14ac:dyDescent="0.3">
      <c r="B7">
        <f t="shared" si="8"/>
        <v>4</v>
      </c>
      <c r="C7">
        <f t="shared" si="6"/>
        <v>0.66465600727141805</v>
      </c>
      <c r="D7">
        <f t="shared" si="7"/>
        <v>5</v>
      </c>
      <c r="E7">
        <f t="shared" si="0"/>
        <v>-0.1541077055564235</v>
      </c>
      <c r="F7">
        <f t="shared" si="1"/>
        <v>9.7679635832258445</v>
      </c>
      <c r="G7" s="2">
        <f t="shared" si="2"/>
        <v>0.73199173749062929</v>
      </c>
      <c r="H7">
        <f t="shared" si="3"/>
        <v>-7.3709408391321007E-2</v>
      </c>
      <c r="I7" s="7">
        <f t="shared" si="4"/>
        <v>9.1989740826921906E-2</v>
      </c>
      <c r="J7" s="20">
        <f t="shared" si="5"/>
        <v>9.1989740826921906</v>
      </c>
    </row>
    <row r="8" spans="2:10" x14ac:dyDescent="0.3">
      <c r="B8">
        <f t="shared" si="8"/>
        <v>5</v>
      </c>
      <c r="C8">
        <f t="shared" si="6"/>
        <v>0.73199173749062929</v>
      </c>
      <c r="D8">
        <f t="shared" si="7"/>
        <v>5</v>
      </c>
      <c r="E8">
        <f t="shared" si="0"/>
        <v>-7.3709408391321007E-2</v>
      </c>
      <c r="F8">
        <f t="shared" si="1"/>
        <v>9.7679635832258445</v>
      </c>
      <c r="G8" s="2">
        <f t="shared" si="2"/>
        <v>0.76395707146451741</v>
      </c>
      <c r="H8">
        <f t="shared" si="3"/>
        <v>-3.4002048472375868E-2</v>
      </c>
      <c r="I8" s="7">
        <f t="shared" si="4"/>
        <v>4.184179343036918E-2</v>
      </c>
      <c r="J8" s="20">
        <f t="shared" si="5"/>
        <v>4.1841793430369183</v>
      </c>
    </row>
    <row r="9" spans="2:10" x14ac:dyDescent="0.3">
      <c r="B9">
        <f t="shared" si="8"/>
        <v>6</v>
      </c>
      <c r="C9">
        <f t="shared" si="6"/>
        <v>0.76395707146451741</v>
      </c>
      <c r="D9">
        <f t="shared" si="7"/>
        <v>5</v>
      </c>
      <c r="E9">
        <f t="shared" si="0"/>
        <v>-3.4002048472375868E-2</v>
      </c>
      <c r="F9">
        <f t="shared" si="1"/>
        <v>9.7679635832258445</v>
      </c>
      <c r="G9" s="2">
        <f t="shared" si="2"/>
        <v>0.77865148505451653</v>
      </c>
      <c r="H9">
        <f t="shared" si="3"/>
        <v>-1.5425499821639876E-2</v>
      </c>
      <c r="I9" s="7">
        <f t="shared" si="4"/>
        <v>1.8871618268306915E-2</v>
      </c>
      <c r="J9" s="20">
        <f t="shared" si="5"/>
        <v>1.8871618268306916</v>
      </c>
    </row>
    <row r="10" spans="2:10" x14ac:dyDescent="0.3">
      <c r="B10">
        <f t="shared" si="8"/>
        <v>7</v>
      </c>
      <c r="C10">
        <f t="shared" si="6"/>
        <v>0.77865148505451653</v>
      </c>
      <c r="D10">
        <f t="shared" si="7"/>
        <v>5</v>
      </c>
      <c r="E10">
        <f t="shared" si="0"/>
        <v>-1.5425499821639876E-2</v>
      </c>
      <c r="F10">
        <f t="shared" si="1"/>
        <v>9.7679635832258445</v>
      </c>
      <c r="G10" s="2">
        <f t="shared" si="2"/>
        <v>0.78530729831223578</v>
      </c>
      <c r="H10">
        <f t="shared" si="3"/>
        <v>-6.9452047009017637E-3</v>
      </c>
      <c r="I10" s="7">
        <f t="shared" si="4"/>
        <v>8.4754251896343828E-3</v>
      </c>
      <c r="J10" s="20">
        <f t="shared" si="5"/>
        <v>0.84754251896343824</v>
      </c>
    </row>
    <row r="11" spans="2:10" x14ac:dyDescent="0.3">
      <c r="B11">
        <f t="shared" si="8"/>
        <v>8</v>
      </c>
      <c r="C11">
        <f t="shared" si="6"/>
        <v>0.78530729831223578</v>
      </c>
      <c r="D11">
        <f t="shared" si="7"/>
        <v>5</v>
      </c>
      <c r="E11">
        <f t="shared" si="0"/>
        <v>-6.9452047009017637E-3</v>
      </c>
      <c r="F11">
        <f t="shared" si="1"/>
        <v>9.7679635832258445</v>
      </c>
      <c r="G11" s="2">
        <f t="shared" si="2"/>
        <v>0.78830189439488851</v>
      </c>
      <c r="H11">
        <f t="shared" si="3"/>
        <v>-3.1163785254951781E-3</v>
      </c>
      <c r="I11" s="7">
        <f t="shared" si="4"/>
        <v>3.7987934621816779E-3</v>
      </c>
      <c r="J11" s="20">
        <f t="shared" si="5"/>
        <v>0.37987934621816777</v>
      </c>
    </row>
    <row r="12" spans="2:10" x14ac:dyDescent="0.3">
      <c r="B12">
        <f t="shared" si="8"/>
        <v>9</v>
      </c>
      <c r="C12">
        <f t="shared" si="6"/>
        <v>0.78830189439488851</v>
      </c>
      <c r="D12">
        <f t="shared" si="7"/>
        <v>5</v>
      </c>
      <c r="E12">
        <f t="shared" si="0"/>
        <v>-3.1163785254951781E-3</v>
      </c>
      <c r="F12">
        <f t="shared" si="1"/>
        <v>9.7679635832258445</v>
      </c>
      <c r="G12" s="2">
        <f t="shared" si="2"/>
        <v>0.78964516920008521</v>
      </c>
      <c r="H12">
        <f t="shared" si="3"/>
        <v>-1.3962106555347464E-3</v>
      </c>
      <c r="I12" s="7">
        <f t="shared" si="4"/>
        <v>1.7011119140479731E-3</v>
      </c>
      <c r="J12" s="20">
        <f t="shared" si="5"/>
        <v>0.1701111914047973</v>
      </c>
    </row>
    <row r="13" spans="2:10" x14ac:dyDescent="0.3">
      <c r="B13">
        <f t="shared" si="8"/>
        <v>10</v>
      </c>
      <c r="C13">
        <f t="shared" si="6"/>
        <v>0.78964516920008521</v>
      </c>
      <c r="D13">
        <f t="shared" si="7"/>
        <v>5</v>
      </c>
      <c r="E13">
        <f t="shared" si="0"/>
        <v>-1.3962106555347464E-3</v>
      </c>
      <c r="F13">
        <f t="shared" si="1"/>
        <v>9.7679635832258445</v>
      </c>
      <c r="G13" s="2">
        <f t="shared" si="2"/>
        <v>0.79024690180103097</v>
      </c>
      <c r="H13">
        <f t="shared" si="3"/>
        <v>-6.251065041698034E-4</v>
      </c>
      <c r="I13" s="7">
        <f t="shared" si="4"/>
        <v>7.6144885803964071E-4</v>
      </c>
      <c r="J13" s="20">
        <f t="shared" si="5"/>
        <v>7.6144885803964071E-2</v>
      </c>
    </row>
    <row r="14" spans="2:10" x14ac:dyDescent="0.3">
      <c r="B14">
        <f t="shared" si="8"/>
        <v>11</v>
      </c>
      <c r="C14">
        <f t="shared" si="6"/>
        <v>0.79024690180103097</v>
      </c>
      <c r="D14">
        <f t="shared" si="7"/>
        <v>5</v>
      </c>
      <c r="E14">
        <f t="shared" si="0"/>
        <v>-6.251065041698034E-4</v>
      </c>
      <c r="F14">
        <f t="shared" si="1"/>
        <v>9.7679635832258445</v>
      </c>
      <c r="G14" s="2">
        <f t="shared" si="2"/>
        <v>0.79051629015652569</v>
      </c>
      <c r="H14">
        <f t="shared" si="3"/>
        <v>-2.7978460371269609E-4</v>
      </c>
      <c r="I14" s="7">
        <f t="shared" si="4"/>
        <v>3.4077521089588959E-4</v>
      </c>
      <c r="J14" s="20">
        <f t="shared" si="5"/>
        <v>3.4077521089588961E-2</v>
      </c>
    </row>
    <row r="15" spans="2:10" x14ac:dyDescent="0.3">
      <c r="B15">
        <f t="shared" si="8"/>
        <v>12</v>
      </c>
      <c r="C15">
        <f t="shared" si="6"/>
        <v>0.79051629015652569</v>
      </c>
      <c r="D15">
        <f t="shared" si="7"/>
        <v>5</v>
      </c>
      <c r="E15">
        <f t="shared" si="0"/>
        <v>-2.7978460371269609E-4</v>
      </c>
      <c r="F15">
        <f t="shared" si="1"/>
        <v>9.7679635832258445</v>
      </c>
      <c r="G15" s="2">
        <f t="shared" si="2"/>
        <v>0.79063685929953742</v>
      </c>
      <c r="H15">
        <f t="shared" si="3"/>
        <v>-1.2520854095743328E-4</v>
      </c>
      <c r="I15" s="7">
        <f t="shared" si="4"/>
        <v>1.5249623337640277E-4</v>
      </c>
      <c r="J15" s="20">
        <f t="shared" si="5"/>
        <v>1.5249623337640277E-2</v>
      </c>
    </row>
    <row r="16" spans="2:10" x14ac:dyDescent="0.3">
      <c r="B16">
        <f t="shared" si="8"/>
        <v>13</v>
      </c>
      <c r="C16">
        <f t="shared" si="6"/>
        <v>0.79063685929953742</v>
      </c>
      <c r="D16">
        <f t="shared" si="7"/>
        <v>5</v>
      </c>
      <c r="E16">
        <f t="shared" si="0"/>
        <v>-1.2520854095743328E-4</v>
      </c>
      <c r="F16">
        <f t="shared" si="1"/>
        <v>9.7679635832258445</v>
      </c>
      <c r="G16" s="2">
        <f t="shared" si="2"/>
        <v>0.79069081542426645</v>
      </c>
      <c r="H16">
        <f t="shared" si="3"/>
        <v>-5.6029584573180635E-5</v>
      </c>
      <c r="I16" s="7">
        <f t="shared" si="4"/>
        <v>6.8239220282424729E-5</v>
      </c>
      <c r="J16" s="20">
        <f t="shared" si="5"/>
        <v>6.8239220282424731E-3</v>
      </c>
    </row>
    <row r="17" spans="2:10" x14ac:dyDescent="0.3">
      <c r="B17">
        <f t="shared" si="8"/>
        <v>14</v>
      </c>
      <c r="C17">
        <f t="shared" si="6"/>
        <v>0.79069081542426645</v>
      </c>
      <c r="D17">
        <f t="shared" si="7"/>
        <v>5</v>
      </c>
      <c r="E17">
        <f t="shared" si="0"/>
        <v>-5.6029584573180635E-5</v>
      </c>
      <c r="F17">
        <f t="shared" si="1"/>
        <v>9.7679635832258445</v>
      </c>
      <c r="G17" s="2">
        <f t="shared" si="2"/>
        <v>0.79071496011830877</v>
      </c>
      <c r="H17">
        <f t="shared" si="3"/>
        <v>-2.5071995679248893E-5</v>
      </c>
      <c r="I17" s="7">
        <f t="shared" si="4"/>
        <v>3.0535269041469433E-5</v>
      </c>
      <c r="J17" s="20">
        <f t="shared" si="5"/>
        <v>3.0535269041469431E-3</v>
      </c>
    </row>
    <row r="18" spans="2:10" x14ac:dyDescent="0.3">
      <c r="B18">
        <f t="shared" si="8"/>
        <v>15</v>
      </c>
      <c r="C18">
        <f t="shared" si="6"/>
        <v>0.79071496011830877</v>
      </c>
      <c r="D18">
        <f t="shared" si="7"/>
        <v>5</v>
      </c>
      <c r="E18">
        <f t="shared" si="0"/>
        <v>-2.5071995679248893E-5</v>
      </c>
      <c r="F18">
        <f t="shared" si="1"/>
        <v>9.7679635832258445</v>
      </c>
      <c r="G18" s="2">
        <f t="shared" si="2"/>
        <v>0.79072576430533825</v>
      </c>
      <c r="H18">
        <f t="shared" si="3"/>
        <v>-1.1219023575370635E-5</v>
      </c>
      <c r="I18" s="7">
        <f t="shared" si="4"/>
        <v>1.3663633483563025E-5</v>
      </c>
      <c r="J18" s="20">
        <f t="shared" si="5"/>
        <v>1.3663633483563026E-3</v>
      </c>
    </row>
    <row r="19" spans="2:10" x14ac:dyDescent="0.3">
      <c r="B19">
        <f t="shared" si="8"/>
        <v>16</v>
      </c>
      <c r="C19">
        <f t="shared" si="6"/>
        <v>0.79072576430533825</v>
      </c>
      <c r="D19">
        <f t="shared" si="7"/>
        <v>5</v>
      </c>
      <c r="E19">
        <f t="shared" si="0"/>
        <v>-1.1219023575370635E-5</v>
      </c>
      <c r="F19">
        <f t="shared" si="1"/>
        <v>9.7679635832258445</v>
      </c>
      <c r="G19" s="2">
        <f t="shared" si="2"/>
        <v>0.79073059887420616</v>
      </c>
      <c r="H19">
        <f t="shared" si="3"/>
        <v>-5.0201746351064003E-6</v>
      </c>
      <c r="I19" s="7">
        <f t="shared" si="4"/>
        <v>6.1140530982227133E-6</v>
      </c>
      <c r="J19" s="20">
        <f t="shared" si="5"/>
        <v>6.1140530982227133E-4</v>
      </c>
    </row>
    <row r="20" spans="2:10" x14ac:dyDescent="0.3">
      <c r="B20">
        <f t="shared" si="8"/>
        <v>17</v>
      </c>
      <c r="C20">
        <f t="shared" si="6"/>
        <v>0.79073059887420616</v>
      </c>
      <c r="D20">
        <f t="shared" si="7"/>
        <v>5</v>
      </c>
      <c r="E20">
        <f t="shared" si="0"/>
        <v>-5.0201746351064003E-6</v>
      </c>
      <c r="F20">
        <f t="shared" si="1"/>
        <v>9.7679635832258445</v>
      </c>
      <c r="G20" s="2">
        <f t="shared" si="2"/>
        <v>0.7907327621968312</v>
      </c>
      <c r="H20">
        <f t="shared" si="3"/>
        <v>-2.2463711824016741E-6</v>
      </c>
      <c r="I20" s="7">
        <f t="shared" si="4"/>
        <v>2.7358454442017512E-6</v>
      </c>
      <c r="J20" s="20">
        <f t="shared" si="5"/>
        <v>2.7358454442017512E-4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B852-2034-4FF9-A1AE-99CE07290829}">
  <dimension ref="B3:H33"/>
  <sheetViews>
    <sheetView topLeftCell="A7" zoomScaleNormal="100" workbookViewId="0">
      <selection activeCell="G33" sqref="G33"/>
    </sheetView>
  </sheetViews>
  <sheetFormatPr baseColWidth="10" defaultRowHeight="14.4" x14ac:dyDescent="0.3"/>
  <cols>
    <col min="3" max="3" width="15.77734375" customWidth="1"/>
    <col min="4" max="6" width="20.77734375" customWidth="1"/>
    <col min="7" max="7" width="20.88671875" customWidth="1"/>
    <col min="8" max="8" width="20.77734375" customWidth="1"/>
  </cols>
  <sheetData>
    <row r="3" spans="2:6" x14ac:dyDescent="0.3">
      <c r="D3" t="s">
        <v>22</v>
      </c>
    </row>
    <row r="4" spans="2:6" x14ac:dyDescent="0.3">
      <c r="B4" t="s">
        <v>21</v>
      </c>
      <c r="C4" t="s">
        <v>17</v>
      </c>
      <c r="D4" t="s">
        <v>19</v>
      </c>
      <c r="E4" t="s">
        <v>20</v>
      </c>
      <c r="F4" t="s">
        <v>18</v>
      </c>
    </row>
    <row r="5" spans="2:6" x14ac:dyDescent="0.3">
      <c r="B5">
        <v>1</v>
      </c>
      <c r="C5">
        <v>10</v>
      </c>
      <c r="D5" s="1">
        <f>EXP(C5)/3+2*C5^4*COS(C5)-0.8</f>
        <v>-9440.0753165934766</v>
      </c>
      <c r="E5">
        <f>EXP(C5)/3+8*C5^3+2*C5^4*(-SIN(C5))</f>
        <v>26222.577482722969</v>
      </c>
      <c r="F5" s="4">
        <f t="shared" ref="F5:F15" si="0">C5-D5/E5</f>
        <v>10.359997994964957</v>
      </c>
    </row>
    <row r="6" spans="2:6" x14ac:dyDescent="0.3">
      <c r="B6">
        <f>B5+1</f>
        <v>2</v>
      </c>
      <c r="C6">
        <f t="shared" ref="C6:C15" si="1">F5</f>
        <v>10.359997994964957</v>
      </c>
      <c r="D6" s="3">
        <f t="shared" ref="D6:D15" si="2">(C6)^3+C6^2-4*C6-1</f>
        <v>1176.8235768771156</v>
      </c>
      <c r="E6" s="3">
        <f>3*C6^2+2*C6-4</f>
        <v>338.70867135696369</v>
      </c>
      <c r="F6" s="4">
        <f t="shared" si="0"/>
        <v>6.8855561622169965</v>
      </c>
    </row>
    <row r="7" spans="2:6" x14ac:dyDescent="0.3">
      <c r="B7">
        <f t="shared" ref="B7:B14" si="3">B6+1</f>
        <v>3</v>
      </c>
      <c r="C7">
        <f t="shared" si="1"/>
        <v>6.8855561622169965</v>
      </c>
      <c r="D7" s="3">
        <f t="shared" si="2"/>
        <v>345.31896117640531</v>
      </c>
      <c r="E7" s="3">
        <f t="shared" ref="E7:E14" si="4">3*C7^2+2*C7-4</f>
        <v>152.00376331356736</v>
      </c>
      <c r="F7" s="4">
        <f t="shared" si="0"/>
        <v>4.6137771374829208</v>
      </c>
    </row>
    <row r="8" spans="2:6" x14ac:dyDescent="0.3">
      <c r="B8">
        <f t="shared" si="3"/>
        <v>4</v>
      </c>
      <c r="C8">
        <f t="shared" si="1"/>
        <v>4.6137771374829208</v>
      </c>
      <c r="D8" s="3">
        <f t="shared" si="2"/>
        <v>100.04502559821374</v>
      </c>
      <c r="E8" s="3">
        <f t="shared" si="4"/>
        <v>69.088372698046129</v>
      </c>
      <c r="F8" s="4">
        <f t="shared" si="0"/>
        <v>3.1657038699960012</v>
      </c>
    </row>
    <row r="9" spans="2:6" x14ac:dyDescent="0.3">
      <c r="B9">
        <f t="shared" si="3"/>
        <v>5</v>
      </c>
      <c r="C9">
        <f t="shared" si="1"/>
        <v>3.1657038699960012</v>
      </c>
      <c r="D9" s="3">
        <f t="shared" si="2"/>
        <v>28.084539814370515</v>
      </c>
      <c r="E9" s="3">
        <f t="shared" si="4"/>
        <v>32.396450717514981</v>
      </c>
      <c r="F9" s="4">
        <f t="shared" si="0"/>
        <v>2.2988021201945408</v>
      </c>
    </row>
    <row r="10" spans="2:6" x14ac:dyDescent="0.3">
      <c r="B10">
        <f t="shared" si="3"/>
        <v>6</v>
      </c>
      <c r="C10">
        <f t="shared" si="1"/>
        <v>2.2988021201945408</v>
      </c>
      <c r="D10" s="3">
        <f t="shared" si="2"/>
        <v>7.2372822537218546</v>
      </c>
      <c r="E10" s="3">
        <f t="shared" si="4"/>
        <v>16.451077803821832</v>
      </c>
      <c r="F10" s="4">
        <f t="shared" si="0"/>
        <v>1.8588745762350487</v>
      </c>
    </row>
    <row r="11" spans="2:6" x14ac:dyDescent="0.3">
      <c r="B11">
        <f t="shared" si="3"/>
        <v>7</v>
      </c>
      <c r="C11">
        <f t="shared" si="1"/>
        <v>1.8588745762350487</v>
      </c>
      <c r="D11" s="3">
        <f t="shared" si="2"/>
        <v>1.4430989031445929</v>
      </c>
      <c r="E11" s="3">
        <f t="shared" si="4"/>
        <v>10.083993222989193</v>
      </c>
      <c r="F11" s="4">
        <f t="shared" si="0"/>
        <v>1.7157666951374435</v>
      </c>
    </row>
    <row r="12" spans="2:6" x14ac:dyDescent="0.3">
      <c r="B12">
        <f t="shared" si="3"/>
        <v>8</v>
      </c>
      <c r="C12">
        <f t="shared" si="1"/>
        <v>1.7157666951374435</v>
      </c>
      <c r="D12" s="3">
        <f t="shared" si="2"/>
        <v>0.13175754010192975</v>
      </c>
      <c r="E12" s="3">
        <f t="shared" si="4"/>
        <v>8.2630994467034817</v>
      </c>
      <c r="F12" s="4">
        <f t="shared" si="0"/>
        <v>1.6998214023388081</v>
      </c>
    </row>
    <row r="13" spans="2:6" x14ac:dyDescent="0.3">
      <c r="B13">
        <f t="shared" si="3"/>
        <v>9</v>
      </c>
      <c r="C13">
        <f t="shared" si="1"/>
        <v>1.6998214023388081</v>
      </c>
      <c r="D13" s="3">
        <f t="shared" si="2"/>
        <v>1.5589114409433336E-3</v>
      </c>
      <c r="E13" s="3">
        <f t="shared" si="4"/>
        <v>8.0678212042248312</v>
      </c>
      <c r="F13" s="4">
        <f t="shared" si="0"/>
        <v>1.6996281765097421</v>
      </c>
    </row>
    <row r="14" spans="2:6" x14ac:dyDescent="0.3">
      <c r="B14">
        <f t="shared" si="3"/>
        <v>10</v>
      </c>
      <c r="C14">
        <f t="shared" si="1"/>
        <v>1.6996281765097421</v>
      </c>
      <c r="D14" s="3">
        <f t="shared" si="2"/>
        <v>2.2772373053925321E-7</v>
      </c>
      <c r="E14" s="3">
        <f t="shared" si="4"/>
        <v>8.0654641681769768</v>
      </c>
      <c r="F14" s="4">
        <f t="shared" si="0"/>
        <v>1.6996281482753186</v>
      </c>
    </row>
    <row r="15" spans="2:6" x14ac:dyDescent="0.3">
      <c r="B15">
        <f>B14+1</f>
        <v>11</v>
      </c>
      <c r="C15">
        <f t="shared" si="1"/>
        <v>1.6996281482753186</v>
      </c>
      <c r="D15" s="3">
        <f t="shared" si="2"/>
        <v>4.4408920985006262E-15</v>
      </c>
      <c r="E15" s="3">
        <f>3*C15^2+2*C15-4</f>
        <v>8.0654638237800018</v>
      </c>
      <c r="F15" s="4">
        <f t="shared" si="0"/>
        <v>1.6996281482753182</v>
      </c>
    </row>
    <row r="16" spans="2:6" x14ac:dyDescent="0.3">
      <c r="D16" s="3"/>
      <c r="E16" s="3"/>
      <c r="F16" s="4"/>
    </row>
    <row r="17" spans="2:8" x14ac:dyDescent="0.3">
      <c r="D17" s="3" t="s">
        <v>23</v>
      </c>
      <c r="E17" s="3"/>
      <c r="F17" s="4"/>
    </row>
    <row r="18" spans="2:8" x14ac:dyDescent="0.3">
      <c r="B18" t="s">
        <v>21</v>
      </c>
      <c r="C18" t="s">
        <v>17</v>
      </c>
      <c r="D18" t="s">
        <v>19</v>
      </c>
      <c r="E18" t="s">
        <v>20</v>
      </c>
      <c r="F18" t="s">
        <v>18</v>
      </c>
      <c r="G18" t="s">
        <v>24</v>
      </c>
      <c r="H18" t="s">
        <v>25</v>
      </c>
    </row>
    <row r="19" spans="2:8" x14ac:dyDescent="0.3">
      <c r="B19">
        <v>1</v>
      </c>
      <c r="C19" s="6">
        <v>0</v>
      </c>
      <c r="D19" s="1">
        <f>3*C19+SIN(C19)-C19*EXP(E1)+1.2</f>
        <v>1.2</v>
      </c>
      <c r="E19">
        <f>COS(C19)-EXP(1)+3</f>
        <v>1.2817181715409549</v>
      </c>
      <c r="F19" s="4">
        <f t="shared" ref="F19:F23" si="5">C19-D19/E19</f>
        <v>-0.93624326052683748</v>
      </c>
      <c r="G19" t="e">
        <f t="shared" ref="G19:G23" si="6">ABS((E19-E18)/(E19))</f>
        <v>#VALUE!</v>
      </c>
      <c r="H19" t="e">
        <f t="shared" ref="H19:H24" si="7">G19*100</f>
        <v>#VALUE!</v>
      </c>
    </row>
    <row r="20" spans="2:8" x14ac:dyDescent="0.3">
      <c r="B20">
        <f>B19+1</f>
        <v>2</v>
      </c>
      <c r="C20" s="1">
        <f t="shared" ref="C20:C23" si="8">F19</f>
        <v>-0.93624326052683748</v>
      </c>
      <c r="D20" s="3">
        <f t="shared" ref="D20:D24" si="9">(C20)^3+C20^2-4*C20-1</f>
        <v>2.8008591040859976</v>
      </c>
      <c r="E20" s="3">
        <f>3*C20^2+2*C20-4</f>
        <v>-3.2428321924079038</v>
      </c>
      <c r="F20" s="4">
        <f t="shared" si="5"/>
        <v>-7.2535569871937322E-2</v>
      </c>
      <c r="G20" s="5">
        <f t="shared" si="6"/>
        <v>1.3952465300368315</v>
      </c>
      <c r="H20" s="2">
        <f t="shared" si="7"/>
        <v>139.52465300368314</v>
      </c>
    </row>
    <row r="21" spans="2:8" x14ac:dyDescent="0.3">
      <c r="B21">
        <f t="shared" ref="B21:B24" si="10">B20+1</f>
        <v>3</v>
      </c>
      <c r="C21" s="1">
        <f t="shared" si="8"/>
        <v>-7.2535569871937322E-2</v>
      </c>
      <c r="D21" s="3">
        <f t="shared" si="9"/>
        <v>-0.70497795090825155</v>
      </c>
      <c r="E21" s="3">
        <f t="shared" ref="E21:E23" si="11">3*C21^2+2*C21-4</f>
        <v>-4.1292869130539342</v>
      </c>
      <c r="F21" s="4">
        <f t="shared" si="5"/>
        <v>-0.24326188793901118</v>
      </c>
      <c r="G21" s="5">
        <f>ABS((E21-E20)/(E21))</f>
        <v>0.21467501273492937</v>
      </c>
      <c r="H21" s="2">
        <f t="shared" si="7"/>
        <v>21.467501273492935</v>
      </c>
    </row>
    <row r="22" spans="2:8" x14ac:dyDescent="0.3">
      <c r="B22">
        <f t="shared" si="10"/>
        <v>4</v>
      </c>
      <c r="C22" s="1">
        <f t="shared" si="8"/>
        <v>-0.24326188793901118</v>
      </c>
      <c r="D22" s="3">
        <f t="shared" si="9"/>
        <v>1.7828548200324867E-2</v>
      </c>
      <c r="E22" s="3">
        <f t="shared" si="11"/>
        <v>-4.3089947375070663</v>
      </c>
      <c r="F22" s="4">
        <f t="shared" si="5"/>
        <v>-0.23912436879907381</v>
      </c>
      <c r="G22" s="5">
        <f t="shared" si="6"/>
        <v>4.1705278237842675E-2</v>
      </c>
      <c r="H22" s="2">
        <f t="shared" si="7"/>
        <v>4.1705278237842673</v>
      </c>
    </row>
    <row r="23" spans="2:8" x14ac:dyDescent="0.3">
      <c r="B23">
        <f t="shared" si="10"/>
        <v>5</v>
      </c>
      <c r="C23" s="1">
        <f t="shared" si="8"/>
        <v>-0.23912436879907381</v>
      </c>
      <c r="D23" s="3">
        <f t="shared" si="9"/>
        <v>4.6966471434206625E-6</v>
      </c>
      <c r="E23" s="3">
        <f t="shared" si="11"/>
        <v>-4.3067073463374808</v>
      </c>
      <c r="F23" s="4">
        <f t="shared" si="5"/>
        <v>-0.23912327825663252</v>
      </c>
      <c r="G23" s="5">
        <f t="shared" si="6"/>
        <v>5.3112296370237178E-4</v>
      </c>
      <c r="H23" s="2">
        <f t="shared" si="7"/>
        <v>5.3112296370237178E-2</v>
      </c>
    </row>
    <row r="24" spans="2:8" x14ac:dyDescent="0.3">
      <c r="B24">
        <f t="shared" si="10"/>
        <v>6</v>
      </c>
      <c r="C24" s="1">
        <f t="shared" ref="C24" si="12">F23</f>
        <v>-0.23912327825663252</v>
      </c>
      <c r="D24" s="3">
        <f t="shared" si="9"/>
        <v>3.361755318564974E-13</v>
      </c>
      <c r="E24" s="3">
        <f t="shared" ref="E24" si="13">3*C24^2+2*C24-4</f>
        <v>-4.3067067299006681</v>
      </c>
      <c r="F24" s="4">
        <f t="shared" ref="F24" si="14">C24-D24/E24</f>
        <v>-0.23912327825655447</v>
      </c>
      <c r="G24" s="5">
        <f t="shared" ref="G24" si="15">ABS((E24-E23)/(E24))</f>
        <v>1.4313415130548578E-7</v>
      </c>
      <c r="H24" s="2">
        <f t="shared" si="7"/>
        <v>1.4313415130548577E-5</v>
      </c>
    </row>
    <row r="25" spans="2:8" x14ac:dyDescent="0.3">
      <c r="C25" s="1"/>
      <c r="D25" s="3"/>
      <c r="E25" s="3"/>
      <c r="F25" s="4"/>
      <c r="G25" s="5"/>
      <c r="H25" s="2"/>
    </row>
    <row r="26" spans="2:8" x14ac:dyDescent="0.3">
      <c r="D26" s="3" t="s">
        <v>30</v>
      </c>
      <c r="E26" s="3"/>
      <c r="F26" s="4"/>
    </row>
    <row r="27" spans="2:8" x14ac:dyDescent="0.3">
      <c r="B27" t="s">
        <v>21</v>
      </c>
      <c r="C27" t="s">
        <v>17</v>
      </c>
      <c r="D27" t="s">
        <v>19</v>
      </c>
      <c r="E27" t="s">
        <v>20</v>
      </c>
      <c r="F27" t="s">
        <v>18</v>
      </c>
      <c r="G27" t="s">
        <v>24</v>
      </c>
      <c r="H27" t="s">
        <v>25</v>
      </c>
    </row>
    <row r="28" spans="2:8" x14ac:dyDescent="0.3">
      <c r="B28">
        <v>1</v>
      </c>
      <c r="C28" s="6">
        <v>-1</v>
      </c>
      <c r="D28" s="1">
        <f>POWER(C28,4)-3*POWER(C28,3)+3*C28-0.5</f>
        <v>0.5</v>
      </c>
      <c r="E28">
        <f>4*POWER(C28,3)-9*POWER(C28,2)+3</f>
        <v>-10</v>
      </c>
      <c r="F28" s="4">
        <f>C28-D28/E28</f>
        <v>-0.95</v>
      </c>
      <c r="G28" s="5">
        <f>ABS((F28-C28)/(F28))</f>
        <v>5.2631578947368474E-2</v>
      </c>
      <c r="H28" s="2">
        <f t="shared" ref="H28:H31" si="16">G28*100</f>
        <v>5.2631578947368478</v>
      </c>
    </row>
    <row r="29" spans="2:8" x14ac:dyDescent="0.3">
      <c r="B29">
        <f>B28+1</f>
        <v>2</v>
      </c>
      <c r="C29" s="1">
        <f t="shared" ref="C29:C30" si="17">F28</f>
        <v>-0.95</v>
      </c>
      <c r="D29" s="1">
        <f t="shared" ref="D29:D31" si="18">POWER(C29,4)-3*POWER(C29,3)+3*C29-0.5</f>
        <v>3.6631250000000115E-2</v>
      </c>
      <c r="E29">
        <f>4*POWER(C29,3)-9*POWER(C29,2)+3</f>
        <v>-8.5519999999999996</v>
      </c>
      <c r="F29" s="4">
        <f t="shared" ref="F29:F31" si="19">C29-D29/E29</f>
        <v>-0.94571664522918608</v>
      </c>
      <c r="G29" s="5">
        <f t="shared" ref="G29:G31" si="20">ABS((F29-C29)/(F29))</f>
        <v>4.5292157988567928E-3</v>
      </c>
      <c r="H29" s="2">
        <f t="shared" si="16"/>
        <v>0.45292157988567927</v>
      </c>
    </row>
    <row r="30" spans="2:8" x14ac:dyDescent="0.3">
      <c r="B30">
        <f t="shared" ref="B30:B31" si="21">B29+1</f>
        <v>3</v>
      </c>
      <c r="C30" s="1">
        <f t="shared" si="17"/>
        <v>-0.94571664522918608</v>
      </c>
      <c r="D30" s="1">
        <f t="shared" si="18"/>
        <v>2.5568358707150907E-4</v>
      </c>
      <c r="E30">
        <f t="shared" ref="E30:E31" si="22">4*POWER(C30,3)-9*POWER(C30,2)+3</f>
        <v>-8.4327398683152239</v>
      </c>
      <c r="F30" s="4">
        <f t="shared" si="19"/>
        <v>-0.94568632488359683</v>
      </c>
      <c r="G30" s="5">
        <f t="shared" si="20"/>
        <v>3.2061736319370056E-5</v>
      </c>
      <c r="H30" s="2">
        <f t="shared" si="16"/>
        <v>3.2061736319370054E-3</v>
      </c>
    </row>
    <row r="31" spans="2:8" x14ac:dyDescent="0.3">
      <c r="B31">
        <f t="shared" si="21"/>
        <v>4</v>
      </c>
      <c r="C31" s="1">
        <f>F30</f>
        <v>-0.94568632488359683</v>
      </c>
      <c r="D31" s="1">
        <f t="shared" si="18"/>
        <v>1.2757932044138443E-8</v>
      </c>
      <c r="E31">
        <f t="shared" si="22"/>
        <v>-8.4318983319043674</v>
      </c>
      <c r="F31" s="4">
        <f t="shared" si="19"/>
        <v>-0.94568632337054115</v>
      </c>
      <c r="G31" s="5">
        <f t="shared" si="20"/>
        <v>1.5999551260862259E-9</v>
      </c>
      <c r="H31" s="2">
        <f t="shared" si="16"/>
        <v>1.5999551260862258E-7</v>
      </c>
    </row>
    <row r="32" spans="2:8" x14ac:dyDescent="0.3">
      <c r="C32" s="1"/>
      <c r="D32" s="1"/>
      <c r="F32" s="4"/>
      <c r="G32" s="5"/>
      <c r="H32" s="2"/>
    </row>
    <row r="33" spans="3:8" x14ac:dyDescent="0.3">
      <c r="C33" s="1"/>
      <c r="D33" s="1"/>
      <c r="F33" s="4"/>
      <c r="G33" s="5"/>
      <c r="H33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A98C-632E-45E0-8459-D3C1E04AE844}">
  <dimension ref="B2:K20"/>
  <sheetViews>
    <sheetView workbookViewId="0">
      <selection activeCell="F20" sqref="F20"/>
    </sheetView>
  </sheetViews>
  <sheetFormatPr baseColWidth="10" defaultRowHeight="14.4" x14ac:dyDescent="0.3"/>
  <cols>
    <col min="2" max="2" width="3.77734375" customWidth="1"/>
    <col min="3" max="6" width="18.77734375" customWidth="1"/>
    <col min="7" max="7" width="20.77734375" customWidth="1"/>
    <col min="8" max="8" width="15.77734375" customWidth="1"/>
    <col min="9" max="9" width="12.77734375" customWidth="1"/>
    <col min="10" max="10" width="14" customWidth="1"/>
    <col min="11" max="11" width="12.77734375" customWidth="1"/>
  </cols>
  <sheetData>
    <row r="2" spans="2:11" x14ac:dyDescent="0.3">
      <c r="E2" t="s">
        <v>27</v>
      </c>
    </row>
    <row r="3" spans="2:11" x14ac:dyDescent="0.3">
      <c r="B3" t="s">
        <v>21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7</v>
      </c>
      <c r="J3" t="s">
        <v>15</v>
      </c>
      <c r="K3" t="s">
        <v>26</v>
      </c>
    </row>
    <row r="4" spans="2:11" x14ac:dyDescent="0.3">
      <c r="B4">
        <v>1</v>
      </c>
      <c r="C4">
        <v>0.5</v>
      </c>
      <c r="D4">
        <v>0.9</v>
      </c>
      <c r="E4" s="5">
        <f t="shared" ref="E4:E8" si="0">-(3.72995*(0.046694*POWER(0.4*POWER(C4,2)+2,3.5)-1)/POWER(C4,2) )-(1/POWER(1-POWER(C4,2),0.5)-0.1915*POWER(C4,2)/(POWER(1-POWER(C4,2),0.5)+1))</f>
        <v>4.4411861460297777</v>
      </c>
      <c r="F4" s="5">
        <f>-(3.72995*(0.046694*POWER(0.4*POWER(D4,2)+2,3.5)-1)/POWER(D4,2) )-(1/POWER(1-POWER(D4,2),0.5)-0.1915*POWER(D4,2)/(POWER(1-POWER(D4,2),0.5)+1))</f>
        <v>-1.6956441600215233</v>
      </c>
      <c r="G4" s="9">
        <f>D4-(F4)*(D4-C4)/(F4-E4)</f>
        <v>0.78947752664110582</v>
      </c>
      <c r="H4" s="2">
        <f>-(3.72995*(0.046694*POWER(0.4*POWER(G4,2)+2,3.5)-1)/POWER(G4,2) )-(1/POWER(1-POWER(G4,2),0.5)-0.1915*POWER(G4,2)/(POWER(1-POWER(G4,2),0.5)+1))</f>
        <v>-0.34017593563442827</v>
      </c>
      <c r="I4" t="e">
        <f>ABS((G4-G3))</f>
        <v>#VALUE!</v>
      </c>
      <c r="J4" t="e">
        <f>I4/G4</f>
        <v>#VALUE!</v>
      </c>
      <c r="K4" t="e">
        <f>J4*100</f>
        <v>#VALUE!</v>
      </c>
    </row>
    <row r="5" spans="2:11" x14ac:dyDescent="0.3">
      <c r="B5">
        <f>B4+1</f>
        <v>2</v>
      </c>
      <c r="C5" s="5">
        <f>D4</f>
        <v>0.9</v>
      </c>
      <c r="D5" s="5">
        <f>G4</f>
        <v>0.78947752664110582</v>
      </c>
      <c r="E5" s="5">
        <f t="shared" si="0"/>
        <v>-1.6956441600215233</v>
      </c>
      <c r="F5" s="5">
        <f t="shared" ref="F5:F8" si="1">-(3.72995*(0.046694*POWER(0.4*POWER(D5,2)+2,3.5)-1)/POWER(D5,2) )-(1/POWER(1-POWER(D5,2),0.5)-0.1915*POWER(D5,2)/(POWER(1-POWER(D5,2),0.5)+1))</f>
        <v>-0.34017593563442827</v>
      </c>
      <c r="G5" s="9">
        <f t="shared" ref="G5:G7" si="2">D5-(F5)*(D5-C5)/(F5-E5)</f>
        <v>0.76174018458685488</v>
      </c>
      <c r="H5" s="2">
        <f t="shared" ref="H5:H8" si="3">-(3.72995*(0.046694*POWER(0.4*POWER(G5,2)+2,3.5)-1)/POWER(G5,2) )-(1/POWER(1-POWER(G5,2),0.5)-0.1915*POWER(G5,2)/(POWER(1-POWER(G5,2),0.5)+1))</f>
        <v>-3.4955125323579583E-2</v>
      </c>
      <c r="I5" s="7">
        <f t="shared" ref="I5:I8" si="4">ABS((G5-G4))</f>
        <v>2.7737342054250935E-2</v>
      </c>
      <c r="J5" s="1">
        <f t="shared" ref="J5:J8" si="5">I5/G5</f>
        <v>3.6413126963092859E-2</v>
      </c>
      <c r="K5" s="7">
        <f t="shared" ref="K5:K8" si="6">J5*100</f>
        <v>3.6413126963092859</v>
      </c>
    </row>
    <row r="6" spans="2:11" x14ac:dyDescent="0.3">
      <c r="B6">
        <f t="shared" ref="B6:B8" si="7">B5+1</f>
        <v>3</v>
      </c>
      <c r="C6" s="5">
        <f t="shared" ref="C6:C8" si="8">D5</f>
        <v>0.78947752664110582</v>
      </c>
      <c r="D6" s="5">
        <f t="shared" ref="D6:D8" si="9">G5</f>
        <v>0.76174018458685488</v>
      </c>
      <c r="E6" s="5">
        <f t="shared" si="0"/>
        <v>-0.34017593563442827</v>
      </c>
      <c r="F6" s="5">
        <f t="shared" si="1"/>
        <v>-3.4955125323579583E-2</v>
      </c>
      <c r="G6" s="9">
        <f t="shared" si="2"/>
        <v>0.75856359165840448</v>
      </c>
      <c r="H6" s="2">
        <f t="shared" si="3"/>
        <v>4.478736707882458E-4</v>
      </c>
      <c r="I6" s="7">
        <f t="shared" si="4"/>
        <v>3.1765929284504058E-3</v>
      </c>
      <c r="J6" s="1">
        <f t="shared" si="5"/>
        <v>4.1876422272068203E-3</v>
      </c>
      <c r="K6" s="7">
        <f t="shared" si="6"/>
        <v>0.41876422272068203</v>
      </c>
    </row>
    <row r="7" spans="2:11" x14ac:dyDescent="0.3">
      <c r="B7">
        <f t="shared" si="7"/>
        <v>4</v>
      </c>
      <c r="C7" s="5">
        <f t="shared" si="8"/>
        <v>0.76174018458685488</v>
      </c>
      <c r="D7" s="5">
        <f t="shared" si="9"/>
        <v>0.75856359165840448</v>
      </c>
      <c r="E7" s="5">
        <f t="shared" si="0"/>
        <v>-3.4955125323579583E-2</v>
      </c>
      <c r="F7" s="5">
        <f t="shared" si="1"/>
        <v>4.478736707882458E-4</v>
      </c>
      <c r="G7" s="9">
        <f t="shared" si="2"/>
        <v>0.75860377786793132</v>
      </c>
      <c r="H7" s="2">
        <f t="shared" si="3"/>
        <v>-8.159522577599887E-7</v>
      </c>
      <c r="I7" s="7">
        <f t="shared" si="4"/>
        <v>4.0186209526837935E-5</v>
      </c>
      <c r="J7" s="1">
        <f t="shared" si="5"/>
        <v>5.2973911677294769E-5</v>
      </c>
      <c r="K7" s="7">
        <f t="shared" si="6"/>
        <v>5.2973911677294773E-3</v>
      </c>
    </row>
    <row r="8" spans="2:11" x14ac:dyDescent="0.3">
      <c r="B8">
        <f t="shared" si="7"/>
        <v>5</v>
      </c>
      <c r="C8" s="5">
        <f t="shared" si="8"/>
        <v>0.75856359165840448</v>
      </c>
      <c r="D8" s="5">
        <f t="shared" si="9"/>
        <v>0.75860377786793132</v>
      </c>
      <c r="E8" s="5">
        <f t="shared" si="0"/>
        <v>4.478736707882458E-4</v>
      </c>
      <c r="F8" s="5">
        <f t="shared" si="1"/>
        <v>-8.159522577599887E-7</v>
      </c>
      <c r="G8" s="9">
        <f>D8-(F8)*(D8-C8)/(F8-E8)</f>
        <v>0.75860370478839767</v>
      </c>
      <c r="H8" s="2">
        <f t="shared" si="3"/>
        <v>-1.9525714378687553E-11</v>
      </c>
      <c r="I8" s="7">
        <f t="shared" si="4"/>
        <v>7.3079533646769335E-8</v>
      </c>
      <c r="J8" s="1">
        <f t="shared" si="5"/>
        <v>9.6334269376068881E-8</v>
      </c>
      <c r="K8" s="7">
        <f t="shared" si="6"/>
        <v>9.6334269376068878E-6</v>
      </c>
    </row>
    <row r="9" spans="2:11" x14ac:dyDescent="0.3">
      <c r="C9" s="6"/>
      <c r="D9" s="8" t="s">
        <v>29</v>
      </c>
      <c r="E9" t="s">
        <v>28</v>
      </c>
      <c r="G9" s="4"/>
      <c r="I9" s="2"/>
      <c r="J9" s="3"/>
    </row>
    <row r="10" spans="2:11" x14ac:dyDescent="0.3">
      <c r="C10" s="6"/>
      <c r="D10" s="8"/>
      <c r="G10" s="4"/>
      <c r="I10" s="2"/>
      <c r="J10" s="3"/>
    </row>
    <row r="11" spans="2:11" x14ac:dyDescent="0.3">
      <c r="C11" s="6"/>
      <c r="D11" s="8"/>
      <c r="G11" s="4"/>
      <c r="I11" s="2"/>
      <c r="J11" s="3"/>
    </row>
    <row r="12" spans="2:11" x14ac:dyDescent="0.3">
      <c r="C12" s="6"/>
      <c r="D12" s="8"/>
      <c r="G12" s="4"/>
      <c r="I12" s="2"/>
      <c r="J12" s="3"/>
    </row>
    <row r="13" spans="2:11" x14ac:dyDescent="0.3">
      <c r="C13" s="6"/>
      <c r="D13" s="8"/>
      <c r="G13" s="4"/>
      <c r="I13" s="2"/>
      <c r="J13" s="3"/>
    </row>
    <row r="14" spans="2:11" x14ac:dyDescent="0.3">
      <c r="C14" s="6"/>
      <c r="D14" s="8"/>
      <c r="G14" s="4"/>
      <c r="I14" s="2"/>
      <c r="J14" s="3"/>
    </row>
    <row r="15" spans="2:11" x14ac:dyDescent="0.3">
      <c r="C15" s="6"/>
      <c r="D15" s="8"/>
      <c r="G15" s="4"/>
      <c r="I15" s="2"/>
      <c r="J15" s="3"/>
    </row>
    <row r="16" spans="2:11" x14ac:dyDescent="0.3">
      <c r="C16" s="6"/>
      <c r="D16" s="8"/>
      <c r="G16" s="4"/>
      <c r="I16" s="2"/>
      <c r="J16" s="3"/>
    </row>
    <row r="17" spans="3:10" x14ac:dyDescent="0.3">
      <c r="C17" s="6"/>
      <c r="D17" s="8"/>
      <c r="G17" s="4"/>
      <c r="I17" s="2"/>
      <c r="J17" s="3"/>
    </row>
    <row r="18" spans="3:10" x14ac:dyDescent="0.3">
      <c r="C18" s="6"/>
      <c r="D18" s="8"/>
      <c r="G18" s="4"/>
      <c r="I18" s="2"/>
      <c r="J18" s="3"/>
    </row>
    <row r="19" spans="3:10" x14ac:dyDescent="0.3">
      <c r="C19" s="6"/>
      <c r="D19" s="8"/>
      <c r="G19" s="4"/>
      <c r="I19" s="2"/>
      <c r="J19" s="3"/>
    </row>
    <row r="20" spans="3:10" x14ac:dyDescent="0.3">
      <c r="C20" s="6"/>
      <c r="D20" s="8"/>
      <c r="G20" s="4"/>
      <c r="I20" s="2"/>
      <c r="J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35CE-F07B-430D-8B17-6AFA5C322F67}">
  <dimension ref="A1:P139"/>
  <sheetViews>
    <sheetView tabSelected="1" topLeftCell="A109" workbookViewId="0">
      <selection activeCell="A118" sqref="A118"/>
    </sheetView>
  </sheetViews>
  <sheetFormatPr baseColWidth="10" defaultRowHeight="14.4" x14ac:dyDescent="0.3"/>
  <cols>
    <col min="1" max="1" width="12.5546875" customWidth="1"/>
    <col min="3" max="7" width="14.77734375" customWidth="1"/>
    <col min="9" max="10" width="14.77734375" customWidth="1"/>
    <col min="11" max="11" width="15.77734375" customWidth="1"/>
    <col min="13" max="13" width="15.77734375" customWidth="1"/>
    <col min="15" max="15" width="20.77734375" customWidth="1"/>
  </cols>
  <sheetData>
    <row r="1" spans="1:16" x14ac:dyDescent="0.3">
      <c r="B1" t="s">
        <v>31</v>
      </c>
    </row>
    <row r="2" spans="1:16" x14ac:dyDescent="0.3">
      <c r="B2" s="12">
        <v>1</v>
      </c>
      <c r="C2" s="12">
        <v>-1.1000000000000001</v>
      </c>
      <c r="D2" s="12">
        <v>2.2999999999999998</v>
      </c>
      <c r="E2" s="12">
        <v>0.5</v>
      </c>
      <c r="F2" s="12">
        <v>3.3</v>
      </c>
    </row>
    <row r="3" spans="1:16" x14ac:dyDescent="0.3">
      <c r="A3" s="10">
        <v>-1</v>
      </c>
      <c r="B3" s="13"/>
      <c r="C3" s="14">
        <f>B5*A3</f>
        <v>-1</v>
      </c>
      <c r="D3" s="14">
        <f>C5*A3</f>
        <v>2.1</v>
      </c>
      <c r="E3" s="14">
        <f>D5*A3</f>
        <v>-3.4000000000000004</v>
      </c>
      <c r="F3" s="15">
        <f>E5*A3</f>
        <v>0.80000000000000027</v>
      </c>
      <c r="H3" s="13">
        <f>D8</f>
        <v>5.5</v>
      </c>
      <c r="I3" s="15">
        <f>E8</f>
        <v>-3.2000000000000006</v>
      </c>
      <c r="K3">
        <f>E5</f>
        <v>-0.80000000000000027</v>
      </c>
    </row>
    <row r="4" spans="1:16" x14ac:dyDescent="0.3">
      <c r="A4" s="11">
        <v>-1</v>
      </c>
      <c r="B4" s="16"/>
      <c r="C4" s="17"/>
      <c r="D4" s="17">
        <f>B5*A4</f>
        <v>-1</v>
      </c>
      <c r="E4" s="17">
        <f>C5*A4</f>
        <v>2.1</v>
      </c>
      <c r="F4" s="18">
        <f>D5*A4</f>
        <v>-3.4000000000000004</v>
      </c>
      <c r="H4" s="16">
        <f>C8</f>
        <v>-3.1</v>
      </c>
      <c r="I4" s="18">
        <f>D8</f>
        <v>5.5</v>
      </c>
      <c r="K4">
        <f>F5</f>
        <v>0.69999999999999929</v>
      </c>
    </row>
    <row r="5" spans="1:16" x14ac:dyDescent="0.3">
      <c r="B5">
        <f>B2</f>
        <v>1</v>
      </c>
      <c r="C5">
        <f>C2+C3</f>
        <v>-2.1</v>
      </c>
      <c r="D5">
        <f>SUM(D2:D4)</f>
        <v>3.4000000000000004</v>
      </c>
      <c r="E5">
        <f>SUM(E2:E4)</f>
        <v>-0.80000000000000027</v>
      </c>
      <c r="F5">
        <f>SUM(F2:F4)</f>
        <v>0.69999999999999929</v>
      </c>
    </row>
    <row r="6" spans="1:16" x14ac:dyDescent="0.3">
      <c r="A6" s="10">
        <v>-1</v>
      </c>
      <c r="B6" s="13"/>
      <c r="C6" s="14">
        <f>B8*A6</f>
        <v>-1</v>
      </c>
      <c r="D6" s="14">
        <f>C8*A6</f>
        <v>3.1</v>
      </c>
      <c r="E6" s="14">
        <f>D8*A6</f>
        <v>-5.5</v>
      </c>
      <c r="F6" s="15">
        <f>E8*A6</f>
        <v>3.2000000000000006</v>
      </c>
    </row>
    <row r="7" spans="1:16" x14ac:dyDescent="0.3">
      <c r="A7" s="11">
        <v>-1</v>
      </c>
      <c r="B7" s="16"/>
      <c r="C7" s="17"/>
      <c r="D7" s="17">
        <f>B8*A7</f>
        <v>-1</v>
      </c>
      <c r="E7" s="17">
        <f>C8*A7</f>
        <v>3.1</v>
      </c>
      <c r="F7" s="18">
        <f>D8*A7</f>
        <v>-5.5</v>
      </c>
    </row>
    <row r="8" spans="1:16" x14ac:dyDescent="0.3">
      <c r="B8">
        <f>B5</f>
        <v>1</v>
      </c>
      <c r="C8">
        <f>C5+C6</f>
        <v>-3.1</v>
      </c>
      <c r="D8">
        <f>SUM(D5:D7)</f>
        <v>5.5</v>
      </c>
      <c r="E8">
        <f>SUM(E5:E7)</f>
        <v>-3.2000000000000006</v>
      </c>
      <c r="F8">
        <f>SUM(F5:F7)</f>
        <v>-1.6</v>
      </c>
    </row>
    <row r="11" spans="1:16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4" spans="1:16" x14ac:dyDescent="0.3">
      <c r="B14" t="s">
        <v>32</v>
      </c>
    </row>
    <row r="15" spans="1:16" x14ac:dyDescent="0.3">
      <c r="B15">
        <v>1</v>
      </c>
      <c r="C15">
        <v>-3.5</v>
      </c>
      <c r="D15">
        <v>2.75</v>
      </c>
      <c r="E15">
        <v>2.125</v>
      </c>
      <c r="F15">
        <v>-3.875</v>
      </c>
      <c r="G15">
        <v>1.25</v>
      </c>
    </row>
    <row r="16" spans="1:16" x14ac:dyDescent="0.3">
      <c r="A16" s="10">
        <v>-1</v>
      </c>
      <c r="B16" s="13"/>
      <c r="C16" s="14">
        <f>B18*A16</f>
        <v>-1</v>
      </c>
      <c r="D16" s="14">
        <f>C18*A16</f>
        <v>4.5</v>
      </c>
      <c r="E16" s="14">
        <f>D18*A16</f>
        <v>-6.25</v>
      </c>
      <c r="F16" s="15">
        <f>E18*A16</f>
        <v>-0.375</v>
      </c>
      <c r="G16" s="15">
        <f>F18*A16</f>
        <v>10.5</v>
      </c>
      <c r="O16" t="s">
        <v>33</v>
      </c>
    </row>
    <row r="17" spans="1:16" x14ac:dyDescent="0.3">
      <c r="A17" s="11">
        <v>-1</v>
      </c>
      <c r="B17" s="16"/>
      <c r="C17" s="17"/>
      <c r="D17" s="17">
        <f>B18*A17</f>
        <v>-1</v>
      </c>
      <c r="E17" s="17">
        <f>C18*A17</f>
        <v>4.5</v>
      </c>
      <c r="F17" s="18">
        <f>D18*A17</f>
        <v>-6.25</v>
      </c>
      <c r="G17" s="18">
        <f>E18*A17</f>
        <v>-0.375</v>
      </c>
      <c r="I17" s="10">
        <f>E21</f>
        <v>-4.875</v>
      </c>
      <c r="J17" s="10">
        <f>D21</f>
        <v>10.75</v>
      </c>
      <c r="K17" s="19">
        <f>-F18</f>
        <v>10.5</v>
      </c>
      <c r="M17" s="25">
        <f t="array" ref="M17:M18">MMULT(MINVERSE(I17:J18),K17:K18)</f>
        <v>0.35583013998592311</v>
      </c>
      <c r="O17" s="4">
        <f>ABS(M17/(A16+M17))*100</f>
        <v>55.238557727327894</v>
      </c>
      <c r="P17" t="s">
        <v>34</v>
      </c>
    </row>
    <row r="18" spans="1:16" x14ac:dyDescent="0.3">
      <c r="B18">
        <f>B15</f>
        <v>1</v>
      </c>
      <c r="C18">
        <f>C15+C16</f>
        <v>-4.5</v>
      </c>
      <c r="D18">
        <f>SUM(D15:D17)</f>
        <v>6.25</v>
      </c>
      <c r="E18">
        <f>SUM(E15:E17)</f>
        <v>0.375</v>
      </c>
      <c r="F18">
        <f>SUM(F15:F17)</f>
        <v>-10.5</v>
      </c>
      <c r="G18">
        <f>SUM(G15:G17)</f>
        <v>11.375</v>
      </c>
      <c r="I18" s="10">
        <f>F21</f>
        <v>-16.375</v>
      </c>
      <c r="J18" s="10">
        <f>E21</f>
        <v>-4.875</v>
      </c>
      <c r="K18" s="19">
        <f>-G18</f>
        <v>-11.375</v>
      </c>
      <c r="M18" s="25">
        <v>1.1381090169703605</v>
      </c>
      <c r="O18" s="3">
        <f>ABS(M18/(A17+M18))*100</f>
        <v>824.06568516421305</v>
      </c>
      <c r="P18" t="s">
        <v>34</v>
      </c>
    </row>
    <row r="19" spans="1:16" x14ac:dyDescent="0.3">
      <c r="A19" s="10">
        <v>-1</v>
      </c>
      <c r="B19" s="13"/>
      <c r="C19" s="14">
        <f>B21*A19</f>
        <v>-1</v>
      </c>
      <c r="D19" s="14">
        <f>C21*A19</f>
        <v>5.5</v>
      </c>
      <c r="E19" s="14">
        <f>D21*A19</f>
        <v>-10.75</v>
      </c>
      <c r="F19" s="15">
        <f>E21*A19</f>
        <v>4.875</v>
      </c>
      <c r="G19" s="15"/>
    </row>
    <row r="20" spans="1:16" x14ac:dyDescent="0.3">
      <c r="A20" s="11">
        <v>-1</v>
      </c>
      <c r="B20" s="16"/>
      <c r="C20" s="17"/>
      <c r="D20" s="17">
        <f>B21*A20</f>
        <v>-1</v>
      </c>
      <c r="E20" s="17">
        <f>C21*A20</f>
        <v>5.5</v>
      </c>
      <c r="F20" s="18">
        <f>D21*A20</f>
        <v>-10.75</v>
      </c>
      <c r="G20" s="18"/>
    </row>
    <row r="21" spans="1:16" x14ac:dyDescent="0.3">
      <c r="B21">
        <f>B18</f>
        <v>1</v>
      </c>
      <c r="C21">
        <f>C18+C19</f>
        <v>-5.5</v>
      </c>
      <c r="D21">
        <f>SUM(D18:D20)</f>
        <v>10.75</v>
      </c>
      <c r="E21">
        <f>SUM(E18:E20)</f>
        <v>-4.875</v>
      </c>
      <c r="F21">
        <f>SUM(F18:F20)</f>
        <v>-16.375</v>
      </c>
    </row>
    <row r="23" spans="1:16" x14ac:dyDescent="0.3">
      <c r="B23">
        <v>1</v>
      </c>
      <c r="C23">
        <v>-3.5</v>
      </c>
      <c r="D23">
        <v>2.75</v>
      </c>
      <c r="E23">
        <v>2.125</v>
      </c>
      <c r="F23">
        <v>-3.875</v>
      </c>
      <c r="G23">
        <v>1.25</v>
      </c>
    </row>
    <row r="24" spans="1:16" x14ac:dyDescent="0.3">
      <c r="A24" s="10">
        <f>A16+M17</f>
        <v>-0.64416986001407683</v>
      </c>
      <c r="B24" s="13"/>
      <c r="C24" s="14">
        <f>B26*A24</f>
        <v>-0.64416986001407683</v>
      </c>
      <c r="D24" s="14">
        <f>C26*A24</f>
        <v>2.6695493185998243</v>
      </c>
      <c r="E24" s="14">
        <f>D26*A24</f>
        <v>-3.5800759920303129</v>
      </c>
      <c r="F24" s="15">
        <f>E26*A24</f>
        <v>1.3060049302417283</v>
      </c>
      <c r="G24" s="15">
        <f>F26*A24</f>
        <v>1.1604284185245448</v>
      </c>
    </row>
    <row r="25" spans="1:16" x14ac:dyDescent="0.3">
      <c r="A25" s="11">
        <f>A17+M18</f>
        <v>0.13810901697036049</v>
      </c>
      <c r="B25" s="16"/>
      <c r="C25" s="17"/>
      <c r="D25" s="17">
        <f>B26*A25</f>
        <v>0.13810901697036049</v>
      </c>
      <c r="E25" s="17">
        <f>C26*A25</f>
        <v>-0.5723472255247406</v>
      </c>
      <c r="F25" s="18">
        <f>D26*A25</f>
        <v>0.76756272938272796</v>
      </c>
      <c r="G25" s="18">
        <f>E26*A25</f>
        <v>-0.28000542755941377</v>
      </c>
      <c r="I25" s="10">
        <f>E29</f>
        <v>-8.3447223591663668</v>
      </c>
      <c r="J25" s="10">
        <f>D29</f>
        <v>8.7802714796909243</v>
      </c>
      <c r="K25" s="19">
        <f>-F26</f>
        <v>1.8014323403755439</v>
      </c>
      <c r="M25" s="24">
        <f t="array" ref="M25:M26">MMULT(MINVERSE(I25:J26),K25:K26)</f>
        <v>0.1330567635629416</v>
      </c>
      <c r="O25" s="2">
        <f>ABS(M25/(A24+M25))*100</f>
        <v>26.032743924350303</v>
      </c>
      <c r="P25" t="s">
        <v>34</v>
      </c>
    </row>
    <row r="26" spans="1:16" x14ac:dyDescent="0.3">
      <c r="B26">
        <f>B23</f>
        <v>1</v>
      </c>
      <c r="C26">
        <f>C23+C24</f>
        <v>-4.1441698600140766</v>
      </c>
      <c r="D26">
        <f>SUM(D23:D25)</f>
        <v>5.5576583355701841</v>
      </c>
      <c r="E26">
        <f>SUM(E23:E25)</f>
        <v>-2.0274232175550537</v>
      </c>
      <c r="F26">
        <f>SUM(F23:F25)</f>
        <v>-1.8014323403755439</v>
      </c>
      <c r="G26">
        <f>SUM(G23:G25)</f>
        <v>2.1304229909651311</v>
      </c>
      <c r="I26" s="10">
        <f>F29</f>
        <v>4.7866209563779973</v>
      </c>
      <c r="J26" s="10">
        <f>E29</f>
        <v>-8.3447223591663668</v>
      </c>
      <c r="K26" s="19">
        <f>-G26</f>
        <v>-2.1304229909651311</v>
      </c>
      <c r="M26" s="24">
        <v>0.33162460831108981</v>
      </c>
      <c r="O26" s="2">
        <f>ABS(M26/(A25+M26))*100</f>
        <v>70.598439298951675</v>
      </c>
      <c r="P26" t="s">
        <v>34</v>
      </c>
    </row>
    <row r="27" spans="1:16" x14ac:dyDescent="0.3">
      <c r="A27" s="10">
        <f>A24</f>
        <v>-0.64416986001407683</v>
      </c>
      <c r="B27" s="13"/>
      <c r="C27" s="14">
        <f>B29*A27</f>
        <v>-0.64416986001407683</v>
      </c>
      <c r="D27" s="14">
        <f>C29*A27</f>
        <v>3.0845041271503795</v>
      </c>
      <c r="E27" s="14">
        <f>D29*A27</f>
        <v>-5.6559862499580937</v>
      </c>
      <c r="F27" s="15">
        <f>E29*A27</f>
        <v>5.3754186339605354</v>
      </c>
      <c r="G27" s="15"/>
    </row>
    <row r="28" spans="1:16" x14ac:dyDescent="0.3">
      <c r="A28" s="11">
        <f>A25</f>
        <v>0.13810901697036049</v>
      </c>
      <c r="B28" s="16"/>
      <c r="C28" s="17"/>
      <c r="D28" s="17">
        <f>B29*A28</f>
        <v>0.13810901697036049</v>
      </c>
      <c r="E28" s="17">
        <f>C29*A28</f>
        <v>-0.66131289165321938</v>
      </c>
      <c r="F28" s="18">
        <f>D29*A28</f>
        <v>1.212634662793006</v>
      </c>
      <c r="G28" s="18"/>
    </row>
    <row r="29" spans="1:16" x14ac:dyDescent="0.3">
      <c r="B29">
        <f>B26</f>
        <v>1</v>
      </c>
      <c r="C29">
        <f>C26+C27</f>
        <v>-4.7883397200281532</v>
      </c>
      <c r="D29">
        <f>SUM(D26:D28)</f>
        <v>8.7802714796909243</v>
      </c>
      <c r="E29">
        <f>SUM(E26:E28)</f>
        <v>-8.3447223591663668</v>
      </c>
      <c r="F29">
        <f>SUM(F26:F28)</f>
        <v>4.7866209563779973</v>
      </c>
    </row>
    <row r="31" spans="1:16" x14ac:dyDescent="0.3">
      <c r="B31">
        <v>1</v>
      </c>
      <c r="C31">
        <v>-3.5</v>
      </c>
      <c r="D31">
        <v>2.75</v>
      </c>
      <c r="E31">
        <v>2.125</v>
      </c>
      <c r="F31">
        <v>-3.875</v>
      </c>
      <c r="G31">
        <v>1.25</v>
      </c>
    </row>
    <row r="32" spans="1:16" x14ac:dyDescent="0.3">
      <c r="A32" s="10">
        <f>A24+M25</f>
        <v>-0.51111309645113523</v>
      </c>
      <c r="B32" s="13"/>
      <c r="C32" s="14">
        <f>B34*A32</f>
        <v>-0.51111309645113523</v>
      </c>
      <c r="D32" s="14">
        <f>C34*A32</f>
        <v>2.0501324349428405</v>
      </c>
      <c r="E32" s="14">
        <f>D34*A32</f>
        <v>-2.6934975599239821</v>
      </c>
      <c r="F32" s="15">
        <f>E34*A32</f>
        <v>1.2535826891504489</v>
      </c>
      <c r="G32" s="15">
        <f>F34*A32</f>
        <v>7.4614345329089685E-2</v>
      </c>
    </row>
    <row r="33" spans="1:16" x14ac:dyDescent="0.3">
      <c r="A33" s="11">
        <f>A25+M26</f>
        <v>0.4697336252814503</v>
      </c>
      <c r="B33" s="16"/>
      <c r="C33" s="17"/>
      <c r="D33" s="17">
        <f>B34*A33</f>
        <v>0.4697336252814503</v>
      </c>
      <c r="E33" s="17">
        <f>C34*A33</f>
        <v>-1.8841546962098952</v>
      </c>
      <c r="F33" s="18">
        <f>D34*A33</f>
        <v>2.4754332892168298</v>
      </c>
      <c r="G33" s="18">
        <f>E34*A33</f>
        <v>-1.1520932358284943</v>
      </c>
      <c r="I33" s="10">
        <f>E37</f>
        <v>-8.6918495108609388</v>
      </c>
      <c r="J33" s="10">
        <f>D37</f>
        <v>8.0509687178124487</v>
      </c>
      <c r="K33" s="19">
        <f>-F34</f>
        <v>0.14598402163272128</v>
      </c>
      <c r="M33" s="24">
        <f t="array" ref="M33:M34">MMULT(MINVERSE(I33:J34),K33:K34)</f>
        <v>1.1426622783626397E-2</v>
      </c>
      <c r="O33" s="2">
        <f>ABS(M33/(A32+M33))*100</f>
        <v>2.2867584747210241</v>
      </c>
      <c r="P33" t="s">
        <v>34</v>
      </c>
    </row>
    <row r="34" spans="1:16" x14ac:dyDescent="0.3">
      <c r="B34">
        <f>B31</f>
        <v>1</v>
      </c>
      <c r="C34">
        <f>C31+C32</f>
        <v>-4.011113096451135</v>
      </c>
      <c r="D34">
        <f>SUM(D31:D33)</f>
        <v>5.2698660602242908</v>
      </c>
      <c r="E34">
        <f>SUM(E31:E33)</f>
        <v>-2.4526522561338773</v>
      </c>
      <c r="F34">
        <f>SUM(F31:F33)</f>
        <v>-0.14598402163272128</v>
      </c>
      <c r="G34">
        <f>SUM(G31:G33)</f>
        <v>0.1725211095005954</v>
      </c>
      <c r="I34" s="10">
        <f>F37</f>
        <v>8.0783448185962889</v>
      </c>
      <c r="J34" s="10">
        <f>E37</f>
        <v>-8.6918495108609388</v>
      </c>
      <c r="K34" s="19">
        <f>-G34</f>
        <v>-0.1725211095005954</v>
      </c>
      <c r="M34" s="24">
        <v>3.0468694623375536E-2</v>
      </c>
      <c r="O34" s="2">
        <f>ABS(M34/(A33+M34))*100</f>
        <v>6.0912741526614393</v>
      </c>
      <c r="P34" t="s">
        <v>34</v>
      </c>
    </row>
    <row r="35" spans="1:16" x14ac:dyDescent="0.3">
      <c r="A35" s="10">
        <f>A32</f>
        <v>-0.51111309645113523</v>
      </c>
      <c r="B35" s="13"/>
      <c r="C35" s="14">
        <f>B37*A35</f>
        <v>-0.51111309645113523</v>
      </c>
      <c r="D35" s="14">
        <f>C37*A35</f>
        <v>2.311369032306708</v>
      </c>
      <c r="E35" s="14">
        <f>D37*A35</f>
        <v>-4.114955550792347</v>
      </c>
      <c r="F35" s="15">
        <f>E37*A35</f>
        <v>4.4425181173834192</v>
      </c>
      <c r="G35" s="15"/>
    </row>
    <row r="36" spans="1:16" x14ac:dyDescent="0.3">
      <c r="A36" s="11">
        <f>A33</f>
        <v>0.4697336252814503</v>
      </c>
      <c r="B36" s="16"/>
      <c r="C36" s="17"/>
      <c r="D36" s="17">
        <f>B37*A36</f>
        <v>0.4697336252814503</v>
      </c>
      <c r="E36" s="17">
        <f>C37*A36</f>
        <v>-2.1242417039347146</v>
      </c>
      <c r="F36" s="18">
        <f>D37*A36</f>
        <v>3.7818107228455911</v>
      </c>
      <c r="G36" s="18"/>
    </row>
    <row r="37" spans="1:16" x14ac:dyDescent="0.3">
      <c r="B37">
        <f>B34</f>
        <v>1</v>
      </c>
      <c r="C37">
        <f>C34+C35</f>
        <v>-4.52222619290227</v>
      </c>
      <c r="D37">
        <f>SUM(D34:D36)</f>
        <v>8.0509687178124487</v>
      </c>
      <c r="E37">
        <f>SUM(E34:E36)</f>
        <v>-8.6918495108609388</v>
      </c>
      <c r="F37">
        <f>SUM(F34:F36)</f>
        <v>8.0783448185962889</v>
      </c>
    </row>
    <row r="39" spans="1:16" x14ac:dyDescent="0.3">
      <c r="B39">
        <v>1</v>
      </c>
      <c r="C39">
        <v>-3.5</v>
      </c>
      <c r="D39">
        <v>2.75</v>
      </c>
      <c r="E39">
        <v>2.125</v>
      </c>
      <c r="F39">
        <v>-3.875</v>
      </c>
      <c r="G39">
        <v>1.25</v>
      </c>
    </row>
    <row r="40" spans="1:16" x14ac:dyDescent="0.3">
      <c r="A40" s="10">
        <f>A32+M33</f>
        <v>-0.49968647366750885</v>
      </c>
      <c r="B40" s="13"/>
      <c r="C40" s="14">
        <f>B42*A40</f>
        <v>-0.49968647366750885</v>
      </c>
      <c r="D40" s="14">
        <f>C42*A40</f>
        <v>1.9985892298025509</v>
      </c>
      <c r="E40" s="14">
        <f>D42*A40</f>
        <v>-2.622750140489098</v>
      </c>
      <c r="F40" s="15">
        <f>E42*A40</f>
        <v>1.2484179817525396</v>
      </c>
      <c r="G40" s="15">
        <f>F42*A40</f>
        <v>5.6180169320720985E-4</v>
      </c>
    </row>
    <row r="41" spans="1:16" x14ac:dyDescent="0.3">
      <c r="A41" s="11">
        <f>A33+M34</f>
        <v>0.50020231990482578</v>
      </c>
      <c r="B41" s="16"/>
      <c r="C41" s="17"/>
      <c r="D41" s="17">
        <f>B42*A41</f>
        <v>0.50020231990482578</v>
      </c>
      <c r="E41" s="17">
        <f>C42*A41</f>
        <v>-2.0006524530204399</v>
      </c>
      <c r="F41" s="18">
        <f>D42*A41</f>
        <v>2.6254577098604757</v>
      </c>
      <c r="G41" s="18">
        <f>E42*A41</f>
        <v>-1.2497067733297043</v>
      </c>
      <c r="I41" s="10">
        <f>E45</f>
        <v>-8.7451268609440298</v>
      </c>
      <c r="J41" s="10">
        <f>D45</f>
        <v>7.9972696713810247</v>
      </c>
      <c r="K41" s="19">
        <f>-F42</f>
        <v>1.1243083869847403E-3</v>
      </c>
      <c r="M41" s="24">
        <f t="array" ref="M41:M42">MMULT(MINVERSE(I41:J42),K41:K42)</f>
        <v>-3.1359159701702382E-4</v>
      </c>
      <c r="O41" s="2">
        <f>ABS(M41/(A40+M41))*100</f>
        <v>6.271831121684307E-2</v>
      </c>
      <c r="P41" t="s">
        <v>34</v>
      </c>
    </row>
    <row r="42" spans="1:16" x14ac:dyDescent="0.3">
      <c r="B42">
        <f>B39</f>
        <v>1</v>
      </c>
      <c r="C42">
        <f>C39+C40</f>
        <v>-3.9996864736675088</v>
      </c>
      <c r="D42">
        <f>SUM(D39:D41)</f>
        <v>5.2487915497073772</v>
      </c>
      <c r="E42">
        <f>SUM(E39:E41)</f>
        <v>-2.498402593509538</v>
      </c>
      <c r="F42">
        <f>SUM(F39:F41)</f>
        <v>-1.1243083869847403E-3</v>
      </c>
      <c r="G42">
        <f>SUM(G39:G41)</f>
        <v>8.5502836350292988E-4</v>
      </c>
      <c r="I42" s="10">
        <f>F45</f>
        <v>8.3689501370624413</v>
      </c>
      <c r="J42" s="10">
        <f>E45</f>
        <v>-8.7451268609440298</v>
      </c>
      <c r="K42" s="19">
        <f>-G42</f>
        <v>-8.5502836350292988E-4</v>
      </c>
      <c r="M42" s="23">
        <v>-2.0233029245539315E-4</v>
      </c>
      <c r="O42" s="2">
        <f>ABS(M42/(A41+M42))*100</f>
        <v>4.0466059331771498E-2</v>
      </c>
      <c r="P42" t="s">
        <v>34</v>
      </c>
    </row>
    <row r="43" spans="1:16" x14ac:dyDescent="0.3">
      <c r="A43" s="10">
        <f>A40</f>
        <v>-0.49968647366750885</v>
      </c>
      <c r="B43" s="13"/>
      <c r="C43" s="14">
        <f>B45*A43</f>
        <v>-0.49968647366750885</v>
      </c>
      <c r="D43" s="14">
        <f>C45*A43</f>
        <v>2.2482758017688211</v>
      </c>
      <c r="E43" s="14">
        <f>D45*A43</f>
        <v>-3.9961274810605016</v>
      </c>
      <c r="F43" s="15">
        <f>E45*A43</f>
        <v>4.3698216029201333</v>
      </c>
      <c r="G43" s="15"/>
    </row>
    <row r="44" spans="1:16" x14ac:dyDescent="0.3">
      <c r="A44" s="11">
        <f>A41</f>
        <v>0.50020231990482578</v>
      </c>
      <c r="B44" s="16"/>
      <c r="C44" s="17"/>
      <c r="D44" s="17">
        <f>B45*A44</f>
        <v>0.50020231990482578</v>
      </c>
      <c r="E44" s="17">
        <f>C45*A44</f>
        <v>-2.2505967863739893</v>
      </c>
      <c r="F44" s="18">
        <f>D45*A44</f>
        <v>4.0002528425292923</v>
      </c>
      <c r="G44" s="18"/>
    </row>
    <row r="45" spans="1:16" x14ac:dyDescent="0.3">
      <c r="B45">
        <f>B42</f>
        <v>1</v>
      </c>
      <c r="C45">
        <f>C42+C43</f>
        <v>-4.4993729473350177</v>
      </c>
      <c r="D45">
        <f>SUM(D42:D44)</f>
        <v>7.9972696713810247</v>
      </c>
      <c r="E45">
        <f>SUM(E42:E44)</f>
        <v>-8.7451268609440298</v>
      </c>
      <c r="F45">
        <f>SUM(F42:F44)</f>
        <v>8.3689501370624413</v>
      </c>
    </row>
    <row r="47" spans="1:16" x14ac:dyDescent="0.3">
      <c r="B47">
        <v>1</v>
      </c>
      <c r="C47">
        <v>-3.5</v>
      </c>
      <c r="D47">
        <v>2.75</v>
      </c>
      <c r="E47">
        <v>2.125</v>
      </c>
      <c r="F47">
        <v>-3.875</v>
      </c>
      <c r="G47">
        <v>1.25</v>
      </c>
    </row>
    <row r="48" spans="1:16" x14ac:dyDescent="0.3">
      <c r="A48" s="10">
        <f>A40+M41</f>
        <v>-0.50000006526452589</v>
      </c>
      <c r="B48" s="13"/>
      <c r="C48" s="14">
        <f>B50*A48</f>
        <v>-0.50000006526452589</v>
      </c>
      <c r="D48" s="14">
        <f>C50*A48</f>
        <v>2.0000002936903711</v>
      </c>
      <c r="E48" s="14">
        <f>D50*A48</f>
        <v>-2.6250004842901506</v>
      </c>
      <c r="F48" s="15">
        <f>E50*A48</f>
        <v>1.2500004008472931</v>
      </c>
      <c r="G48" s="15">
        <f>F50*A48</f>
        <v>-2.4398183482984207E-7</v>
      </c>
    </row>
    <row r="49" spans="1:16" x14ac:dyDescent="0.3">
      <c r="A49" s="11">
        <f>A41+M42</f>
        <v>0.49999998961237041</v>
      </c>
      <c r="B49" s="16"/>
      <c r="C49" s="17"/>
      <c r="D49" s="17">
        <f>B50*A49</f>
        <v>0.49999998961237041</v>
      </c>
      <c r="E49" s="17">
        <f>C50*A49</f>
        <v>-1.9999999910817441</v>
      </c>
      <c r="F49" s="18">
        <f>D50*A49</f>
        <v>2.6250000871163128</v>
      </c>
      <c r="G49" s="18">
        <f>E50*A49</f>
        <v>-1.2500002117168685</v>
      </c>
      <c r="I49" s="10">
        <f>E53</f>
        <v>-8.7500013319433414</v>
      </c>
      <c r="J49" s="10">
        <f>D53</f>
        <v>8.0000006318700141</v>
      </c>
      <c r="K49" s="27">
        <f>-F50</f>
        <v>-4.8796360596625732E-7</v>
      </c>
      <c r="M49" s="26">
        <f t="array" ref="M49:M50">MMULT(MINVERSE(I49:J50),K49:K50)</f>
        <v>6.5264536973391185E-8</v>
      </c>
      <c r="O49" s="22">
        <f>ABS(M49/(A48+M49))*100</f>
        <v>1.3052907394678526E-5</v>
      </c>
      <c r="P49" t="s">
        <v>34</v>
      </c>
    </row>
    <row r="50" spans="1:16" x14ac:dyDescent="0.3">
      <c r="B50" s="39">
        <f>B47</f>
        <v>1</v>
      </c>
      <c r="C50" s="39">
        <f>C47+C48</f>
        <v>-4.0000000652645262</v>
      </c>
      <c r="D50" s="39">
        <f>SUM(D47:D49)</f>
        <v>5.2500002833027422</v>
      </c>
      <c r="E50" s="39">
        <f>SUM(E47:E49)</f>
        <v>-2.5000004753718947</v>
      </c>
      <c r="F50">
        <f>SUM(F47:F49)</f>
        <v>4.8796360596625732E-7</v>
      </c>
      <c r="G50">
        <f>SUM(G47:G49)</f>
        <v>-4.5569870321671146E-7</v>
      </c>
      <c r="I50" s="10">
        <f>F53</f>
        <v>8.3750019578339288</v>
      </c>
      <c r="J50" s="10">
        <f>E53</f>
        <v>-8.7500013319433414</v>
      </c>
      <c r="K50" s="27">
        <f>-G50</f>
        <v>4.5569870321671146E-7</v>
      </c>
      <c r="M50" s="26">
        <v>1.0387646614492294E-8</v>
      </c>
      <c r="O50" s="22">
        <f>ABS(M50/(A49+M50))*100</f>
        <v>2.0775293228983884E-6</v>
      </c>
      <c r="P50" t="s">
        <v>34</v>
      </c>
    </row>
    <row r="51" spans="1:16" x14ac:dyDescent="0.3">
      <c r="A51" s="10">
        <f>A48</f>
        <v>-0.50000006526452589</v>
      </c>
      <c r="B51" s="13"/>
      <c r="C51" s="14">
        <f>B53*A51</f>
        <v>-0.50000006526452589</v>
      </c>
      <c r="D51" s="14">
        <f>C53*A51</f>
        <v>2.2500003589549014</v>
      </c>
      <c r="E51" s="14">
        <f>D53*A51</f>
        <v>-4.0000008380512551</v>
      </c>
      <c r="F51" s="15">
        <f>E53*A51</f>
        <v>4.3750012370363596</v>
      </c>
      <c r="G51" s="15"/>
    </row>
    <row r="52" spans="1:16" x14ac:dyDescent="0.3">
      <c r="A52" s="11">
        <f>A49</f>
        <v>0.49999998961237041</v>
      </c>
      <c r="B52" s="16"/>
      <c r="C52" s="17"/>
      <c r="D52" s="17">
        <f>B53*A52</f>
        <v>0.49999998961237041</v>
      </c>
      <c r="E52" s="17">
        <f>C53*A52</f>
        <v>-2.2500000185201916</v>
      </c>
      <c r="F52" s="18">
        <f>D53*A52</f>
        <v>4.0000002328339637</v>
      </c>
      <c r="G52" s="18"/>
    </row>
    <row r="53" spans="1:16" x14ac:dyDescent="0.3">
      <c r="B53">
        <f>B50</f>
        <v>1</v>
      </c>
      <c r="C53">
        <f>C50+C51</f>
        <v>-4.5000001305290525</v>
      </c>
      <c r="D53">
        <f>SUM(D50:D52)</f>
        <v>8.0000006318700141</v>
      </c>
      <c r="E53">
        <f>SUM(E50:E52)</f>
        <v>-8.7500013319433414</v>
      </c>
      <c r="F53">
        <f>SUM(F50:F52)</f>
        <v>8.3750019578339288</v>
      </c>
    </row>
    <row r="55" spans="1:16" x14ac:dyDescent="0.3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7" spans="1:16" x14ac:dyDescent="0.3">
      <c r="B57" t="s">
        <v>35</v>
      </c>
    </row>
    <row r="58" spans="1:16" x14ac:dyDescent="0.3">
      <c r="B58">
        <v>1</v>
      </c>
      <c r="C58">
        <v>-4</v>
      </c>
      <c r="D58">
        <v>5.25</v>
      </c>
      <c r="E58">
        <v>-2.5</v>
      </c>
    </row>
    <row r="59" spans="1:16" x14ac:dyDescent="0.3">
      <c r="A59" s="10">
        <v>-0.5</v>
      </c>
      <c r="B59" s="13"/>
      <c r="C59" s="14">
        <f>B61*A59</f>
        <v>-0.5</v>
      </c>
      <c r="D59" s="14">
        <f>C61*A59</f>
        <v>2.25</v>
      </c>
      <c r="E59" s="14">
        <f>D61*A59</f>
        <v>-4</v>
      </c>
      <c r="O59" t="s">
        <v>33</v>
      </c>
    </row>
    <row r="60" spans="1:16" x14ac:dyDescent="0.3">
      <c r="A60" s="11">
        <v>0.5</v>
      </c>
      <c r="B60" s="16"/>
      <c r="C60" s="17"/>
      <c r="D60" s="17">
        <f>B61*A60</f>
        <v>0.5</v>
      </c>
      <c r="E60" s="17">
        <f>C61*A60</f>
        <v>-2.25</v>
      </c>
      <c r="I60" s="10">
        <f>C64</f>
        <v>-5</v>
      </c>
      <c r="J60" s="10">
        <f>B64</f>
        <v>1</v>
      </c>
      <c r="K60" s="19">
        <f>-D61</f>
        <v>-8</v>
      </c>
      <c r="M60" s="25">
        <f t="array" ref="M60:M61">MMULT(MINVERSE(I60:J61),K60:K61)</f>
        <v>2.2321428571428568</v>
      </c>
      <c r="O60" s="4">
        <f>ABS(M60/(A59+M60))*100</f>
        <v>128.86597938144331</v>
      </c>
      <c r="P60" t="s">
        <v>34</v>
      </c>
    </row>
    <row r="61" spans="1:16" x14ac:dyDescent="0.3">
      <c r="B61">
        <f>B58</f>
        <v>1</v>
      </c>
      <c r="C61">
        <f>C58+C59</f>
        <v>-4.5</v>
      </c>
      <c r="D61">
        <f>SUM(D58:D60)</f>
        <v>8</v>
      </c>
      <c r="E61">
        <f>SUM(E58:E60)</f>
        <v>-8.75</v>
      </c>
      <c r="I61" s="10">
        <f>D64</f>
        <v>11</v>
      </c>
      <c r="J61" s="10">
        <f>C64</f>
        <v>-5</v>
      </c>
      <c r="K61" s="19">
        <f>-E61</f>
        <v>8.75</v>
      </c>
      <c r="M61" s="25">
        <v>3.160714285714286</v>
      </c>
      <c r="O61" s="3">
        <f>ABS(M61/(A60+M61))*100</f>
        <v>86.341463414634148</v>
      </c>
      <c r="P61" t="s">
        <v>34</v>
      </c>
    </row>
    <row r="62" spans="1:16" x14ac:dyDescent="0.3">
      <c r="A62" s="10">
        <f>A59</f>
        <v>-0.5</v>
      </c>
      <c r="B62" s="13"/>
      <c r="C62" s="14">
        <f>B64*A62</f>
        <v>-0.5</v>
      </c>
      <c r="D62" s="14">
        <f>C64*A62</f>
        <v>2.5</v>
      </c>
      <c r="E62" s="14"/>
    </row>
    <row r="63" spans="1:16" x14ac:dyDescent="0.3">
      <c r="A63" s="11">
        <f>A60</f>
        <v>0.5</v>
      </c>
      <c r="B63" s="16"/>
      <c r="C63" s="17"/>
      <c r="D63" s="17">
        <f>B64*A63</f>
        <v>0.5</v>
      </c>
      <c r="E63" s="17"/>
    </row>
    <row r="64" spans="1:16" x14ac:dyDescent="0.3">
      <c r="B64">
        <f>B61</f>
        <v>1</v>
      </c>
      <c r="C64">
        <f>C61+C62</f>
        <v>-5</v>
      </c>
      <c r="D64">
        <f>SUM(D61:D63)</f>
        <v>11</v>
      </c>
    </row>
    <row r="66" spans="1:16" x14ac:dyDescent="0.3">
      <c r="B66">
        <v>1</v>
      </c>
      <c r="C66">
        <v>-4</v>
      </c>
      <c r="D66">
        <v>5.25</v>
      </c>
      <c r="E66">
        <v>-2.5</v>
      </c>
    </row>
    <row r="67" spans="1:16" x14ac:dyDescent="0.3">
      <c r="A67" s="29">
        <f>A59+M60</f>
        <v>1.7321428571428568</v>
      </c>
      <c r="B67" s="13"/>
      <c r="C67" s="14">
        <f>B69*A67</f>
        <v>1.7321428571428568</v>
      </c>
      <c r="D67" s="14">
        <f>C69*A67</f>
        <v>-3.928252551020408</v>
      </c>
      <c r="E67" s="14">
        <f>D69*A67</f>
        <v>8.6303355047376087</v>
      </c>
      <c r="O67" t="s">
        <v>33</v>
      </c>
    </row>
    <row r="68" spans="1:16" x14ac:dyDescent="0.3">
      <c r="A68" s="37">
        <f>A60+M61</f>
        <v>3.660714285714286</v>
      </c>
      <c r="B68" s="16"/>
      <c r="C68" s="17"/>
      <c r="D68" s="17">
        <f>B69*A68</f>
        <v>3.660714285714286</v>
      </c>
      <c r="E68" s="17">
        <f>C69*A68</f>
        <v>-8.3019770408163289</v>
      </c>
      <c r="I68" s="10">
        <f>C72</f>
        <v>-0.53571428571428648</v>
      </c>
      <c r="J68" s="10">
        <f>B72</f>
        <v>1</v>
      </c>
      <c r="K68" s="19">
        <f>-D69</f>
        <v>-4.982461734693878</v>
      </c>
      <c r="M68" s="25">
        <f t="array" ref="M68:M69">MMULT(MINVERSE(I68:J69),K68:K69)</f>
        <v>-6.6978658817036241E-2</v>
      </c>
      <c r="O68" s="4">
        <f>ABS(M68/(A67+M68))*100</f>
        <v>4.02234559717159</v>
      </c>
      <c r="P68" t="s">
        <v>34</v>
      </c>
    </row>
    <row r="69" spans="1:16" x14ac:dyDescent="0.3">
      <c r="B69">
        <f>B66</f>
        <v>1</v>
      </c>
      <c r="C69">
        <f>C66+C67</f>
        <v>-2.2678571428571432</v>
      </c>
      <c r="D69">
        <f>SUM(D66:D68)</f>
        <v>4.982461734693878</v>
      </c>
      <c r="E69">
        <f>SUM(E66:E68)</f>
        <v>-2.1716415360787202</v>
      </c>
      <c r="I69" s="10">
        <f>D72</f>
        <v>7.7152423469387745</v>
      </c>
      <c r="J69" s="10">
        <f>C72</f>
        <v>-0.53571428571428648</v>
      </c>
      <c r="K69" s="19">
        <f>-E69</f>
        <v>2.1716415360787202</v>
      </c>
      <c r="M69" s="25">
        <v>-5.0183431590601471</v>
      </c>
      <c r="O69" s="3">
        <f>ABS(M69/(A68+M69))*100</f>
        <v>369.64027928284236</v>
      </c>
      <c r="P69" t="s">
        <v>34</v>
      </c>
    </row>
    <row r="70" spans="1:16" x14ac:dyDescent="0.3">
      <c r="A70" s="10">
        <f>A67</f>
        <v>1.7321428571428568</v>
      </c>
      <c r="B70" s="13"/>
      <c r="C70" s="14">
        <f>B72*A70</f>
        <v>1.7321428571428568</v>
      </c>
      <c r="D70" s="14">
        <f>C72*A70</f>
        <v>-0.92793367346938882</v>
      </c>
      <c r="E70" s="14"/>
    </row>
    <row r="71" spans="1:16" x14ac:dyDescent="0.3">
      <c r="A71" s="11">
        <f>A68</f>
        <v>3.660714285714286</v>
      </c>
      <c r="B71" s="16"/>
      <c r="C71" s="17"/>
      <c r="D71" s="17">
        <f>B72*A71</f>
        <v>3.660714285714286</v>
      </c>
      <c r="E71" s="17"/>
    </row>
    <row r="72" spans="1:16" x14ac:dyDescent="0.3">
      <c r="B72">
        <f>B69</f>
        <v>1</v>
      </c>
      <c r="C72">
        <f>C69+C70</f>
        <v>-0.53571428571428648</v>
      </c>
      <c r="D72">
        <f>SUM(D69:D71)</f>
        <v>7.7152423469387745</v>
      </c>
    </row>
    <row r="74" spans="1:16" x14ac:dyDescent="0.3">
      <c r="B74">
        <v>1</v>
      </c>
      <c r="C74">
        <v>-4</v>
      </c>
      <c r="D74">
        <v>5.25</v>
      </c>
      <c r="E74">
        <v>-2.5</v>
      </c>
    </row>
    <row r="75" spans="1:16" x14ac:dyDescent="0.3">
      <c r="A75" s="29">
        <f>A67+M68</f>
        <v>1.6651641983258205</v>
      </c>
      <c r="B75" s="13"/>
      <c r="C75" s="14">
        <f>B77*A75</f>
        <v>1.6651641983258205</v>
      </c>
      <c r="D75" s="14">
        <f>C77*A75</f>
        <v>-3.8878849859172098</v>
      </c>
      <c r="E75" s="14">
        <f>D77*A75</f>
        <v>7.4701609437855367E-3</v>
      </c>
      <c r="O75" t="s">
        <v>33</v>
      </c>
    </row>
    <row r="76" spans="1:16" x14ac:dyDescent="0.3">
      <c r="A76" s="37">
        <f>A68+M69</f>
        <v>-1.357628873345861</v>
      </c>
      <c r="B76" s="16"/>
      <c r="C76" s="17"/>
      <c r="D76" s="17">
        <f>B77*A76</f>
        <v>-1.357628873345861</v>
      </c>
      <c r="E76" s="17">
        <f>C77*A76</f>
        <v>3.1698404988744966</v>
      </c>
      <c r="I76" s="10">
        <f>C80</f>
        <v>-0.66967160334835896</v>
      </c>
      <c r="J76" s="10">
        <f>B80</f>
        <v>1</v>
      </c>
      <c r="K76" s="19">
        <f>-D77</f>
        <v>-4.4861407369292117E-3</v>
      </c>
      <c r="M76" s="25">
        <f t="array" ref="M76:M77">MMULT(MINVERSE(I76:J77),K76:K77)</f>
        <v>0.23324688055527582</v>
      </c>
      <c r="O76" s="4">
        <f>ABS(M76/(A75+M76))*100</f>
        <v>12.286426430504665</v>
      </c>
      <c r="P76" t="s">
        <v>34</v>
      </c>
    </row>
    <row r="77" spans="1:16" x14ac:dyDescent="0.3">
      <c r="B77">
        <f>B74</f>
        <v>1</v>
      </c>
      <c r="C77">
        <f>C74+C75</f>
        <v>-2.3348358016741795</v>
      </c>
      <c r="D77">
        <f>SUM(D74:D76)</f>
        <v>4.4861407369292117E-3</v>
      </c>
      <c r="E77">
        <f>SUM(E74:E76)</f>
        <v>0.67731065981828209</v>
      </c>
      <c r="I77" s="10">
        <f>D80</f>
        <v>-2.4682559111400688</v>
      </c>
      <c r="J77" s="10">
        <f>C80</f>
        <v>-0.66967160334835896</v>
      </c>
      <c r="K77" s="19">
        <f>-E77</f>
        <v>-0.67731065981828209</v>
      </c>
      <c r="M77" s="25">
        <v>0.1517126717405255</v>
      </c>
      <c r="O77" s="3">
        <f>ABS(M77/(A76+M77))*100</f>
        <v>12.58069769181002</v>
      </c>
      <c r="P77" t="s">
        <v>34</v>
      </c>
    </row>
    <row r="78" spans="1:16" x14ac:dyDescent="0.3">
      <c r="A78" s="10">
        <f>A75</f>
        <v>1.6651641983258205</v>
      </c>
      <c r="B78" s="13"/>
      <c r="C78" s="14">
        <f>B80*A78</f>
        <v>1.6651641983258205</v>
      </c>
      <c r="D78" s="14">
        <f>C80*A78</f>
        <v>-1.115113178531137</v>
      </c>
      <c r="E78" s="14"/>
    </row>
    <row r="79" spans="1:16" x14ac:dyDescent="0.3">
      <c r="A79" s="11">
        <f>A76</f>
        <v>-1.357628873345861</v>
      </c>
      <c r="B79" s="16"/>
      <c r="C79" s="17"/>
      <c r="D79" s="17">
        <f>B80*A79</f>
        <v>-1.357628873345861</v>
      </c>
      <c r="E79" s="17"/>
    </row>
    <row r="80" spans="1:16" x14ac:dyDescent="0.3">
      <c r="B80">
        <f>B77</f>
        <v>1</v>
      </c>
      <c r="C80">
        <f>C77+C78</f>
        <v>-0.66967160334835896</v>
      </c>
      <c r="D80">
        <f>SUM(D77:D79)</f>
        <v>-2.4682559111400688</v>
      </c>
    </row>
    <row r="82" spans="1:16" x14ac:dyDescent="0.3">
      <c r="B82">
        <v>1</v>
      </c>
      <c r="C82">
        <v>-4</v>
      </c>
      <c r="D82">
        <v>5.25</v>
      </c>
      <c r="E82">
        <v>-2.5</v>
      </c>
    </row>
    <row r="83" spans="1:16" x14ac:dyDescent="0.3">
      <c r="A83" s="29">
        <f>A75+M76</f>
        <v>1.8984110788810964</v>
      </c>
      <c r="B83" s="13"/>
      <c r="C83" s="14">
        <f>B85*A83</f>
        <v>1.8984110788810964</v>
      </c>
      <c r="D83" s="14">
        <f>C85*A83</f>
        <v>-3.9896796911058967</v>
      </c>
      <c r="E83" s="14">
        <f>D85*A83</f>
        <v>0.10328136001363254</v>
      </c>
      <c r="O83" t="s">
        <v>33</v>
      </c>
    </row>
    <row r="84" spans="1:16" x14ac:dyDescent="0.3">
      <c r="A84" s="37">
        <f>A76+M77</f>
        <v>-1.2059162016053355</v>
      </c>
      <c r="B84" s="16"/>
      <c r="C84" s="17"/>
      <c r="D84" s="17">
        <f>B85*A84</f>
        <v>-1.2059162016053355</v>
      </c>
      <c r="E84" s="17">
        <f>C85*A84</f>
        <v>2.534340129091563</v>
      </c>
      <c r="I84" s="10">
        <f>C88</f>
        <v>-0.20317784223780699</v>
      </c>
      <c r="J84" s="10">
        <f>B88</f>
        <v>1</v>
      </c>
      <c r="K84" s="19">
        <f>-D85</f>
        <v>-5.4404107288767767E-2</v>
      </c>
      <c r="M84" s="25">
        <f t="array" ref="M84:M85">MMULT(MINVERSE(I84:J85),K84:K85)</f>
        <v>9.418714436684987E-2</v>
      </c>
      <c r="O84" s="4">
        <f>ABS(M84/(A83+M84))*100</f>
        <v>4.7268507653953584</v>
      </c>
      <c r="P84" t="s">
        <v>34</v>
      </c>
    </row>
    <row r="85" spans="1:16" x14ac:dyDescent="0.3">
      <c r="B85">
        <f>B82</f>
        <v>1</v>
      </c>
      <c r="C85">
        <f>C82+C83</f>
        <v>-2.1015889211189034</v>
      </c>
      <c r="D85">
        <f>SUM(D82:D84)</f>
        <v>5.4404107288767767E-2</v>
      </c>
      <c r="E85">
        <f>SUM(E82:E84)</f>
        <v>0.13762148910519567</v>
      </c>
      <c r="I85" s="10">
        <f>D88</f>
        <v>-1.5372271610039761</v>
      </c>
      <c r="J85" s="10">
        <f>C88</f>
        <v>-0.20317784223780699</v>
      </c>
      <c r="K85" s="19">
        <f>-E85</f>
        <v>-0.13762148910519567</v>
      </c>
      <c r="M85" s="25">
        <v>-3.5267366529770396E-2</v>
      </c>
      <c r="O85" s="3">
        <f>ABS(M85/(A84+M85))*100</f>
        <v>2.8414303440030277</v>
      </c>
      <c r="P85" t="s">
        <v>34</v>
      </c>
    </row>
    <row r="86" spans="1:16" x14ac:dyDescent="0.3">
      <c r="A86" s="10">
        <f>A83</f>
        <v>1.8984110788810964</v>
      </c>
      <c r="B86" s="13"/>
      <c r="C86" s="14">
        <f>B88*A86</f>
        <v>1.8984110788810964</v>
      </c>
      <c r="D86" s="14">
        <f>C88*A86</f>
        <v>-0.38571506668740835</v>
      </c>
      <c r="E86" s="14"/>
    </row>
    <row r="87" spans="1:16" x14ac:dyDescent="0.3">
      <c r="A87" s="11">
        <f>A84</f>
        <v>-1.2059162016053355</v>
      </c>
      <c r="B87" s="16"/>
      <c r="C87" s="17"/>
      <c r="D87" s="17">
        <f>B88*A87</f>
        <v>-1.2059162016053355</v>
      </c>
      <c r="E87" s="17"/>
    </row>
    <row r="88" spans="1:16" x14ac:dyDescent="0.3">
      <c r="B88">
        <f>B85</f>
        <v>1</v>
      </c>
      <c r="C88">
        <f>C85+C86</f>
        <v>-0.20317784223780699</v>
      </c>
      <c r="D88">
        <f>SUM(D85:D87)</f>
        <v>-1.5372271610039761</v>
      </c>
    </row>
    <row r="90" spans="1:16" x14ac:dyDescent="0.3">
      <c r="B90">
        <v>1</v>
      </c>
      <c r="C90">
        <v>-4</v>
      </c>
      <c r="D90">
        <v>5.25</v>
      </c>
      <c r="E90">
        <v>-2.5</v>
      </c>
    </row>
    <row r="91" spans="1:16" x14ac:dyDescent="0.3">
      <c r="A91" s="29">
        <f>A83+M84</f>
        <v>1.9925982232479462</v>
      </c>
      <c r="B91" s="13"/>
      <c r="C91" s="14">
        <f>B93*A91</f>
        <v>1.9925982232479462</v>
      </c>
      <c r="D91" s="14">
        <f>C93*A91</f>
        <v>-3.9999452137009124</v>
      </c>
      <c r="E91" s="14">
        <f>D93*A91</f>
        <v>1.7676773551594683E-2</v>
      </c>
      <c r="O91" t="s">
        <v>33</v>
      </c>
    </row>
    <row r="92" spans="1:16" x14ac:dyDescent="0.3">
      <c r="A92" s="37">
        <f>A84+M85</f>
        <v>-1.241183568135106</v>
      </c>
      <c r="B92" s="16"/>
      <c r="C92" s="17"/>
      <c r="D92" s="17">
        <f>B93*A92</f>
        <v>-1.241183568135106</v>
      </c>
      <c r="E92" s="17">
        <f>C93*A92</f>
        <v>2.4915540999498651</v>
      </c>
      <c r="I92" s="10">
        <f>C96</f>
        <v>-1.4803553504107336E-2</v>
      </c>
      <c r="J92" s="10">
        <f>B96</f>
        <v>1</v>
      </c>
      <c r="K92" s="19">
        <f>-D93</f>
        <v>-8.8712181639816201E-3</v>
      </c>
      <c r="M92" s="25">
        <f t="array" ref="M92:M93">MMULT(MINVERSE(I92:J93),K92:K93)</f>
        <v>7.4183706038290992E-3</v>
      </c>
      <c r="O92" s="4">
        <f>ABS(M92/(A91+M92))*100</f>
        <v>0.37091545273343302</v>
      </c>
      <c r="P92" t="s">
        <v>34</v>
      </c>
    </row>
    <row r="93" spans="1:16" x14ac:dyDescent="0.3">
      <c r="B93">
        <f>B90</f>
        <v>1</v>
      </c>
      <c r="C93">
        <f>C90+C91</f>
        <v>-2.0074017767520536</v>
      </c>
      <c r="D93">
        <f>SUM(D90:D92)</f>
        <v>8.8712181639816201E-3</v>
      </c>
      <c r="E93">
        <f>SUM(E90:E92)</f>
        <v>9.2308735014596799E-3</v>
      </c>
      <c r="I93" s="10">
        <f>D96</f>
        <v>-1.2618098843811645</v>
      </c>
      <c r="J93" s="10">
        <f>C96</f>
        <v>-1.4803553504107336E-2</v>
      </c>
      <c r="K93" s="19">
        <f>-E93</f>
        <v>-9.2308735014596799E-3</v>
      </c>
      <c r="M93" s="25">
        <v>-8.7613999178345389E-3</v>
      </c>
      <c r="O93" s="3">
        <f>ABS(M93/(A92+M93))*100</f>
        <v>0.70094285282673785</v>
      </c>
      <c r="P93" t="s">
        <v>34</v>
      </c>
    </row>
    <row r="94" spans="1:16" x14ac:dyDescent="0.3">
      <c r="A94" s="10">
        <f>A91</f>
        <v>1.9925982232479462</v>
      </c>
      <c r="B94" s="13"/>
      <c r="C94" s="14">
        <f>B96*A94</f>
        <v>1.9925982232479462</v>
      </c>
      <c r="D94" s="14">
        <f>C96*A94</f>
        <v>-2.9497534410040188E-2</v>
      </c>
      <c r="E94" s="14"/>
    </row>
    <row r="95" spans="1:16" x14ac:dyDescent="0.3">
      <c r="A95" s="11">
        <f>A92</f>
        <v>-1.241183568135106</v>
      </c>
      <c r="B95" s="16"/>
      <c r="C95" s="17"/>
      <c r="D95" s="17">
        <f>B96*A95</f>
        <v>-1.241183568135106</v>
      </c>
      <c r="E95" s="17"/>
    </row>
    <row r="96" spans="1:16" x14ac:dyDescent="0.3">
      <c r="B96">
        <f>B93</f>
        <v>1</v>
      </c>
      <c r="C96">
        <f>C93+C94</f>
        <v>-1.4803553504107336E-2</v>
      </c>
      <c r="D96">
        <f>SUM(D93:D95)</f>
        <v>-1.2618098843811645</v>
      </c>
    </row>
    <row r="98" spans="1:16" x14ac:dyDescent="0.3">
      <c r="B98">
        <v>1</v>
      </c>
      <c r="C98">
        <v>-4</v>
      </c>
      <c r="D98">
        <v>5.25</v>
      </c>
      <c r="E98">
        <v>-2.5</v>
      </c>
    </row>
    <row r="99" spans="1:16" x14ac:dyDescent="0.3">
      <c r="A99" s="29">
        <f>A91+M92</f>
        <v>2.0000165938517753</v>
      </c>
      <c r="B99" s="13"/>
      <c r="C99" s="30">
        <f>B101*A99</f>
        <v>2.0000165938517753</v>
      </c>
      <c r="D99" s="14">
        <f>C101*A99</f>
        <v>-3.9999999997246443</v>
      </c>
      <c r="E99" s="32">
        <f>D101*A99</f>
        <v>1.1006535802673513E-4</v>
      </c>
      <c r="O99" t="s">
        <v>33</v>
      </c>
    </row>
    <row r="100" spans="1:16" x14ac:dyDescent="0.3">
      <c r="A100" s="37">
        <f>A92+M93</f>
        <v>-1.2499449680529406</v>
      </c>
      <c r="B100" s="16"/>
      <c r="C100" s="17"/>
      <c r="D100" s="31">
        <f>B101*A100</f>
        <v>-1.2499449680529406</v>
      </c>
      <c r="E100" s="33">
        <f>C101*A100</f>
        <v>2.4998691947043543</v>
      </c>
      <c r="I100" s="41">
        <f>C104</f>
        <v>3.3187703550652259E-5</v>
      </c>
      <c r="J100" s="10">
        <f>B104</f>
        <v>1</v>
      </c>
      <c r="K100" s="27">
        <f>-D101</f>
        <v>-5.5032222415096754E-5</v>
      </c>
      <c r="M100" s="25">
        <f t="array" ref="M100:M101">MMULT(MINVERSE(I100:J101),K100:K101)</f>
        <v>-1.6595753720453153E-5</v>
      </c>
      <c r="O100" s="4">
        <f>ABS(M100/(A99+M100))*100</f>
        <v>8.2978768681176286E-4</v>
      </c>
      <c r="P100" t="s">
        <v>34</v>
      </c>
    </row>
    <row r="101" spans="1:16" x14ac:dyDescent="0.3">
      <c r="B101" s="35">
        <f>B98</f>
        <v>1</v>
      </c>
      <c r="C101" s="36">
        <f>C98+C99</f>
        <v>-1.9999834061482247</v>
      </c>
      <c r="D101" s="40">
        <f>SUM(D98:D100)</f>
        <v>5.5032222415096754E-5</v>
      </c>
      <c r="E101" s="40">
        <f>SUM(E98:E100)</f>
        <v>-2.073993761886328E-5</v>
      </c>
      <c r="I101" s="10">
        <f>D104</f>
        <v>-1.2498235598727123</v>
      </c>
      <c r="J101" s="41">
        <f>C104</f>
        <v>3.3187703550652259E-5</v>
      </c>
      <c r="K101" s="27">
        <f>-E101</f>
        <v>2.073993761886328E-5</v>
      </c>
      <c r="M101" s="25">
        <v>-5.5031671640142085E-5</v>
      </c>
      <c r="O101" s="4">
        <f>ABS(M101/(A100+M101))*100</f>
        <v>4.4025337321814007E-3</v>
      </c>
      <c r="P101" t="s">
        <v>34</v>
      </c>
    </row>
    <row r="102" spans="1:16" x14ac:dyDescent="0.3">
      <c r="A102" s="10">
        <f>A99</f>
        <v>2.0000165938517753</v>
      </c>
      <c r="B102" s="13"/>
      <c r="C102" s="30">
        <f>B104*A102</f>
        <v>2.0000165938517753</v>
      </c>
      <c r="D102" s="34">
        <f>C104*A102</f>
        <v>6.6375957813137994E-5</v>
      </c>
    </row>
    <row r="103" spans="1:16" x14ac:dyDescent="0.3">
      <c r="A103" s="11">
        <f>A100</f>
        <v>-1.2499449680529406</v>
      </c>
      <c r="B103" s="16"/>
      <c r="C103" s="17"/>
      <c r="D103" s="33">
        <f>B104*A103</f>
        <v>-1.2499449680529406</v>
      </c>
    </row>
    <row r="104" spans="1:16" x14ac:dyDescent="0.3">
      <c r="B104">
        <f>B101</f>
        <v>1</v>
      </c>
      <c r="C104" s="21">
        <f>C101+C102</f>
        <v>3.3187703550652259E-5</v>
      </c>
      <c r="D104" s="1">
        <f>SUM(D101:D103)</f>
        <v>-1.2498235598727123</v>
      </c>
    </row>
    <row r="107" spans="1:16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</row>
    <row r="108" spans="1:16" x14ac:dyDescent="0.3">
      <c r="B108" t="s">
        <v>36</v>
      </c>
    </row>
    <row r="109" spans="1:16" x14ac:dyDescent="0.3">
      <c r="A109" s="42"/>
      <c r="B109" s="42">
        <v>1</v>
      </c>
      <c r="C109" s="42">
        <v>-3</v>
      </c>
      <c r="D109" s="42">
        <v>2</v>
      </c>
      <c r="E109" s="42">
        <v>1</v>
      </c>
      <c r="F109" s="42">
        <v>-3</v>
      </c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1:16" x14ac:dyDescent="0.3">
      <c r="A110" s="43">
        <v>1</v>
      </c>
      <c r="B110" s="44"/>
      <c r="C110" s="45">
        <f>B112*A110</f>
        <v>1</v>
      </c>
      <c r="D110" s="45">
        <f>C112*A110</f>
        <v>-2</v>
      </c>
      <c r="E110" s="45">
        <f>D112*A110</f>
        <v>2</v>
      </c>
      <c r="F110" s="46">
        <f>E112*A110</f>
        <v>-1</v>
      </c>
      <c r="G110" s="46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1:16" x14ac:dyDescent="0.3">
      <c r="A111" s="47">
        <v>2</v>
      </c>
      <c r="B111" s="48"/>
      <c r="C111" s="49"/>
      <c r="D111" s="49">
        <f>B112*A111</f>
        <v>2</v>
      </c>
      <c r="E111" s="54">
        <f>C112*A111</f>
        <v>-4</v>
      </c>
      <c r="F111" s="50">
        <f>D112*A111</f>
        <v>4</v>
      </c>
      <c r="G111" s="50"/>
      <c r="H111" s="42"/>
      <c r="I111" s="43">
        <f>D115</f>
        <v>3</v>
      </c>
      <c r="J111" s="43">
        <f>C115</f>
        <v>-1</v>
      </c>
      <c r="K111" s="51">
        <f>-E112</f>
        <v>1</v>
      </c>
      <c r="L111" s="42"/>
      <c r="M111" s="52">
        <f t="array" ref="M111:M112">MMULT(MINVERSE(I111:J112),K111:K112)</f>
        <v>0.33333333333333331</v>
      </c>
      <c r="N111" s="42"/>
      <c r="O111" s="42">
        <f>ABS(M111/(A110+M111))*100</f>
        <v>25</v>
      </c>
      <c r="P111" s="42" t="s">
        <v>34</v>
      </c>
    </row>
    <row r="112" spans="1:16" x14ac:dyDescent="0.3">
      <c r="A112" s="42"/>
      <c r="B112" s="53">
        <f>B109</f>
        <v>1</v>
      </c>
      <c r="C112" s="53">
        <f>C109+C110</f>
        <v>-2</v>
      </c>
      <c r="D112" s="53">
        <f>SUM(D109:D111)</f>
        <v>2</v>
      </c>
      <c r="E112" s="55">
        <f>SUM(E109:E111)</f>
        <v>-1</v>
      </c>
      <c r="F112" s="42">
        <f>SUM(F109:F111)</f>
        <v>0</v>
      </c>
      <c r="G112" s="42"/>
      <c r="H112" s="42"/>
      <c r="I112" s="43">
        <f>E115</f>
        <v>0</v>
      </c>
      <c r="J112" s="43">
        <f>D115</f>
        <v>3</v>
      </c>
      <c r="K112" s="51">
        <f>-F112</f>
        <v>0</v>
      </c>
      <c r="L112" s="42"/>
      <c r="M112" s="52">
        <v>0</v>
      </c>
      <c r="N112" s="42"/>
      <c r="O112" s="42">
        <f>ABS(M112/(A111+M112))*100</f>
        <v>0</v>
      </c>
      <c r="P112" s="42" t="s">
        <v>34</v>
      </c>
    </row>
    <row r="113" spans="1:16" x14ac:dyDescent="0.3">
      <c r="A113" s="43">
        <f>A110</f>
        <v>1</v>
      </c>
      <c r="B113" s="44"/>
      <c r="C113" s="45">
        <f>B115*A113</f>
        <v>1</v>
      </c>
      <c r="D113" s="45">
        <f>C115*A113</f>
        <v>-1</v>
      </c>
      <c r="E113" s="54">
        <f>D115*A113</f>
        <v>3</v>
      </c>
      <c r="F113" s="46"/>
      <c r="G113" s="46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1:16" x14ac:dyDescent="0.3">
      <c r="A114" s="47">
        <f>A111</f>
        <v>2</v>
      </c>
      <c r="B114" s="48"/>
      <c r="C114" s="49"/>
      <c r="D114" s="49">
        <f>B115*A114</f>
        <v>2</v>
      </c>
      <c r="E114" s="49">
        <f>C115*A114</f>
        <v>-2</v>
      </c>
      <c r="F114" s="50"/>
      <c r="G114" s="50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1:16" x14ac:dyDescent="0.3">
      <c r="A115" s="42"/>
      <c r="B115" s="42">
        <f>B112</f>
        <v>1</v>
      </c>
      <c r="C115" s="42">
        <f>C112+C113</f>
        <v>-1</v>
      </c>
      <c r="D115" s="42">
        <f>SUM(D112:D114)</f>
        <v>3</v>
      </c>
      <c r="E115" s="42">
        <f>SUM(E112:E114)</f>
        <v>0</v>
      </c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7" spans="1:16" x14ac:dyDescent="0.3">
      <c r="A117" s="42"/>
      <c r="B117" s="42">
        <v>1</v>
      </c>
      <c r="C117" s="42">
        <v>-3</v>
      </c>
      <c r="D117" s="42">
        <v>2</v>
      </c>
      <c r="E117" s="42">
        <v>1</v>
      </c>
      <c r="F117" s="42">
        <v>-3</v>
      </c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1:16" x14ac:dyDescent="0.3">
      <c r="A118" s="43">
        <f>A110+M111</f>
        <v>1.3333333333333333</v>
      </c>
      <c r="B118" s="44"/>
      <c r="C118" s="45">
        <f>B120*A118</f>
        <v>1.3333333333333333</v>
      </c>
      <c r="D118" s="45">
        <f>C120*A118</f>
        <v>-2.2222222222222223</v>
      </c>
      <c r="E118" s="45">
        <f>D120*A118</f>
        <v>2.3703703703703702</v>
      </c>
      <c r="F118" s="46">
        <f>E120*A118</f>
        <v>4.9382716049382339E-2</v>
      </c>
      <c r="G118" s="46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1:16" x14ac:dyDescent="0.3">
      <c r="A119" s="47">
        <f>A111+M112</f>
        <v>2</v>
      </c>
      <c r="B119" s="48"/>
      <c r="C119" s="49"/>
      <c r="D119" s="49">
        <f>B120*A119</f>
        <v>2</v>
      </c>
      <c r="E119" s="54">
        <f>C120*A119</f>
        <v>-3.3333333333333335</v>
      </c>
      <c r="F119" s="50">
        <f>D120*A119</f>
        <v>3.5555555555555554</v>
      </c>
      <c r="G119" s="50"/>
      <c r="H119" s="42"/>
      <c r="I119" s="43">
        <f>D123</f>
        <v>3.333333333333333</v>
      </c>
      <c r="J119" s="43">
        <f>C123</f>
        <v>-0.33333333333333348</v>
      </c>
      <c r="K119" s="51">
        <f>-E120</f>
        <v>-3.7037037037036757E-2</v>
      </c>
      <c r="L119" s="42"/>
      <c r="M119" s="52">
        <f t="array" ref="M119:M120">MMULT(MINVERSE(I119:J120),K119:K120)</f>
        <v>-2.6254569624459878E-2</v>
      </c>
      <c r="N119" s="42"/>
      <c r="O119" s="42">
        <f>ABS(M119/(A118+M119))*100</f>
        <v>2.0086448004068083</v>
      </c>
      <c r="P119" s="42" t="s">
        <v>34</v>
      </c>
    </row>
    <row r="120" spans="1:16" x14ac:dyDescent="0.3">
      <c r="A120" s="42"/>
      <c r="B120" s="53">
        <f>B117</f>
        <v>1</v>
      </c>
      <c r="C120" s="53">
        <f>C117+C118</f>
        <v>-1.6666666666666667</v>
      </c>
      <c r="D120" s="53">
        <f>SUM(D117:D119)</f>
        <v>1.7777777777777777</v>
      </c>
      <c r="E120" s="55">
        <f>SUM(E117:E119)</f>
        <v>3.7037037037036757E-2</v>
      </c>
      <c r="F120" s="42">
        <f>SUM(F117:F119)</f>
        <v>0.60493827160493785</v>
      </c>
      <c r="G120" s="42"/>
      <c r="H120" s="42"/>
      <c r="I120" s="43">
        <f>E123</f>
        <v>3.814814814814814</v>
      </c>
      <c r="J120" s="43">
        <f>D123</f>
        <v>3.333333333333333</v>
      </c>
      <c r="K120" s="51">
        <f>-F120</f>
        <v>-0.60493827160493785</v>
      </c>
      <c r="L120" s="42"/>
      <c r="M120" s="52">
        <v>-0.1514345851334884</v>
      </c>
      <c r="N120" s="42"/>
      <c r="O120" s="42">
        <f>ABS(M120/(A119+M120))*100</f>
        <v>8.1920057529813608</v>
      </c>
      <c r="P120" s="42" t="s">
        <v>34</v>
      </c>
    </row>
    <row r="121" spans="1:16" x14ac:dyDescent="0.3">
      <c r="A121" s="43">
        <f>A118</f>
        <v>1.3333333333333333</v>
      </c>
      <c r="B121" s="44"/>
      <c r="C121" s="45">
        <f>B123*A121</f>
        <v>1.3333333333333333</v>
      </c>
      <c r="D121" s="45">
        <f>C123*A121</f>
        <v>-0.44444444444444464</v>
      </c>
      <c r="E121" s="54">
        <f>D123*A121</f>
        <v>4.4444444444444438</v>
      </c>
      <c r="F121" s="46"/>
      <c r="G121" s="46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1:16" x14ac:dyDescent="0.3">
      <c r="A122" s="47">
        <f>A119</f>
        <v>2</v>
      </c>
      <c r="B122" s="48"/>
      <c r="C122" s="49"/>
      <c r="D122" s="49">
        <f>B123*A122</f>
        <v>2</v>
      </c>
      <c r="E122" s="49">
        <f>C123*A122</f>
        <v>-0.66666666666666696</v>
      </c>
      <c r="F122" s="50"/>
      <c r="G122" s="50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1:16" x14ac:dyDescent="0.3">
      <c r="A123" s="42"/>
      <c r="B123" s="42">
        <f>B120</f>
        <v>1</v>
      </c>
      <c r="C123" s="42">
        <f>C120+C121</f>
        <v>-0.33333333333333348</v>
      </c>
      <c r="D123" s="42">
        <f>SUM(D120:D122)</f>
        <v>3.333333333333333</v>
      </c>
      <c r="E123" s="42">
        <f>SUM(E120:E122)</f>
        <v>3.814814814814814</v>
      </c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5" spans="1:16" x14ac:dyDescent="0.3">
      <c r="A125" s="42"/>
      <c r="B125" s="42">
        <v>1</v>
      </c>
      <c r="C125" s="42">
        <v>-3</v>
      </c>
      <c r="D125" s="42">
        <v>2</v>
      </c>
      <c r="E125" s="42">
        <v>1</v>
      </c>
      <c r="F125" s="42">
        <v>-3</v>
      </c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1:16" x14ac:dyDescent="0.3">
      <c r="A126" s="43">
        <f>A118+M119</f>
        <v>1.3070787637088734</v>
      </c>
      <c r="B126" s="44"/>
      <c r="C126" s="45">
        <f>B128*A126</f>
        <v>1.3070787637088734</v>
      </c>
      <c r="D126" s="45">
        <f>C128*A126</f>
        <v>-2.2127813965879035</v>
      </c>
      <c r="E126" s="45">
        <f>D128*A126</f>
        <v>2.1380985523063365</v>
      </c>
      <c r="F126" s="46">
        <f>E128*A126</f>
        <v>1.1270815752755419E-2</v>
      </c>
      <c r="G126" s="46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1:16" x14ac:dyDescent="0.3">
      <c r="A127" s="47">
        <f>A119+M120</f>
        <v>1.8485654148665116</v>
      </c>
      <c r="B127" s="48"/>
      <c r="C127" s="49"/>
      <c r="D127" s="49">
        <f>B128*A127</f>
        <v>1.8485654148665116</v>
      </c>
      <c r="E127" s="54">
        <f>C128*A127</f>
        <v>-3.1294756475008341</v>
      </c>
      <c r="F127" s="50">
        <f>D128*A127</f>
        <v>3.0238537623812047</v>
      </c>
      <c r="G127" s="50"/>
      <c r="H127" s="42"/>
      <c r="I127" s="43">
        <f>D131</f>
        <v>2.9800229310959336</v>
      </c>
      <c r="J127" s="43">
        <f>C131</f>
        <v>-0.38584247258225313</v>
      </c>
      <c r="K127" s="51">
        <f>-E128</f>
        <v>-8.6229048055024293E-3</v>
      </c>
      <c r="L127" s="42"/>
      <c r="M127" s="52">
        <f t="array" ref="M127:M128">MMULT(MINVERSE(I127:J128),K127:K128)</f>
        <v>-3.8815960960040313E-3</v>
      </c>
      <c r="N127" s="42"/>
      <c r="O127" s="42">
        <f>ABS(M127/(A126+M127))*100</f>
        <v>0.29785179038672577</v>
      </c>
      <c r="P127" s="42" t="s">
        <v>34</v>
      </c>
    </row>
    <row r="128" spans="1:16" x14ac:dyDescent="0.3">
      <c r="A128" s="42"/>
      <c r="B128" s="53">
        <f>B125</f>
        <v>1</v>
      </c>
      <c r="C128" s="53">
        <f>C125+C126</f>
        <v>-1.6929212362911266</v>
      </c>
      <c r="D128" s="53">
        <f>SUM(D125:D127)</f>
        <v>1.6357840182786081</v>
      </c>
      <c r="E128" s="55">
        <f>SUM(E125:E127)</f>
        <v>8.6229048055024293E-3</v>
      </c>
      <c r="F128" s="42">
        <f>SUM(F125:F127)</f>
        <v>3.5124578133959972E-2</v>
      </c>
      <c r="G128" s="42"/>
      <c r="H128" s="42"/>
      <c r="I128" s="43">
        <f>E131</f>
        <v>3.1904925430043352</v>
      </c>
      <c r="J128" s="43">
        <f>D131</f>
        <v>2.9800229310959336</v>
      </c>
      <c r="K128" s="51">
        <f>-F128</f>
        <v>-3.5124578133959972E-2</v>
      </c>
      <c r="L128" s="42"/>
      <c r="M128" s="52">
        <v>-7.6309395130531327E-3</v>
      </c>
      <c r="N128" s="42"/>
      <c r="O128" s="42">
        <f>ABS(M128/(A127+M128))*100</f>
        <v>0.41451445530607473</v>
      </c>
      <c r="P128" s="42" t="s">
        <v>34</v>
      </c>
    </row>
    <row r="129" spans="1:16" x14ac:dyDescent="0.3">
      <c r="A129" s="43">
        <f>A126</f>
        <v>1.3070787637088734</v>
      </c>
      <c r="B129" s="44"/>
      <c r="C129" s="45">
        <f>B131*A129</f>
        <v>1.3070787637088734</v>
      </c>
      <c r="D129" s="45">
        <f>C131*A129</f>
        <v>-0.50432650204918628</v>
      </c>
      <c r="E129" s="54">
        <f>D131*A129</f>
        <v>3.8951246886009661</v>
      </c>
      <c r="F129" s="46"/>
      <c r="G129" s="46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1:16" x14ac:dyDescent="0.3">
      <c r="A130" s="47">
        <f>A127</f>
        <v>1.8485654148665116</v>
      </c>
      <c r="B130" s="48"/>
      <c r="C130" s="49"/>
      <c r="D130" s="49">
        <f>B131*A130</f>
        <v>1.8485654148665116</v>
      </c>
      <c r="E130" s="49">
        <f>C131*A130</f>
        <v>-0.71325505040213333</v>
      </c>
      <c r="F130" s="50"/>
      <c r="G130" s="50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1:16" x14ac:dyDescent="0.3">
      <c r="A131" s="42"/>
      <c r="B131" s="42">
        <f>B128</f>
        <v>1</v>
      </c>
      <c r="C131" s="42">
        <f>C128+C129</f>
        <v>-0.38584247258225313</v>
      </c>
      <c r="D131" s="42">
        <f>SUM(D128:D130)</f>
        <v>2.9800229310959336</v>
      </c>
      <c r="E131" s="42">
        <f>SUM(E128:E130)</f>
        <v>3.1904925430043352</v>
      </c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3" spans="1:16" x14ac:dyDescent="0.3">
      <c r="A133" s="42"/>
      <c r="B133" s="42">
        <v>1</v>
      </c>
      <c r="C133" s="42">
        <v>-3</v>
      </c>
      <c r="D133" s="42">
        <v>2</v>
      </c>
      <c r="E133" s="42">
        <v>1</v>
      </c>
      <c r="F133" s="42">
        <v>-3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1:16" x14ac:dyDescent="0.3">
      <c r="A134" s="43">
        <f>A126+M127</f>
        <v>1.3031971676128693</v>
      </c>
      <c r="B134" s="44"/>
      <c r="C134" s="45">
        <f>B136*A134</f>
        <v>1.3031971676128693</v>
      </c>
      <c r="D134" s="45">
        <f>C136*A134</f>
        <v>-2.2112686451644028</v>
      </c>
      <c r="E134" s="45">
        <f>D136*A134</f>
        <v>2.1237758940578524</v>
      </c>
      <c r="F134" s="46">
        <f>E136*A134</f>
        <v>9.5214242268810658E-5</v>
      </c>
      <c r="G134" s="46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1:16" x14ac:dyDescent="0.3">
      <c r="A135" s="47">
        <f>A127+M128</f>
        <v>1.8409344753534584</v>
      </c>
      <c r="B135" s="48"/>
      <c r="C135" s="49"/>
      <c r="D135" s="49">
        <f>B136*A135</f>
        <v>1.8409344753534584</v>
      </c>
      <c r="E135" s="54">
        <f>C136*A135</f>
        <v>-3.1237028320188647</v>
      </c>
      <c r="F135" s="50">
        <f>D136*A135</f>
        <v>3.0001080101005475</v>
      </c>
      <c r="G135" s="50"/>
      <c r="H135" s="42"/>
      <c r="I135" s="43">
        <f>D139</f>
        <v>2.9576545180523164</v>
      </c>
      <c r="J135" s="43">
        <f>C139</f>
        <v>-0.3936056647742614</v>
      </c>
      <c r="K135" s="51">
        <f>-E136</f>
        <v>-7.3062038987714573E-5</v>
      </c>
      <c r="L135" s="42"/>
      <c r="M135" s="52">
        <f t="array" ref="M135:M136">MMULT(MINVERSE(I135:J136),K135:K136)</f>
        <v>-2.9668604439346029E-5</v>
      </c>
      <c r="N135" s="42"/>
      <c r="O135" s="42">
        <f>ABS(M135/(A134+M135))*100</f>
        <v>2.276653190163248E-3</v>
      </c>
      <c r="P135" s="42" t="s">
        <v>34</v>
      </c>
    </row>
    <row r="136" spans="1:16" x14ac:dyDescent="0.3">
      <c r="A136" s="42"/>
      <c r="B136" s="53">
        <f>B133</f>
        <v>1</v>
      </c>
      <c r="C136" s="53">
        <f>C133+C134</f>
        <v>-1.6968028323871307</v>
      </c>
      <c r="D136" s="53">
        <f>SUM(D133:D135)</f>
        <v>1.6296658301890556</v>
      </c>
      <c r="E136" s="55">
        <f>SUM(E133:E135)</f>
        <v>7.3062038987714573E-5</v>
      </c>
      <c r="F136" s="42">
        <f>SUM(F133:F135)</f>
        <v>2.0322434281627721E-4</v>
      </c>
      <c r="G136" s="42"/>
      <c r="H136" s="42"/>
      <c r="I136" s="43">
        <f>E139</f>
        <v>3.1298778147648183</v>
      </c>
      <c r="J136" s="43">
        <f>D139</f>
        <v>2.9576545180523164</v>
      </c>
      <c r="K136" s="51">
        <f>-F136</f>
        <v>-2.0322434281627721E-4</v>
      </c>
      <c r="L136" s="42"/>
      <c r="M136" s="52">
        <v>-3.7315120921970676E-5</v>
      </c>
      <c r="N136" s="42"/>
      <c r="O136" s="42">
        <f>ABS(M136/(A135+M136))*100</f>
        <v>2.0270073596754933E-3</v>
      </c>
      <c r="P136" s="42" t="s">
        <v>34</v>
      </c>
    </row>
    <row r="137" spans="1:16" x14ac:dyDescent="0.3">
      <c r="A137" s="43">
        <f>A134</f>
        <v>1.3031971676128693</v>
      </c>
      <c r="B137" s="44"/>
      <c r="C137" s="45">
        <f>B139*A137</f>
        <v>1.3031971676128693</v>
      </c>
      <c r="D137" s="45">
        <f>C139*A137</f>
        <v>-0.51294578749019792</v>
      </c>
      <c r="E137" s="54">
        <f>D139*A137</f>
        <v>3.8544069907031848</v>
      </c>
      <c r="F137" s="46"/>
      <c r="G137" s="46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1:16" x14ac:dyDescent="0.3">
      <c r="A138" s="47">
        <f>A135</f>
        <v>1.8409344753534584</v>
      </c>
      <c r="B138" s="48"/>
      <c r="C138" s="49"/>
      <c r="D138" s="49">
        <f>B139*A138</f>
        <v>1.8409344753534584</v>
      </c>
      <c r="E138" s="49">
        <f>C139*A138</f>
        <v>-0.72460223797735412</v>
      </c>
      <c r="F138" s="50"/>
      <c r="G138" s="50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1:16" x14ac:dyDescent="0.3">
      <c r="A139" s="42"/>
      <c r="B139" s="42">
        <f>B136</f>
        <v>1</v>
      </c>
      <c r="C139" s="42">
        <f>C136+C137</f>
        <v>-0.3936056647742614</v>
      </c>
      <c r="D139" s="42">
        <f>SUM(D136:D138)</f>
        <v>2.9576545180523164</v>
      </c>
      <c r="E139" s="42">
        <f>SUM(E136:E138)</f>
        <v>3.1298778147648183</v>
      </c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Bisección</vt:lpstr>
      <vt:lpstr>Posición falsa</vt:lpstr>
      <vt:lpstr>Newton-Raphson</vt:lpstr>
      <vt:lpstr>Secante</vt:lpstr>
      <vt:lpstr>Bairstow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Jero Avenda</cp:lastModifiedBy>
  <dcterms:created xsi:type="dcterms:W3CDTF">2022-09-06T21:34:27Z</dcterms:created>
  <dcterms:modified xsi:type="dcterms:W3CDTF">2022-10-18T14:13:26Z</dcterms:modified>
</cp:coreProperties>
</file>