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_rels/sheet11.xml.rels" ContentType="application/vnd.openxmlformats-package.relationships+xml"/>
  <Override PartName="/xl/worksheets/_rels/sheet4.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12.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with matrices - incremental" sheetId="1" state="visible" r:id="rId2"/>
    <sheet name="LMDI-I - simple test matrices" sheetId="2" state="visible" r:id="rId3"/>
    <sheet name="LMDI-II - simple test matrices" sheetId="3" state="visible" r:id="rId4"/>
    <sheet name="LMDI-I - simple test degenerate" sheetId="4" state="visible" r:id="rId5"/>
    <sheet name="LMDI-II - simple test degenerat" sheetId="5" state="visible" r:id="rId6"/>
    <sheet name="LMDI-I - Ang (2015)" sheetId="6" state="visible" r:id="rId7"/>
    <sheet name="LMDI-II - Ang (2015)" sheetId="7" state="visible" r:id="rId8"/>
    <sheet name="SuperSimple testing" sheetId="8" state="visible" r:id="rId9"/>
    <sheet name="GH data -- limits -- WRONG" sheetId="9" state="visible" r:id="rId10"/>
    <sheet name="GH data -- small numbers" sheetId="10" state="visible" r:id="rId11"/>
    <sheet name="GH data -- correct" sheetId="11" state="visible" r:id="rId12"/>
    <sheet name="GH data -- correct test" sheetId="12" state="visible" r:id="rId13"/>
    <sheet name="GH data -- small numbers test" sheetId="13" state="visible" r:id="rId14"/>
    <sheet name="UK data -- fixed" sheetId="14" state="visible" r:id="rId15"/>
  </sheets>
  <calcPr iterateCount="100" refMode="A1" iterate="false" iterateDelta="0.0001"/>
  <extLst>
    <ext xmlns:loext="http://schemas.libreoffice.org/" uri="{7626C862-2A13-11E5-B345-FEFF819CDC9F}">
      <loext:extCalcPr stringRefSyntax="ExcelA1"/>
    </ext>
  </extLst>
</workbook>
</file>

<file path=xl/comments11.xml><?xml version="1.0" encoding="utf-8"?>
<comments xmlns="http://schemas.openxmlformats.org/spreadsheetml/2006/main" xmlns:xdr="http://schemas.openxmlformats.org/drawingml/2006/spreadsheetDrawing">
  <authors>
    <author>JHV</author>
  </authors>
  <commentList>
    <comment ref="D59" authorId="0">
      <text>
        <r>
          <rPr>
            <sz val="12"/>
            <color rgb="FF000000"/>
            <rFont val="Calibri"/>
            <family val="2"/>
            <charset val="1"/>
          </rPr>
          <t xml:space="preserve">MKH:
</t>
        </r>
        <r>
          <rPr>
            <sz val="10"/>
            <color rgb="FF000000"/>
            <rFont val="Tahoma"/>
            <family val="2"/>
            <charset val="1"/>
          </rPr>
          <t xml:space="preserve">Even though HTH.600.C is not present in this year, primary exergy exists. So fill this value with same as all other E.ktoe values in this year.</t>
        </r>
      </text>
    </comment>
    <comment ref="E59" authorId="0">
      <text>
        <r>
          <rPr>
            <sz val="12"/>
            <color rgb="FF000000"/>
            <rFont val="Calibri"/>
            <family val="2"/>
            <charset val="1"/>
          </rPr>
          <t xml:space="preserve">MKH:
</t>
        </r>
        <r>
          <rPr>
            <sz val="10"/>
            <color rgb="FF000000"/>
            <rFont val="Tahoma"/>
            <family val="2"/>
            <charset val="1"/>
          </rPr>
          <t xml:space="preserve">We have no exergy allocated for HTH.600.C, but we could assume it has efficiency same as the previous year.</t>
        </r>
      </text>
    </comment>
    <comment ref="F59" authorId="0">
      <text>
        <r>
          <rPr>
            <sz val="12"/>
            <color rgb="FF000000"/>
            <rFont val="Calibri"/>
            <family val="2"/>
            <charset val="1"/>
          </rPr>
          <t xml:space="preserve">MKH:
</t>
        </r>
        <r>
          <rPr>
            <sz val="10"/>
            <color rgb="FF000000"/>
            <rFont val="Tahoma"/>
            <family val="2"/>
            <charset val="1"/>
          </rPr>
          <t xml:space="preserve">Even though we make no HTH.600.C in this year, there still is primary exergy allocated to the subcategory of heat.</t>
        </r>
      </text>
    </comment>
    <comment ref="G59" authorId="0">
      <text>
        <r>
          <rPr>
            <sz val="12"/>
            <color rgb="FF000000"/>
            <rFont val="Calibri"/>
            <family val="2"/>
            <charset val="1"/>
          </rPr>
          <t xml:space="preserve">MKH:
</t>
        </r>
        <r>
          <rPr>
            <sz val="10"/>
            <color rgb="FF000000"/>
            <rFont val="Tahoma"/>
            <family val="2"/>
            <charset val="1"/>
          </rPr>
          <t xml:space="preserve">This is the place where missing useful exergy is tracked. There is no allocation of subcategory exergy to the task of producing useful exergy. This is the place (allocation to useful exergy task) where we use the limit formula.</t>
        </r>
      </text>
    </comment>
    <comment ref="H59" authorId="0">
      <text>
        <r>
          <rPr>
            <sz val="12"/>
            <color rgb="FF000000"/>
            <rFont val="Calibri"/>
            <family val="2"/>
            <charset val="1"/>
          </rPr>
          <t xml:space="preserve">MKH:
</t>
        </r>
        <r>
          <rPr>
            <sz val="10"/>
            <color rgb="FF000000"/>
            <rFont val="Tahoma"/>
            <family val="2"/>
            <charset val="1"/>
          </rPr>
          <t xml:space="preserve">The row product here will be zero, because phi_ij is zero.</t>
        </r>
      </text>
    </comment>
    <comment ref="N59" authorId="0">
      <text>
        <r>
          <rPr>
            <sz val="12"/>
            <color rgb="FF000000"/>
            <rFont val="Calibri"/>
            <family val="2"/>
            <charset val="1"/>
          </rPr>
          <t xml:space="preserve">MKH:
</t>
        </r>
        <r>
          <rPr>
            <sz val="10"/>
            <color rgb="FF000000"/>
            <rFont val="Tahoma"/>
            <family val="2"/>
            <charset val="1"/>
          </rPr>
          <t xml:space="preserve">This value will be 0, because the value for v_T is zero. When either of the value in the log mean is zero, we get 0 for the log mean. See https://en.wikipedia.org/wiki/Logarithmic_mean.</t>
        </r>
      </text>
    </comment>
    <comment ref="V59" authorId="0">
      <text>
        <r>
          <rPr>
            <sz val="12"/>
            <color rgb="FF000000"/>
            <rFont val="Calibri"/>
            <family val="2"/>
            <charset val="1"/>
          </rPr>
          <t xml:space="preserve">MKH:
</t>
        </r>
        <r>
          <rPr>
            <sz val="10"/>
            <color rgb="FF000000"/>
            <rFont val="Tahoma"/>
            <family val="2"/>
            <charset val="1"/>
          </rPr>
          <t xml:space="preserve">With v_T = 0 and all of X_0, X_T, and v_0 positive numbers, we get Z_ij = 0. (This from row 4 of Ang's 1998 table.)</t>
        </r>
      </text>
    </comment>
    <comment ref="W59" authorId="0">
      <text>
        <r>
          <rPr>
            <sz val="12"/>
            <color rgb="FF000000"/>
            <rFont val="Calibri"/>
            <family val="2"/>
            <charset val="1"/>
          </rPr>
          <t xml:space="preserve">MKH:
</t>
        </r>
        <r>
          <rPr>
            <sz val="10"/>
            <color rgb="FF000000"/>
            <rFont val="Calibri"/>
            <family val="2"/>
            <charset val="1"/>
          </rPr>
          <t xml:space="preserve">With v_T = 0 and all of X_0, X_T, and v_0 positive numbers, we get Z_ij = 0. (This from row 4 of Ang's 1998 table.)
</t>
        </r>
      </text>
    </comment>
    <comment ref="X59" authorId="0">
      <text>
        <r>
          <rPr>
            <sz val="12"/>
            <color rgb="FF000000"/>
            <rFont val="Calibri"/>
            <family val="2"/>
            <charset val="1"/>
          </rPr>
          <t xml:space="preserve">MKH:
</t>
        </r>
        <r>
          <rPr>
            <sz val="10"/>
            <color rgb="FF000000"/>
            <rFont val="Calibri"/>
            <family val="2"/>
            <charset val="1"/>
          </rPr>
          <t xml:space="preserve">With v_T = 0 and all of X_0, X_T, and v_0 positive numbers, we get Z_ij = 0. (This from row 4 of Ang's 1998 table.)
</t>
        </r>
      </text>
    </comment>
    <comment ref="Y59" authorId="0">
      <text>
        <r>
          <rPr>
            <sz val="12"/>
            <color rgb="FF000000"/>
            <rFont val="Calibri"/>
            <family val="2"/>
            <charset val="1"/>
          </rPr>
          <t xml:space="preserve">MKH:
</t>
        </r>
        <r>
          <rPr>
            <sz val="10"/>
            <color rgb="FF000000"/>
            <rFont val="Tahoma"/>
            <family val="2"/>
            <charset val="1"/>
          </rPr>
          <t xml:space="preserve">With X_T = 0 and v_T = 0 (and X_0 &gt; 0 and v_0 &gt; 0), we get Z_ij = -v_0. (This from row 2 of Ang's 1998 table.)</t>
        </r>
      </text>
    </comment>
  </commentList>
</comments>
</file>

<file path=xl/comments12.xml><?xml version="1.0" encoding="utf-8"?>
<comments xmlns="http://schemas.openxmlformats.org/spreadsheetml/2006/main" xmlns:xdr="http://schemas.openxmlformats.org/drawingml/2006/spreadsheetDrawing">
  <authors>
    <author>JHV</author>
  </authors>
  <commentList>
    <comment ref="D13" authorId="0">
      <text>
        <r>
          <rPr>
            <sz val="12"/>
            <color rgb="FF000000"/>
            <rFont val="Calibri"/>
            <family val="2"/>
            <charset val="1"/>
          </rPr>
          <t xml:space="preserve">MKH:
</t>
        </r>
        <r>
          <rPr>
            <sz val="10"/>
            <color rgb="FF000000"/>
            <rFont val="Tahoma"/>
            <family val="2"/>
            <charset val="1"/>
          </rPr>
          <t xml:space="preserve">Even though HTH.600.C is not present in this year, primary exergy exists. So fill this value with same as all other E.ktoe values in this year.</t>
        </r>
      </text>
    </comment>
    <comment ref="D32" authorId="0">
      <text>
        <r>
          <rPr>
            <sz val="12"/>
            <color rgb="FF000000"/>
            <rFont val="Calibri"/>
            <family val="2"/>
            <charset val="1"/>
          </rPr>
          <t xml:space="preserve">MKH:
</t>
        </r>
        <r>
          <rPr>
            <sz val="10"/>
            <color rgb="FF000000"/>
            <rFont val="Tahoma"/>
            <family val="2"/>
            <charset val="1"/>
          </rPr>
          <t xml:space="preserve">Even though HTH.600.C is not present in this year, primary exergy exists. So fill this value with same as all other E.ktoe values in this year.</t>
        </r>
      </text>
    </comment>
    <comment ref="D43" authorId="0">
      <text>
        <r>
          <rPr>
            <sz val="12"/>
            <color rgb="FF000000"/>
            <rFont val="Calibri"/>
            <family val="2"/>
            <charset val="1"/>
          </rPr>
          <t xml:space="preserve">MKH:
</t>
        </r>
        <r>
          <rPr>
            <sz val="10"/>
            <color rgb="FF000000"/>
            <rFont val="Tahoma"/>
            <family val="2"/>
            <charset val="1"/>
          </rPr>
          <t xml:space="preserve">Even though HTH.600.C is not present in this year, primary exergy exists. So fill this value with same as all other E.ktoe values in this year.</t>
        </r>
      </text>
    </comment>
    <comment ref="D44" authorId="0">
      <text>
        <r>
          <rPr>
            <sz val="12"/>
            <color rgb="FF000000"/>
            <rFont val="Calibri"/>
            <family val="2"/>
            <charset val="1"/>
          </rPr>
          <t xml:space="preserve">MKH:
</t>
        </r>
        <r>
          <rPr>
            <sz val="10"/>
            <color rgb="FF000000"/>
            <rFont val="Tahoma"/>
            <family val="2"/>
            <charset val="1"/>
          </rPr>
          <t xml:space="preserve">Even though HTH.600.C is not present in this year, primary exergy exists. So fill this value with same as all other E.ktoe values in this year.</t>
        </r>
      </text>
    </comment>
    <comment ref="E13" authorId="0">
      <text>
        <r>
          <rPr>
            <sz val="12"/>
            <color rgb="FF000000"/>
            <rFont val="Calibri"/>
            <family val="2"/>
            <charset val="1"/>
          </rPr>
          <t xml:space="preserve">MKH:
</t>
        </r>
        <r>
          <rPr>
            <sz val="10"/>
            <color rgb="FF000000"/>
            <rFont val="Tahoma"/>
            <family val="2"/>
            <charset val="1"/>
          </rPr>
          <t xml:space="preserve">We have no exergy allocated for HTH.600.C, but we could assume it has efficiency same as the previous year.</t>
        </r>
      </text>
    </comment>
    <comment ref="E32" authorId="0">
      <text>
        <r>
          <rPr>
            <sz val="12"/>
            <color rgb="FF000000"/>
            <rFont val="Calibri"/>
            <family val="2"/>
            <charset val="1"/>
          </rPr>
          <t xml:space="preserve">MKH:
</t>
        </r>
        <r>
          <rPr>
            <sz val="10"/>
            <color rgb="FF000000"/>
            <rFont val="Tahoma"/>
            <family val="2"/>
            <charset val="1"/>
          </rPr>
          <t xml:space="preserve">We have no exergy allocated for HTH.600.C, but we could assume it has efficiency same as the previous year.</t>
        </r>
      </text>
    </comment>
    <comment ref="F13" authorId="0">
      <text>
        <r>
          <rPr>
            <sz val="12"/>
            <color rgb="FF000000"/>
            <rFont val="Calibri"/>
            <family val="2"/>
            <charset val="1"/>
          </rPr>
          <t xml:space="preserve">MKH:
</t>
        </r>
        <r>
          <rPr>
            <sz val="10"/>
            <color rgb="FF000000"/>
            <rFont val="Tahoma"/>
            <family val="2"/>
            <charset val="1"/>
          </rPr>
          <t xml:space="preserve">Even though we make no HTH.600.C in this year, there still is primary exergy allocated to the subcategory of heat.</t>
        </r>
      </text>
    </comment>
    <comment ref="F32" authorId="0">
      <text>
        <r>
          <rPr>
            <sz val="12"/>
            <color rgb="FF000000"/>
            <rFont val="Calibri"/>
            <family val="2"/>
            <charset val="1"/>
          </rPr>
          <t xml:space="preserve">MKH:
</t>
        </r>
        <r>
          <rPr>
            <sz val="10"/>
            <color rgb="FF000000"/>
            <rFont val="Tahoma"/>
            <family val="2"/>
            <charset val="1"/>
          </rPr>
          <t xml:space="preserve">Even though we make no HTH.600.C in this year, there still is primary exergy allocated to the subcategory of heat.</t>
        </r>
      </text>
    </comment>
    <comment ref="G13" authorId="0">
      <text>
        <r>
          <rPr>
            <sz val="12"/>
            <color rgb="FF000000"/>
            <rFont val="Calibri"/>
            <family val="2"/>
            <charset val="1"/>
          </rPr>
          <t xml:space="preserve">MKH:
</t>
        </r>
        <r>
          <rPr>
            <sz val="10"/>
            <color rgb="FF000000"/>
            <rFont val="Tahoma"/>
            <family val="2"/>
            <charset val="1"/>
          </rPr>
          <t xml:space="preserve">This is the place where missing useful exergy is tracked. There is no allocation of subcategory exergy to the task of producing useful exergy. This is the place (allocation to useful exergy task) where we use the limit formula.</t>
        </r>
      </text>
    </comment>
    <comment ref="G32" authorId="0">
      <text>
        <r>
          <rPr>
            <sz val="12"/>
            <color rgb="FF000000"/>
            <rFont val="Calibri"/>
            <family val="2"/>
            <charset val="1"/>
          </rPr>
          <t xml:space="preserve">MKH:
</t>
        </r>
        <r>
          <rPr>
            <sz val="10"/>
            <color rgb="FF000000"/>
            <rFont val="Tahoma"/>
            <family val="2"/>
            <charset val="1"/>
          </rPr>
          <t xml:space="preserve">This is the place where missing useful exergy is tracked. There is no allocation of subcategory exergy to the task of producing useful exergy. This is the place (allocation to useful exergy task) where we use the limit formula.</t>
        </r>
      </text>
    </comment>
    <comment ref="H13" authorId="0">
      <text>
        <r>
          <rPr>
            <sz val="12"/>
            <color rgb="FF000000"/>
            <rFont val="Calibri"/>
            <family val="2"/>
            <charset val="1"/>
          </rPr>
          <t xml:space="preserve">MKH:
</t>
        </r>
        <r>
          <rPr>
            <sz val="10"/>
            <color rgb="FF000000"/>
            <rFont val="Tahoma"/>
            <family val="2"/>
            <charset val="1"/>
          </rPr>
          <t xml:space="preserve">The row product here will be zero, because phi_ij is zero.</t>
        </r>
      </text>
    </comment>
    <comment ref="H32" authorId="0">
      <text>
        <r>
          <rPr>
            <sz val="12"/>
            <color rgb="FF000000"/>
            <rFont val="Calibri"/>
            <family val="2"/>
            <charset val="1"/>
          </rPr>
          <t xml:space="preserve">MKH:
</t>
        </r>
        <r>
          <rPr>
            <sz val="10"/>
            <color rgb="FF000000"/>
            <rFont val="Tahoma"/>
            <family val="2"/>
            <charset val="1"/>
          </rPr>
          <t xml:space="preserve">The row product here will be zero, because phi_ij is zero.</t>
        </r>
      </text>
    </comment>
    <comment ref="H43" authorId="0">
      <text>
        <r>
          <rPr>
            <sz val="12"/>
            <color rgb="FF000000"/>
            <rFont val="Calibri"/>
            <family val="2"/>
            <charset val="1"/>
          </rPr>
          <t xml:space="preserve">MKH:
</t>
        </r>
        <r>
          <rPr>
            <sz val="10"/>
            <color rgb="FF000000"/>
            <rFont val="Tahoma"/>
            <family val="2"/>
            <charset val="1"/>
          </rPr>
          <t xml:space="preserve">The row product here will be zero, because phi_ij is zero.</t>
        </r>
      </text>
    </comment>
    <comment ref="N13" authorId="0">
      <text>
        <r>
          <rPr>
            <sz val="12"/>
            <color rgb="FF000000"/>
            <rFont val="Calibri"/>
            <family val="2"/>
            <charset val="1"/>
          </rPr>
          <t xml:space="preserve">MKH:
</t>
        </r>
        <r>
          <rPr>
            <sz val="10"/>
            <color rgb="FF000000"/>
            <rFont val="Tahoma"/>
            <family val="2"/>
            <charset val="1"/>
          </rPr>
          <t xml:space="preserve">This value will be 0, because the value for v_T is zero. When either of the values in the log mean is zero, we get 0 for the log mean. See https://en.wikipedia.org/wiki/Logarithmic_mean.</t>
        </r>
      </text>
    </comment>
    <comment ref="N32" authorId="0">
      <text>
        <r>
          <rPr>
            <sz val="12"/>
            <color rgb="FF000000"/>
            <rFont val="Calibri"/>
            <family val="2"/>
            <charset val="1"/>
          </rPr>
          <t xml:space="preserve">MKH:
</t>
        </r>
        <r>
          <rPr>
            <sz val="10"/>
            <color rgb="FF000000"/>
            <rFont val="Tahoma"/>
            <family val="2"/>
            <charset val="1"/>
          </rPr>
          <t xml:space="preserve">This value will be 0, because the value for v_T is zero. When either of the values in the log mean is zero, we get 0 for the log mean. See https://en.wikipedia.org/wiki/Logarithmic_mean.</t>
        </r>
      </text>
    </comment>
    <comment ref="N51" authorId="0">
      <text>
        <r>
          <rPr>
            <sz val="12"/>
            <color rgb="FF000000"/>
            <rFont val="Calibri"/>
            <family val="2"/>
            <charset val="1"/>
          </rPr>
          <t xml:space="preserve">MKH:
</t>
        </r>
        <r>
          <rPr>
            <sz val="10"/>
            <color rgb="FF000000"/>
            <rFont val="Tahoma"/>
            <family val="2"/>
            <charset val="1"/>
          </rPr>
          <t xml:space="preserve">This value will be 0, because the value for v_T is zero. When either of the values in the log mean is zero, we get 0 for the log mean. See https://en.wikipedia.org/wiki/Logarithmic_mean.</t>
        </r>
      </text>
    </comment>
    <comment ref="T13" authorId="0">
      <text>
        <r>
          <rPr>
            <sz val="12"/>
            <color rgb="FF000000"/>
            <rFont val="Calibri"/>
            <family val="2"/>
            <charset val="1"/>
          </rPr>
          <t xml:space="preserve">MKH:
</t>
        </r>
        <r>
          <rPr>
            <sz val="10"/>
            <color rgb="FF000000"/>
            <rFont val="Tahoma"/>
            <family val="2"/>
            <charset val="1"/>
          </rPr>
          <t xml:space="preserve">This value is undefined, because it is log(0/0).</t>
        </r>
      </text>
    </comment>
    <comment ref="V13" authorId="0">
      <text>
        <r>
          <rPr>
            <sz val="12"/>
            <color rgb="FF000000"/>
            <rFont val="Calibri"/>
            <family val="2"/>
            <charset val="1"/>
          </rPr>
          <t xml:space="preserve">MKH:
</t>
        </r>
        <r>
          <rPr>
            <sz val="10"/>
            <color rgb="FF000000"/>
            <rFont val="Tahoma"/>
            <family val="2"/>
            <charset val="1"/>
          </rPr>
          <t xml:space="preserve">With v_T = 0 and all of X_0, X_T, and v_0 positive numbers, we get Z_ij = 0. (This from row 4 of Ang's 1998 table.)</t>
        </r>
      </text>
    </comment>
    <comment ref="W13" authorId="0">
      <text>
        <r>
          <rPr>
            <sz val="12"/>
            <color rgb="FF000000"/>
            <rFont val="Calibri"/>
            <family val="2"/>
            <charset val="1"/>
          </rPr>
          <t xml:space="preserve">MKH:
</t>
        </r>
        <r>
          <rPr>
            <sz val="10"/>
            <color rgb="FF000000"/>
            <rFont val="Calibri"/>
            <family val="2"/>
            <charset val="1"/>
          </rPr>
          <t xml:space="preserve">With v_T = 0 and all of X_0, X_T, and v_0 positive numbers, we get Z_ij = 0. (This from row 4 of Ang's 1998 table.)
</t>
        </r>
      </text>
    </comment>
    <comment ref="W32" authorId="0">
      <text>
        <r>
          <rPr>
            <sz val="12"/>
            <color rgb="FF000000"/>
            <rFont val="Calibri"/>
            <family val="2"/>
            <charset val="1"/>
          </rPr>
          <t xml:space="preserve">MKH:
</t>
        </r>
        <r>
          <rPr>
            <sz val="10"/>
            <color rgb="FF000000"/>
            <rFont val="Tahoma"/>
            <family val="2"/>
            <charset val="1"/>
          </rPr>
          <t xml:space="preserve">This value is undefined, because it is log(0/0).</t>
        </r>
      </text>
    </comment>
    <comment ref="W51" authorId="0">
      <text>
        <r>
          <rPr>
            <sz val="12"/>
            <color rgb="FF000000"/>
            <rFont val="Calibri"/>
            <family val="2"/>
            <charset val="1"/>
          </rPr>
          <t xml:space="preserve">MKH:
</t>
        </r>
        <r>
          <rPr>
            <sz val="10"/>
            <color rgb="FF000000"/>
            <rFont val="Tahoma"/>
            <family val="2"/>
            <charset val="1"/>
          </rPr>
          <t xml:space="preserve">This value is undefined, because it is log(0/0).</t>
        </r>
      </text>
    </comment>
    <comment ref="X13" authorId="0">
      <text>
        <r>
          <rPr>
            <sz val="12"/>
            <color rgb="FF000000"/>
            <rFont val="Calibri"/>
            <family val="2"/>
            <charset val="1"/>
          </rPr>
          <t xml:space="preserve">MKH:
</t>
        </r>
        <r>
          <rPr>
            <sz val="10"/>
            <color rgb="FF000000"/>
            <rFont val="Calibri"/>
            <family val="2"/>
            <charset val="1"/>
          </rPr>
          <t xml:space="preserve">With v_T = 0 and all of X_0, X_T, and v_0 positive numbers, we get Z_ij = 0. (This from row 4 of Ang's 1998 table.)
</t>
        </r>
      </text>
    </comment>
    <comment ref="Y13" authorId="0">
      <text>
        <r>
          <rPr>
            <sz val="12"/>
            <color rgb="FF000000"/>
            <rFont val="Calibri"/>
            <family val="2"/>
            <charset val="1"/>
          </rPr>
          <t xml:space="preserve">MKH:
</t>
        </r>
        <r>
          <rPr>
            <sz val="10"/>
            <color rgb="FF000000"/>
            <rFont val="Tahoma"/>
            <family val="2"/>
            <charset val="1"/>
          </rPr>
          <t xml:space="preserve">With X_T = 0 and v_T = 0 (and X_0 &gt; 0 and v_0 &gt; 0), we get Z_ij = -v_0. (This from row 2 of Ang's 1998 table.)</t>
        </r>
      </text>
    </comment>
    <comment ref="Y32" authorId="0">
      <text>
        <r>
          <rPr>
            <sz val="12"/>
            <color rgb="FF000000"/>
            <rFont val="Calibri"/>
            <family val="2"/>
            <charset val="1"/>
          </rPr>
          <t xml:space="preserve">MKH:
</t>
        </r>
        <r>
          <rPr>
            <sz val="10"/>
            <color rgb="FF000000"/>
            <rFont val="Tahoma"/>
            <family val="2"/>
            <charset val="1"/>
          </rPr>
          <t xml:space="preserve">With v_T = 0 and all of X_0, X_T, and v_0 positive numbers, we get Z_ij = 0. (This from row 4 of Ang's 1998 table.)</t>
        </r>
      </text>
    </comment>
    <comment ref="Y51" authorId="0">
      <text>
        <r>
          <rPr>
            <sz val="12"/>
            <color rgb="FF000000"/>
            <rFont val="Calibri"/>
            <family val="2"/>
            <charset val="1"/>
          </rPr>
          <t xml:space="preserve">MKH:
</t>
        </r>
        <r>
          <rPr>
            <sz val="10"/>
            <color rgb="FF000000"/>
            <rFont val="Tahoma"/>
            <family val="2"/>
            <charset val="1"/>
          </rPr>
          <t xml:space="preserve">With v_T = 0 and all of X_0, X_T, and v_0 positive numbers, we get Z_ij = 0. (This from row 4 of Ang's 1998 table.)</t>
        </r>
      </text>
    </comment>
    <comment ref="Z32" authorId="0">
      <text>
        <r>
          <rPr>
            <sz val="12"/>
            <color rgb="FF000000"/>
            <rFont val="Calibri"/>
            <family val="2"/>
            <charset val="1"/>
          </rPr>
          <t xml:space="preserve">MKH:
</t>
        </r>
        <r>
          <rPr>
            <sz val="10"/>
            <color rgb="FF000000"/>
            <rFont val="Calibri"/>
            <family val="2"/>
            <charset val="1"/>
          </rPr>
          <t xml:space="preserve">With v_T = 0 and all of X_0, X_T, and v_0 positive numbers, we get Z_ij = 0. (This from row 4 of Ang's 1998 table.)
</t>
        </r>
      </text>
    </comment>
    <comment ref="Z51" authorId="0">
      <text>
        <r>
          <rPr>
            <sz val="12"/>
            <color rgb="FF000000"/>
            <rFont val="Calibri"/>
            <family val="2"/>
            <charset val="1"/>
          </rPr>
          <t xml:space="preserve">MKH:
</t>
        </r>
        <r>
          <rPr>
            <sz val="10"/>
            <color rgb="FF000000"/>
            <rFont val="Calibri"/>
            <family val="2"/>
            <charset val="1"/>
          </rPr>
          <t xml:space="preserve">With v_T = 0 and all of X_0, X_T, and v_0 positive numbers, we get Z_ij = 0. (This from row 4 of Ang's 1998 table.)
</t>
        </r>
      </text>
    </comment>
    <comment ref="AA32" authorId="0">
      <text>
        <r>
          <rPr>
            <sz val="12"/>
            <color rgb="FF000000"/>
            <rFont val="Calibri"/>
            <family val="2"/>
            <charset val="1"/>
          </rPr>
          <t xml:space="preserve">MKH:
</t>
        </r>
        <r>
          <rPr>
            <sz val="10"/>
            <color rgb="FF000000"/>
            <rFont val="Calibri"/>
            <family val="2"/>
            <charset val="1"/>
          </rPr>
          <t xml:space="preserve">With v_T = 0 and all of X_0, X_T, and v_0 positive numbers, we get Z_ij = 0. (This from row 4 of Ang's 1998 table.)
</t>
        </r>
      </text>
    </comment>
    <comment ref="AA51" authorId="0">
      <text>
        <r>
          <rPr>
            <sz val="12"/>
            <color rgb="FF000000"/>
            <rFont val="Calibri"/>
            <family val="2"/>
            <charset val="1"/>
          </rPr>
          <t xml:space="preserve">MKH:
</t>
        </r>
        <r>
          <rPr>
            <sz val="10"/>
            <color rgb="FF000000"/>
            <rFont val="Calibri"/>
            <family val="2"/>
            <charset val="1"/>
          </rPr>
          <t xml:space="preserve">With v_T = 0 and all of X_0, X_T, and v_0 positive numbers, we get Z_ij = 0. (This from row 4 of Ang's 1998 table.)
</t>
        </r>
      </text>
    </comment>
    <comment ref="AB32" authorId="0">
      <text>
        <r>
          <rPr>
            <sz val="12"/>
            <color rgb="FF000000"/>
            <rFont val="Calibri"/>
            <family val="2"/>
            <charset val="1"/>
          </rPr>
          <t xml:space="preserve">MKH:
</t>
        </r>
        <r>
          <rPr>
            <sz val="10"/>
            <color rgb="FF000000"/>
            <rFont val="Tahoma"/>
            <family val="2"/>
            <charset val="1"/>
          </rPr>
          <t xml:space="preserve">With X_T = 0 and v_T = 0 (and X_0 &gt; 0 and v_0 &gt; 0), we get Z_ij = -v_0. (This from row 2 of Ang's 1998 table.)</t>
        </r>
      </text>
    </comment>
    <comment ref="AB51" authorId="0">
      <text>
        <r>
          <rPr>
            <sz val="12"/>
            <color rgb="FF000000"/>
            <rFont val="Calibri"/>
            <family val="2"/>
            <charset val="1"/>
          </rPr>
          <t xml:space="preserve">MKH:
</t>
        </r>
        <r>
          <rPr>
            <sz val="10"/>
            <color rgb="FF000000"/>
            <rFont val="Tahoma"/>
            <family val="2"/>
            <charset val="1"/>
          </rPr>
          <t xml:space="preserve">With X_0 = 0 and v_0 = 0 (and X_T &gt; 0 and v_T &gt; 0), we get Z_ij = v_0. (This from row 1 of Ang's 1998 table.)</t>
        </r>
      </text>
    </comment>
    <comment ref="AE32" authorId="0">
      <text>
        <r>
          <rPr>
            <sz val="12"/>
            <color rgb="FF000000"/>
            <rFont val="Calibri"/>
            <family val="2"/>
            <charset val="1"/>
          </rPr>
          <t xml:space="preserve">D can also be obtained from ∆V by dividing by L(V)²</t>
        </r>
      </text>
    </comment>
    <comment ref="AE51" authorId="0">
      <text>
        <r>
          <rPr>
            <sz val="12"/>
            <color rgb="FF000000"/>
            <rFont val="Calibri"/>
            <family val="2"/>
            <charset val="1"/>
          </rPr>
          <t xml:space="preserve">D can also be obtained from ∆V by dividing by L(V)²</t>
        </r>
      </text>
    </comment>
    <comment ref="AF32" authorId="0">
      <text>
        <r>
          <rPr>
            <sz val="12"/>
            <color rgb="FF000000"/>
            <rFont val="Calibri"/>
            <family val="2"/>
            <charset val="1"/>
          </rPr>
          <t xml:space="preserve">D can also be obtained from ∆V by dividing by L(V)²</t>
        </r>
      </text>
    </comment>
    <comment ref="AF51" authorId="0">
      <text>
        <r>
          <rPr>
            <sz val="12"/>
            <color rgb="FF000000"/>
            <rFont val="Calibri"/>
            <family val="2"/>
            <charset val="1"/>
          </rPr>
          <t xml:space="preserve">D can also be obtained from ∆V by dividing by L(V)²</t>
        </r>
      </text>
    </comment>
    <comment ref="AG32" authorId="0">
      <text>
        <r>
          <rPr>
            <sz val="12"/>
            <color rgb="FF000000"/>
            <rFont val="Calibri"/>
            <family val="2"/>
            <charset val="1"/>
          </rPr>
          <t xml:space="preserve">D can also be obtained from ∆V by dividing by L(V)²</t>
        </r>
      </text>
    </comment>
    <comment ref="AG51" authorId="0">
      <text>
        <r>
          <rPr>
            <sz val="12"/>
            <color rgb="FF000000"/>
            <rFont val="Calibri"/>
            <family val="2"/>
            <charset val="1"/>
          </rPr>
          <t xml:space="preserve">D can also be obtained from ∆V by dividing by L(V)²</t>
        </r>
      </text>
    </comment>
    <comment ref="AH32" authorId="0">
      <text>
        <r>
          <rPr>
            <sz val="12"/>
            <color rgb="FF000000"/>
            <rFont val="Calibri"/>
            <family val="2"/>
            <charset val="1"/>
          </rPr>
          <t xml:space="preserve">D can also be obtained from ∆V by dividing by L(V)²</t>
        </r>
      </text>
    </comment>
    <comment ref="AH51" authorId="0">
      <text>
        <r>
          <rPr>
            <sz val="12"/>
            <color rgb="FF000000"/>
            <rFont val="Calibri"/>
            <family val="2"/>
            <charset val="1"/>
          </rPr>
          <t xml:space="preserve">D can also be obtained from ∆V by dividing by L(V)²</t>
        </r>
      </text>
    </comment>
  </commentList>
</comments>
</file>

<file path=xl/comments4.xml><?xml version="1.0" encoding="utf-8"?>
<comments xmlns="http://schemas.openxmlformats.org/spreadsheetml/2006/main" xmlns:xdr="http://schemas.openxmlformats.org/drawingml/2006/spreadsheetDrawing">
  <authors>
    <author>JHV</author>
  </authors>
  <commentList>
    <comment ref="M38" authorId="0">
      <text>
        <r>
          <rPr>
            <sz val="12"/>
            <color rgb="FF000000"/>
            <rFont val="Calibri"/>
            <family val="2"/>
            <charset val="1"/>
          </rPr>
          <t xml:space="preserve">JHV:
(x-y)/log(x/y) is equal to x by definition when x=y</t>
        </r>
      </text>
    </comment>
    <comment ref="R19" authorId="0">
      <text>
        <r>
          <rPr>
            <sz val="12"/>
            <color rgb="FF000000"/>
            <rFont val="Calibri"/>
            <family val="2"/>
            <charset val="1"/>
          </rPr>
          <t xml:space="preserve">MKH:
</t>
        </r>
        <r>
          <rPr>
            <sz val="10"/>
            <color rgb="FF000000"/>
            <rFont val="Tahoma"/>
            <family val="2"/>
            <charset val="1"/>
          </rPr>
          <t xml:space="preserve">This value is undefined, because it is log(0/0).</t>
        </r>
      </text>
    </comment>
    <comment ref="T45" authorId="0">
      <text>
        <r>
          <rPr>
            <sz val="12"/>
            <color rgb="FF000000"/>
            <rFont val="Calibri"/>
            <family val="2"/>
            <charset val="1"/>
          </rPr>
          <t xml:space="preserve">MKH:
</t>
        </r>
        <r>
          <rPr>
            <sz val="10"/>
            <color rgb="FF000000"/>
            <rFont val="Tahoma"/>
            <family val="2"/>
            <charset val="1"/>
          </rPr>
          <t xml:space="preserve">This value is undefined, because it is log(0/0).</t>
        </r>
      </text>
    </comment>
    <comment ref="X19" authorId="0">
      <text>
        <r>
          <rPr>
            <sz val="12"/>
            <color rgb="FF000000"/>
            <rFont val="Calibri"/>
            <family val="2"/>
            <charset val="1"/>
          </rPr>
          <t xml:space="preserve">JHV:
</t>
        </r>
        <r>
          <rPr>
            <sz val="10"/>
            <color rgb="FF000000"/>
            <rFont val="Tahoma"/>
            <family val="2"/>
            <charset val="1"/>
          </rPr>
          <t xml:space="preserve">With X_0 = 0 and v_0 = 0 (and X_T &gt; 0 and v_T &gt; 0), we get Z_ij = v_T. (This from row 1 of Ang's 1998 table.)</t>
        </r>
      </text>
    </comment>
    <comment ref="X45" authorId="0">
      <text>
        <r>
          <rPr>
            <sz val="12"/>
            <color rgb="FF000000"/>
            <rFont val="Calibri"/>
            <family val="2"/>
            <charset val="1"/>
          </rPr>
          <t xml:space="preserve">JHV :
</t>
        </r>
        <r>
          <rPr>
            <sz val="10"/>
            <color rgb="FF000000"/>
            <rFont val="Tahoma"/>
            <family val="2"/>
            <charset val="1"/>
          </rPr>
          <t xml:space="preserve">With v_T = 0 and all of X_0, X_T, and v_0 positive numbers, we get Z_ij = 0. (This from row 4 of Ang's 1998 table.)</t>
        </r>
      </text>
    </comment>
    <comment ref="Y19" authorId="0">
      <text>
        <r>
          <rPr>
            <sz val="12"/>
            <color rgb="FF000000"/>
            <rFont val="Calibri"/>
            <family val="2"/>
            <charset val="1"/>
          </rPr>
          <t xml:space="preserve">JHV :
</t>
        </r>
        <r>
          <rPr>
            <sz val="10"/>
            <color rgb="FF000000"/>
            <rFont val="Tahoma"/>
            <family val="2"/>
            <charset val="1"/>
          </rPr>
          <t xml:space="preserve">With v_0 = 0 and all of X_0, X_T, and v_T positive numbers, we get Z_ij = 0. (This from row 3 of Ang's 1998 table.)</t>
        </r>
      </text>
    </comment>
    <comment ref="Y45" authorId="0">
      <text>
        <r>
          <rPr>
            <sz val="12"/>
            <color rgb="FF000000"/>
            <rFont val="Calibri"/>
            <family val="2"/>
            <charset val="1"/>
          </rPr>
          <t xml:space="preserve">JHV :
</t>
        </r>
        <r>
          <rPr>
            <sz val="10"/>
            <color rgb="FF000000"/>
            <rFont val="Tahoma"/>
            <family val="2"/>
            <charset val="1"/>
          </rPr>
          <t xml:space="preserve">With v_T = 0 and all of X_0, X_T, and v_0 positive numbers, we get Z_ij = 0. (This from row 4 of Ang's 1998 table.)</t>
        </r>
      </text>
    </comment>
    <comment ref="Z19" authorId="0">
      <text>
        <r>
          <rPr>
            <sz val="12"/>
            <color rgb="FF000000"/>
            <rFont val="Calibri"/>
            <family val="2"/>
            <charset val="1"/>
          </rPr>
          <t xml:space="preserve">JHV :
</t>
        </r>
        <r>
          <rPr>
            <sz val="10"/>
            <color rgb="FF000000"/>
            <rFont val="Tahoma"/>
            <family val="2"/>
            <charset val="1"/>
          </rPr>
          <t xml:space="preserve">With v_0 = 0 and all of X_0, X_T, and v_T positive numbers, we get Z_ij = 0. (This from row 3 of Ang's 1998 table.)</t>
        </r>
      </text>
    </comment>
    <comment ref="Z45" authorId="0">
      <text>
        <r>
          <rPr>
            <sz val="12"/>
            <color rgb="FF000000"/>
            <rFont val="Calibri"/>
            <family val="2"/>
            <charset val="1"/>
          </rPr>
          <t xml:space="preserve">JHV:
</t>
        </r>
        <r>
          <rPr>
            <sz val="10"/>
            <color rgb="FF000000"/>
            <rFont val="Tahoma"/>
            <family val="2"/>
            <charset val="1"/>
          </rPr>
          <t xml:space="preserve">With X_T = 0 and v_T = 0 (and X_0 &gt; 0 and v_0 &gt; 0), we get Z_ij = -v_0. (This from row 2 of Ang's 1998 table.)</t>
        </r>
      </text>
    </comment>
    <comment ref="AE19" authorId="0">
      <text>
        <r>
          <rPr>
            <sz val="12"/>
            <color rgb="FF000000"/>
            <rFont val="Calibri"/>
            <family val="2"/>
            <charset val="1"/>
          </rPr>
          <t xml:space="preserve">D can also be obtained from ∆V by dividing by L(V)</t>
        </r>
      </text>
    </comment>
    <comment ref="AE45" authorId="0">
      <text>
        <r>
          <rPr>
            <sz val="12"/>
            <color rgb="FF000000"/>
            <rFont val="Calibri"/>
            <family val="2"/>
            <charset val="1"/>
          </rPr>
          <t xml:space="preserve">D can also be obtained from ∆V by dividing by L(V)</t>
        </r>
      </text>
    </comment>
    <comment ref="AF19" authorId="0">
      <text>
        <r>
          <rPr>
            <sz val="12"/>
            <color rgb="FF000000"/>
            <rFont val="Calibri"/>
            <family val="2"/>
            <charset val="1"/>
          </rPr>
          <t xml:space="preserve">D can also be obtained from ∆V by dividing by L(V)</t>
        </r>
      </text>
    </comment>
    <comment ref="AF45" authorId="0">
      <text>
        <r>
          <rPr>
            <sz val="12"/>
            <color rgb="FF000000"/>
            <rFont val="Calibri"/>
            <family val="2"/>
            <charset val="1"/>
          </rPr>
          <t xml:space="preserve">D can also be obtained from ∆V by dividing by L(V)</t>
        </r>
      </text>
    </comment>
    <comment ref="AG19" authorId="0">
      <text>
        <r>
          <rPr>
            <sz val="12"/>
            <color rgb="FF000000"/>
            <rFont val="Calibri"/>
            <family val="2"/>
            <charset val="1"/>
          </rPr>
          <t xml:space="preserve">D can also be obtained from ∆V by dividing by L(V)</t>
        </r>
      </text>
    </comment>
    <comment ref="AG45" authorId="0">
      <text>
        <r>
          <rPr>
            <sz val="12"/>
            <color rgb="FF000000"/>
            <rFont val="Calibri"/>
            <family val="2"/>
            <charset val="1"/>
          </rPr>
          <t xml:space="preserve">D can also be obtained from ∆V by dividing by L(V)</t>
        </r>
      </text>
    </comment>
  </commentList>
</comments>
</file>

<file path=xl/comments5.xml><?xml version="1.0" encoding="utf-8"?>
<comments xmlns="http://schemas.openxmlformats.org/spreadsheetml/2006/main" xmlns:xdr="http://schemas.openxmlformats.org/drawingml/2006/spreadsheetDrawing">
  <authors>
    <author>JHV</author>
  </authors>
  <commentList>
    <comment ref="W44" authorId="0">
      <text>
        <r>
          <rPr>
            <sz val="12"/>
            <color rgb="FF000000"/>
            <rFont val="Calibri"/>
            <family val="2"/>
            <charset val="1"/>
          </rPr>
          <t xml:space="preserve">MKH:
</t>
        </r>
        <r>
          <rPr>
            <sz val="10"/>
            <color rgb="FF000000"/>
            <rFont val="Tahoma"/>
            <family val="2"/>
            <charset val="1"/>
          </rPr>
          <t xml:space="preserve">This value is undefined, because it is log(0/0).</t>
        </r>
      </text>
    </comment>
    <comment ref="AA19" authorId="0">
      <text>
        <r>
          <rPr>
            <sz val="12"/>
            <color rgb="FF000000"/>
            <rFont val="Calibri"/>
            <family val="2"/>
            <charset val="1"/>
          </rPr>
          <t xml:space="preserve">JHV:
</t>
        </r>
        <r>
          <rPr>
            <sz val="10"/>
            <color rgb="FF000000"/>
            <rFont val="Tahoma"/>
            <family val="2"/>
            <charset val="1"/>
          </rPr>
          <t xml:space="preserve">With X_0 = 0 and v_0 = 0 (and X_T &gt; 0 and v_T &gt; 0), we get Z_ij = v_T. (This from row 1 of Ang's 1998 table.)</t>
        </r>
      </text>
    </comment>
    <comment ref="AA44" authorId="0">
      <text>
        <r>
          <rPr>
            <sz val="12"/>
            <color rgb="FF000000"/>
            <rFont val="Calibri"/>
            <family val="2"/>
            <charset val="1"/>
          </rPr>
          <t xml:space="preserve">JHV :
</t>
        </r>
        <r>
          <rPr>
            <sz val="10"/>
            <color rgb="FF000000"/>
            <rFont val="Tahoma"/>
            <family val="2"/>
            <charset val="1"/>
          </rPr>
          <t xml:space="preserve">With v_T = 0 and all of X_0, X_T, and v_0 positive numbers, we get Z_ij = 0. (This from row 4 of Ang's 1998 table.)</t>
        </r>
      </text>
    </comment>
    <comment ref="AB19" authorId="0">
      <text>
        <r>
          <rPr>
            <sz val="12"/>
            <color rgb="FF000000"/>
            <rFont val="Calibri"/>
            <family val="2"/>
            <charset val="1"/>
          </rPr>
          <t xml:space="preserve">JHV :
</t>
        </r>
        <r>
          <rPr>
            <sz val="10"/>
            <color rgb="FF000000"/>
            <rFont val="Tahoma"/>
            <family val="2"/>
            <charset val="1"/>
          </rPr>
          <t xml:space="preserve">With v_0 = 0 and all of X_0, X_T, and v_T positive numbers, we get Z_ij = 0. (This from row 3 of Ang's 1998 table.)</t>
        </r>
      </text>
    </comment>
    <comment ref="AB44" authorId="0">
      <text>
        <r>
          <rPr>
            <sz val="12"/>
            <color rgb="FF000000"/>
            <rFont val="Calibri"/>
            <family val="2"/>
            <charset val="1"/>
          </rPr>
          <t xml:space="preserve">JHV :
</t>
        </r>
        <r>
          <rPr>
            <sz val="10"/>
            <color rgb="FF000000"/>
            <rFont val="Tahoma"/>
            <family val="2"/>
            <charset val="1"/>
          </rPr>
          <t xml:space="preserve">With v_T = 0 and all of X_0, X_T, and v_0 positive numbers, we get Z_ij = 0. (This from row 4 of Ang's 1998 table.)</t>
        </r>
      </text>
    </comment>
    <comment ref="AC19" authorId="0">
      <text>
        <r>
          <rPr>
            <sz val="12"/>
            <color rgb="FF000000"/>
            <rFont val="Calibri"/>
            <family val="2"/>
            <charset val="1"/>
          </rPr>
          <t xml:space="preserve">JHV :
</t>
        </r>
        <r>
          <rPr>
            <sz val="10"/>
            <color rgb="FF000000"/>
            <rFont val="Tahoma"/>
            <family val="2"/>
            <charset val="1"/>
          </rPr>
          <t xml:space="preserve">With v_0 = 0 and all of X_0, X_T, and v_T positive numbers, we get Z_ij = 0. (This from row 3 of Ang's 1998 table.)</t>
        </r>
      </text>
    </comment>
    <comment ref="AC44" authorId="0">
      <text>
        <r>
          <rPr>
            <sz val="12"/>
            <color rgb="FF000000"/>
            <rFont val="Calibri"/>
            <family val="2"/>
            <charset val="1"/>
          </rPr>
          <t xml:space="preserve">JHV:
</t>
        </r>
        <r>
          <rPr>
            <sz val="10"/>
            <color rgb="FF000000"/>
            <rFont val="Tahoma"/>
            <family val="2"/>
            <charset val="1"/>
          </rPr>
          <t xml:space="preserve">With X_T = 0 and v_T = 0 (and X_0 &gt; 0 and v_0 &gt; 0), we get Z_ij = -v_0. (This from row 2 of Ang's 1998 table.)</t>
        </r>
      </text>
    </comment>
    <comment ref="AD22" authorId="0">
      <text>
        <r>
          <rPr>
            <sz val="12"/>
            <color rgb="FF000000"/>
            <rFont val="Calibri"/>
            <family val="2"/>
            <charset val="1"/>
          </rPr>
          <t xml:space="preserve">LMDI-II is not consistent in aggregation, and this is strongly visible in a degenerate case</t>
        </r>
      </text>
    </comment>
    <comment ref="AD46" authorId="0">
      <text>
        <r>
          <rPr>
            <sz val="12"/>
            <color rgb="FF000000"/>
            <rFont val="Calibri"/>
            <family val="2"/>
            <charset val="1"/>
          </rPr>
          <t xml:space="preserve">LMDI-II is not consistent in aggregation, and this is strongly visible in a degenerate case</t>
        </r>
      </text>
    </comment>
    <comment ref="AH19" authorId="0">
      <text>
        <r>
          <rPr>
            <sz val="12"/>
            <color rgb="FF000000"/>
            <rFont val="Calibri"/>
            <family val="2"/>
            <charset val="1"/>
          </rPr>
          <t xml:space="preserve">D can also be obtained from ∆V by dividing by L(V)</t>
        </r>
      </text>
    </comment>
    <comment ref="AH44" authorId="0">
      <text>
        <r>
          <rPr>
            <sz val="12"/>
            <color rgb="FF000000"/>
            <rFont val="Calibri"/>
            <family val="2"/>
            <charset val="1"/>
          </rPr>
          <t xml:space="preserve">D can also be obtained from ∆V by dividing by L(V)</t>
        </r>
      </text>
    </comment>
    <comment ref="AI19" authorId="0">
      <text>
        <r>
          <rPr>
            <sz val="12"/>
            <color rgb="FF000000"/>
            <rFont val="Calibri"/>
            <family val="2"/>
            <charset val="1"/>
          </rPr>
          <t xml:space="preserve">D can also be obtained from ∆V by dividing by L(V)</t>
        </r>
      </text>
    </comment>
    <comment ref="AI44" authorId="0">
      <text>
        <r>
          <rPr>
            <sz val="12"/>
            <color rgb="FF000000"/>
            <rFont val="Calibri"/>
            <family val="2"/>
            <charset val="1"/>
          </rPr>
          <t xml:space="preserve">D can also be obtained from ∆V by dividing by L(V)</t>
        </r>
      </text>
    </comment>
    <comment ref="AJ19" authorId="0">
      <text>
        <r>
          <rPr>
            <sz val="12"/>
            <color rgb="FF000000"/>
            <rFont val="Calibri"/>
            <family val="2"/>
            <charset val="1"/>
          </rPr>
          <t xml:space="preserve">D can also be obtained from ∆V by dividing by L(V)</t>
        </r>
      </text>
    </comment>
    <comment ref="AJ44" authorId="0">
      <text>
        <r>
          <rPr>
            <sz val="12"/>
            <color rgb="FF000000"/>
            <rFont val="Calibri"/>
            <family val="2"/>
            <charset val="1"/>
          </rPr>
          <t xml:space="preserve">D can also be obtained from ∆V by dividing by L(V)</t>
        </r>
      </text>
    </comment>
    <comment ref="AK22" authorId="0">
      <text>
        <r>
          <rPr>
            <sz val="12"/>
            <color rgb="FF000000"/>
            <rFont val="Calibri"/>
            <family val="2"/>
            <charset val="1"/>
          </rPr>
          <t xml:space="preserve">LMDI-II is not consistent in aggregation, and this is strongly visible in a degenerate case</t>
        </r>
      </text>
    </comment>
    <comment ref="AK46" authorId="0">
      <text>
        <r>
          <rPr>
            <sz val="12"/>
            <color rgb="FF000000"/>
            <rFont val="Calibri"/>
            <family val="2"/>
            <charset val="1"/>
          </rPr>
          <t xml:space="preserve">LMDI-II is not consistent in aggregation, and this is strongly visible in a degenerate case</t>
        </r>
      </text>
    </comment>
  </commentList>
</comments>
</file>

<file path=xl/sharedStrings.xml><?xml version="1.0" encoding="utf-8"?>
<sst xmlns="http://schemas.openxmlformats.org/spreadsheetml/2006/main" count="1654" uniqueCount="83">
  <si>
    <t xml:space="preserve">Incremental</t>
  </si>
  <si>
    <r>
      <rPr>
        <sz val="12"/>
        <color rgb="FF000000"/>
        <rFont val="Calibri"/>
        <family val="2"/>
        <charset val="1"/>
      </rPr>
      <t xml:space="preserve">Cumulative ∆</t>
    </r>
    <r>
      <rPr>
        <b val="true"/>
        <sz val="12"/>
        <color rgb="FF000000"/>
        <rFont val="Calibri"/>
        <family val="2"/>
        <charset val="1"/>
      </rPr>
      <t xml:space="preserve">V</t>
    </r>
  </si>
  <si>
    <r>
      <rPr>
        <sz val="12"/>
        <color rgb="FF000000"/>
        <rFont val="Calibri"/>
        <family val="2"/>
        <charset val="1"/>
      </rPr>
      <t xml:space="preserve">Cumulative </t>
    </r>
    <r>
      <rPr>
        <b val="true"/>
        <sz val="12"/>
        <color rgb="FF000000"/>
        <rFont val="Calibri"/>
        <family val="2"/>
        <charset val="1"/>
      </rPr>
      <t xml:space="preserve">D</t>
    </r>
  </si>
  <si>
    <t xml:space="preserve">k (factors)</t>
  </si>
  <si>
    <t xml:space="preserve">k</t>
  </si>
  <si>
    <t xml:space="preserve">D</t>
  </si>
  <si>
    <t xml:space="preserve">∆V</t>
  </si>
  <si>
    <t xml:space="preserve">L(V)</t>
  </si>
  <si>
    <r>
      <rPr>
        <sz val="12"/>
        <color rgb="FF000000"/>
        <rFont val="Calibri"/>
        <family val="2"/>
        <charset val="1"/>
      </rPr>
      <t xml:space="preserve">L(</t>
    </r>
    <r>
      <rPr>
        <b val="true"/>
        <sz val="12"/>
        <color rgb="FF000000"/>
        <rFont val="Calibri"/>
        <family val="2"/>
        <charset val="1"/>
      </rPr>
      <t xml:space="preserve">v</t>
    </r>
    <r>
      <rPr>
        <sz val="12"/>
        <color rgb="FF000000"/>
        <rFont val="Calibri"/>
        <family val="2"/>
        <charset val="1"/>
      </rPr>
      <t xml:space="preserve">)</t>
    </r>
  </si>
  <si>
    <r>
      <rPr>
        <sz val="12"/>
        <color rgb="FF000000"/>
        <rFont val="Calibri"/>
        <family val="2"/>
        <charset val="1"/>
      </rPr>
      <t xml:space="preserve">w(</t>
    </r>
    <r>
      <rPr>
        <b val="true"/>
        <sz val="12"/>
        <color rgb="FF000000"/>
        <rFont val="Calibri"/>
        <family val="2"/>
        <charset val="1"/>
      </rPr>
      <t xml:space="preserve">v</t>
    </r>
    <r>
      <rPr>
        <sz val="12"/>
        <color rgb="FF000000"/>
        <rFont val="Calibri"/>
        <family val="2"/>
        <charset val="1"/>
      </rPr>
      <t xml:space="preserve">) = L(</t>
    </r>
    <r>
      <rPr>
        <b val="true"/>
        <sz val="12"/>
        <color rgb="FF000000"/>
        <rFont val="Calibri"/>
        <family val="2"/>
        <charset val="1"/>
      </rPr>
      <t xml:space="preserve">v</t>
    </r>
    <r>
      <rPr>
        <sz val="12"/>
        <color rgb="FF000000"/>
        <rFont val="Calibri"/>
        <family val="2"/>
        <charset val="1"/>
      </rPr>
      <t xml:space="preserve">) / L(</t>
    </r>
    <r>
      <rPr>
        <b val="true"/>
        <sz val="12"/>
        <color rgb="FF000000"/>
        <rFont val="Calibri"/>
        <family val="2"/>
        <charset val="1"/>
      </rPr>
      <t xml:space="preserve">V</t>
    </r>
    <r>
      <rPr>
        <sz val="12"/>
        <color rgb="FF000000"/>
        <rFont val="Calibri"/>
        <family val="2"/>
        <charset val="1"/>
      </rPr>
      <t xml:space="preserve">)</t>
    </r>
  </si>
  <si>
    <t xml:space="preserve">i (aggs)</t>
  </si>
  <si>
    <t xml:space="preserve">i</t>
  </si>
  <si>
    <t xml:space="preserve">X</t>
  </si>
  <si>
    <t xml:space="preserve">v</t>
  </si>
  <si>
    <t xml:space="preserve">F</t>
  </si>
  <si>
    <r>
      <rPr>
        <sz val="12"/>
        <color rgb="FF000000"/>
        <rFont val="Calibri"/>
        <family val="2"/>
        <charset val="1"/>
      </rPr>
      <t xml:space="preserve">L(</t>
    </r>
    <r>
      <rPr>
        <b val="true"/>
        <sz val="12"/>
        <color rgb="FF000000"/>
        <rFont val="Calibri"/>
        <family val="2"/>
        <charset val="1"/>
      </rPr>
      <t xml:space="preserve">v</t>
    </r>
    <r>
      <rPr>
        <sz val="12"/>
        <color rgb="FF000000"/>
        <rFont val="Calibri"/>
        <family val="2"/>
        <charset val="1"/>
      </rPr>
      <t xml:space="preserve">)•</t>
    </r>
    <r>
      <rPr>
        <b val="true"/>
        <sz val="12"/>
        <color rgb="FF000000"/>
        <rFont val="Calibri"/>
        <family val="2"/>
        <charset val="1"/>
      </rPr>
      <t xml:space="preserve">F</t>
    </r>
  </si>
  <si>
    <r>
      <rPr>
        <sz val="12"/>
        <color rgb="FF000000"/>
        <rFont val="Calibri"/>
        <family val="2"/>
        <charset val="1"/>
      </rPr>
      <t xml:space="preserve">w(</t>
    </r>
    <r>
      <rPr>
        <b val="true"/>
        <sz val="12"/>
        <color rgb="FF000000"/>
        <rFont val="Calibri"/>
        <family val="2"/>
        <charset val="1"/>
      </rPr>
      <t xml:space="preserve">v</t>
    </r>
    <r>
      <rPr>
        <sz val="12"/>
        <color rgb="FF000000"/>
        <rFont val="Calibri"/>
        <family val="2"/>
        <charset val="1"/>
      </rPr>
      <t xml:space="preserve">)•</t>
    </r>
    <r>
      <rPr>
        <b val="true"/>
        <sz val="12"/>
        <color rgb="FF000000"/>
        <rFont val="Calibri"/>
        <family val="2"/>
        <charset val="1"/>
      </rPr>
      <t xml:space="preserve">F</t>
    </r>
  </si>
  <si>
    <t xml:space="preserve">V</t>
  </si>
  <si>
    <r>
      <rPr>
        <sz val="12"/>
        <color rgb="FF000000"/>
        <rFont val="Calibri"/>
        <family val="2"/>
        <charset val="1"/>
      </rPr>
      <t xml:space="preserve">∆</t>
    </r>
    <r>
      <rPr>
        <b val="true"/>
        <sz val="12"/>
        <color rgb="FF000000"/>
        <rFont val="Calibri"/>
        <family val="2"/>
        <charset val="1"/>
      </rPr>
      <t xml:space="preserve">V</t>
    </r>
  </si>
  <si>
    <r>
      <rPr>
        <sz val="13"/>
        <color rgb="FF303336"/>
        <rFont val="Inherit"/>
        <family val="0"/>
        <charset val="1"/>
      </rPr>
      <t xml:space="preserve">tail(df, </t>
    </r>
    <r>
      <rPr>
        <sz val="13"/>
        <color rgb="FF7D2727"/>
        <rFont val="Inherit"/>
        <family val="0"/>
        <charset val="1"/>
      </rPr>
      <t xml:space="preserve">-1</t>
    </r>
    <r>
      <rPr>
        <sz val="13"/>
        <color rgb="FF303336"/>
        <rFont val="Inherit"/>
        <family val="0"/>
        <charset val="1"/>
      </rPr>
      <t xml:space="preserve">) - head(df, </t>
    </r>
    <r>
      <rPr>
        <sz val="13"/>
        <color rgb="FF7D2727"/>
        <rFont val="Inherit"/>
        <family val="0"/>
        <charset val="1"/>
      </rPr>
      <t xml:space="preserve">-1</t>
    </r>
    <r>
      <rPr>
        <sz val="13"/>
        <color rgb="FF303336"/>
        <rFont val="Inherit"/>
        <family val="0"/>
        <charset val="1"/>
      </rPr>
      <t xml:space="preserve">)</t>
    </r>
  </si>
  <si>
    <t xml:space="preserve">x</t>
  </si>
  <si>
    <t xml:space="preserve">add rowprods_byname, colprods_byname</t>
  </si>
  <si>
    <t xml:space="preserve">add ediff_byname</t>
  </si>
  <si>
    <t xml:space="preserve">implement LMDI!</t>
  </si>
  <si>
    <r>
      <rPr>
        <sz val="12"/>
        <color rgb="FF000000"/>
        <rFont val="Calibri"/>
        <family val="2"/>
        <charset val="1"/>
      </rPr>
      <t xml:space="preserve">w(</t>
    </r>
    <r>
      <rPr>
        <b val="true"/>
        <sz val="12"/>
        <color rgb="FF000000"/>
        <rFont val="Calibri"/>
        <family val="2"/>
        <charset val="1"/>
      </rPr>
      <t xml:space="preserve">v</t>
    </r>
    <r>
      <rPr>
        <sz val="12"/>
        <color rgb="FF000000"/>
        <rFont val="Calibri"/>
        <family val="2"/>
        <charset val="1"/>
      </rPr>
      <t xml:space="preserve">) = L(</t>
    </r>
    <r>
      <rPr>
        <b val="true"/>
        <sz val="12"/>
        <color rgb="FF000000"/>
        <rFont val="Calibri"/>
        <family val="2"/>
        <charset val="1"/>
      </rPr>
      <t xml:space="preserve">v</t>
    </r>
    <r>
      <rPr>
        <sz val="12"/>
        <color rgb="FF000000"/>
        <rFont val="Calibri"/>
        <family val="2"/>
        <charset val="1"/>
      </rPr>
      <t xml:space="preserve">) / L(V)</t>
    </r>
  </si>
  <si>
    <t xml:space="preserve">i (sub-cat)</t>
  </si>
  <si>
    <r>
      <rPr>
        <b val="true"/>
        <sz val="12"/>
        <color rgb="FF000000"/>
        <rFont val="Calibri"/>
        <family val="2"/>
        <charset val="1"/>
      </rPr>
      <t xml:space="preserve">Z</t>
    </r>
    <r>
      <rPr>
        <sz val="12"/>
        <color rgb="FF000000"/>
        <rFont val="Calibri"/>
        <family val="2"/>
        <charset val="1"/>
      </rPr>
      <t xml:space="preserve"> = L(</t>
    </r>
    <r>
      <rPr>
        <b val="true"/>
        <sz val="12"/>
        <color rgb="FF000000"/>
        <rFont val="Calibri"/>
        <family val="2"/>
        <charset val="1"/>
      </rPr>
      <t xml:space="preserve">v</t>
    </r>
    <r>
      <rPr>
        <sz val="12"/>
        <color rgb="FF000000"/>
        <rFont val="Calibri"/>
        <family val="2"/>
        <charset val="1"/>
      </rPr>
      <t xml:space="preserve">)_hat </t>
    </r>
    <r>
      <rPr>
        <b val="true"/>
        <sz val="12"/>
        <color rgb="FF000000"/>
        <rFont val="Calibri"/>
        <family val="2"/>
        <charset val="1"/>
      </rPr>
      <t xml:space="preserve">F</t>
    </r>
  </si>
  <si>
    <r>
      <rPr>
        <b val="true"/>
        <sz val="12"/>
        <color rgb="FF000000"/>
        <rFont val="Calibri"/>
        <family val="2"/>
        <charset val="1"/>
      </rPr>
      <t xml:space="preserve">Y</t>
    </r>
    <r>
      <rPr>
        <sz val="12"/>
        <color rgb="FF000000"/>
        <rFont val="Calibri"/>
        <family val="2"/>
        <charset val="1"/>
      </rPr>
      <t xml:space="preserve"> = w(</t>
    </r>
    <r>
      <rPr>
        <b val="true"/>
        <sz val="12"/>
        <color rgb="FF000000"/>
        <rFont val="Calibri"/>
        <family val="2"/>
        <charset val="1"/>
      </rPr>
      <t xml:space="preserve">v</t>
    </r>
    <r>
      <rPr>
        <sz val="12"/>
        <color rgb="FF000000"/>
        <rFont val="Calibri"/>
        <family val="2"/>
        <charset val="1"/>
      </rPr>
      <t xml:space="preserve">)_hat </t>
    </r>
    <r>
      <rPr>
        <b val="true"/>
        <sz val="12"/>
        <color rgb="FF000000"/>
        <rFont val="Calibri"/>
        <family val="2"/>
        <charset val="1"/>
      </rPr>
      <t xml:space="preserve">F</t>
    </r>
  </si>
  <si>
    <t xml:space="preserve">Cumulative ∆V</t>
  </si>
  <si>
    <t xml:space="preserve">Cumulative D</t>
  </si>
  <si>
    <r>
      <rPr>
        <b val="true"/>
        <sz val="12"/>
        <color rgb="FF000000"/>
        <rFont val="Calibri"/>
        <family val="2"/>
        <charset val="1"/>
      </rPr>
      <t xml:space="preserve">v </t>
    </r>
    <r>
      <rPr>
        <sz val="12"/>
        <color rgb="FF000000"/>
        <rFont val="Calibri"/>
        <family val="2"/>
        <charset val="1"/>
      </rPr>
      <t xml:space="preserve">/ V</t>
    </r>
  </si>
  <si>
    <r>
      <rPr>
        <sz val="12"/>
        <color rgb="FF000000"/>
        <rFont val="Calibri"/>
        <family val="2"/>
        <charset val="1"/>
      </rPr>
      <t xml:space="preserve">u(</t>
    </r>
    <r>
      <rPr>
        <b val="true"/>
        <sz val="12"/>
        <color rgb="FF000000"/>
        <rFont val="Calibri"/>
        <family val="2"/>
        <charset val="1"/>
      </rPr>
      <t xml:space="preserve">v</t>
    </r>
    <r>
      <rPr>
        <sz val="12"/>
        <color rgb="FF000000"/>
        <rFont val="Calibri"/>
        <family val="2"/>
        <charset val="1"/>
      </rPr>
      <t xml:space="preserve">) =</t>
    </r>
    <r>
      <rPr>
        <b val="true"/>
        <sz val="12"/>
        <color rgb="FF000000"/>
        <rFont val="Calibri"/>
        <family val="2"/>
        <charset val="1"/>
      </rPr>
      <t xml:space="preserve"> </t>
    </r>
    <r>
      <rPr>
        <sz val="12"/>
        <color rgb="FF000000"/>
        <rFont val="Calibri"/>
        <family val="2"/>
        <charset val="1"/>
      </rPr>
      <t xml:space="preserve">L(</t>
    </r>
    <r>
      <rPr>
        <b val="true"/>
        <sz val="12"/>
        <color rgb="FF000000"/>
        <rFont val="Calibri"/>
        <family val="2"/>
        <charset val="1"/>
      </rPr>
      <t xml:space="preserve">v</t>
    </r>
    <r>
      <rPr>
        <sz val="12"/>
        <color rgb="FF000000"/>
        <rFont val="Calibri"/>
        <family val="2"/>
        <charset val="1"/>
      </rPr>
      <t xml:space="preserve"> / V)</t>
    </r>
  </si>
  <si>
    <r>
      <rPr>
        <sz val="12"/>
        <color rgb="FF000000"/>
        <rFont val="Calibri"/>
        <family val="2"/>
        <charset val="1"/>
      </rPr>
      <t xml:space="preserve">wu(</t>
    </r>
    <r>
      <rPr>
        <b val="true"/>
        <sz val="12"/>
        <color rgb="FF000000"/>
        <rFont val="Calibri"/>
        <family val="2"/>
        <charset val="1"/>
      </rPr>
      <t xml:space="preserve">v</t>
    </r>
    <r>
      <rPr>
        <sz val="12"/>
        <color rgb="FF000000"/>
        <rFont val="Calibri"/>
        <family val="2"/>
        <charset val="1"/>
      </rPr>
      <t xml:space="preserve">) </t>
    </r>
  </si>
  <si>
    <r>
      <rPr>
        <sz val="12"/>
        <color rgb="FF000000"/>
        <rFont val="Calibri"/>
        <family val="2"/>
        <charset val="1"/>
      </rPr>
      <t xml:space="preserve">w(</t>
    </r>
    <r>
      <rPr>
        <b val="true"/>
        <sz val="12"/>
        <color rgb="FF000000"/>
        <rFont val="Calibri"/>
        <family val="2"/>
        <charset val="1"/>
      </rPr>
      <t xml:space="preserve">v</t>
    </r>
    <r>
      <rPr>
        <sz val="12"/>
        <color rgb="FF000000"/>
        <rFont val="Calibri"/>
        <family val="2"/>
        <charset val="1"/>
      </rPr>
      <t xml:space="preserve">) </t>
    </r>
  </si>
  <si>
    <t xml:space="preserve">'= u(v) / u(v)</t>
  </si>
  <si>
    <r>
      <rPr>
        <sz val="12"/>
        <color rgb="FF000000"/>
        <rFont val="Calibri"/>
        <family val="2"/>
        <charset val="1"/>
      </rPr>
      <t xml:space="preserve">'= wu(</t>
    </r>
    <r>
      <rPr>
        <b val="true"/>
        <sz val="12"/>
        <color rgb="FF000000"/>
        <rFont val="Calibri"/>
        <family val="2"/>
        <charset val="1"/>
      </rPr>
      <t xml:space="preserve">v</t>
    </r>
    <r>
      <rPr>
        <sz val="12"/>
        <color rgb="FF000000"/>
        <rFont val="Calibri"/>
        <family val="2"/>
        <charset val="1"/>
      </rPr>
      <t xml:space="preserve">) * L(V)</t>
    </r>
  </si>
  <si>
    <r>
      <rPr>
        <sz val="12"/>
        <color rgb="FF000000"/>
        <rFont val="Calibri"/>
        <family val="2"/>
        <charset val="1"/>
      </rPr>
      <t xml:space="preserve">u(</t>
    </r>
    <r>
      <rPr>
        <b val="true"/>
        <sz val="12"/>
        <color rgb="FF000000"/>
        <rFont val="Calibri"/>
        <family val="2"/>
        <charset val="1"/>
      </rPr>
      <t xml:space="preserve">v</t>
    </r>
    <r>
      <rPr>
        <sz val="12"/>
        <color rgb="FF000000"/>
        <rFont val="Calibri"/>
        <family val="2"/>
        <charset val="1"/>
      </rPr>
      <t xml:space="preserve">)</t>
    </r>
  </si>
  <si>
    <t xml:space="preserve">u(V)</t>
  </si>
  <si>
    <t xml:space="preserve">Degenerate test n°1</t>
  </si>
  <si>
    <t xml:space="preserve">Degenerate test n°2</t>
  </si>
  <si>
    <r>
      <rPr>
        <sz val="12"/>
        <color rgb="FF000000"/>
        <rFont val="Calibri"/>
        <family val="2"/>
        <charset val="1"/>
      </rPr>
      <t xml:space="preserve">'= u(</t>
    </r>
    <r>
      <rPr>
        <b val="true"/>
        <sz val="12"/>
        <color rgb="FF000000"/>
        <rFont val="Calibri"/>
        <family val="2"/>
        <charset val="1"/>
      </rPr>
      <t xml:space="preserve">v</t>
    </r>
    <r>
      <rPr>
        <sz val="12"/>
        <color rgb="FF000000"/>
        <rFont val="Calibri"/>
        <family val="2"/>
        <charset val="1"/>
      </rPr>
      <t xml:space="preserve">) / u(V)</t>
    </r>
  </si>
  <si>
    <t xml:space="preserve">E.ktoe</t>
  </si>
  <si>
    <t xml:space="preserve">eta_ij</t>
  </si>
  <si>
    <t xml:space="preserve">phi_i</t>
  </si>
  <si>
    <t xml:space="preserve">phi_ij</t>
  </si>
  <si>
    <t xml:space="preserve">HTH.600.C - Electric heaters</t>
  </si>
  <si>
    <t xml:space="preserve">KE - Fans</t>
  </si>
  <si>
    <t xml:space="preserve">Light - Electric lights</t>
  </si>
  <si>
    <t xml:space="preserve">Light - Televisions</t>
  </si>
  <si>
    <t xml:space="preserve">LTH.-10.C - Refrigerators</t>
  </si>
  <si>
    <t xml:space="preserve">MD - Boat engines</t>
  </si>
  <si>
    <t xml:space="preserve">MD - Diesel cars</t>
  </si>
  <si>
    <t xml:space="preserve">MD - Diesel trains</t>
  </si>
  <si>
    <t xml:space="preserve">MD - Draught animals</t>
  </si>
  <si>
    <t xml:space="preserve">MD - Electric motors</t>
  </si>
  <si>
    <t xml:space="preserve">MD - Industry static diesel engines</t>
  </si>
  <si>
    <t xml:space="preserve">MD - Manual laborers</t>
  </si>
  <si>
    <t xml:space="preserve">MD - Other appliances</t>
  </si>
  <si>
    <t xml:space="preserve">MD - Petrol cars</t>
  </si>
  <si>
    <t xml:space="preserve">MD - Tractors</t>
  </si>
  <si>
    <t xml:space="preserve">MTH.100.C - Charcoal stoves</t>
  </si>
  <si>
    <t xml:space="preserve">MTH.100.C - Electric heaters</t>
  </si>
  <si>
    <t xml:space="preserve">MTH.100.C - Kerosene stoves</t>
  </si>
  <si>
    <t xml:space="preserve">MTH.100.C - LPG stoves</t>
  </si>
  <si>
    <t xml:space="preserve">MTH.100.C - Wood stoves</t>
  </si>
  <si>
    <t xml:space="preserve">MTH.200.C - Electric heaters</t>
  </si>
  <si>
    <t xml:space="preserve">MTH.200.C - Irons</t>
  </si>
  <si>
    <t xml:space="preserve">i (subsub-categories)</t>
  </si>
  <si>
    <t xml:space="preserve">LMDI-I</t>
  </si>
  <si>
    <t xml:space="preserve">LMDI-II</t>
  </si>
  <si>
    <r>
      <rPr>
        <b val="true"/>
        <sz val="12"/>
        <color rgb="FF000000"/>
        <rFont val="Calibri"/>
        <family val="2"/>
        <charset val="1"/>
      </rPr>
      <t xml:space="preserve">v</t>
    </r>
    <r>
      <rPr>
        <sz val="12"/>
        <color rgb="FF000000"/>
        <rFont val="Calibri"/>
        <family val="2"/>
        <charset val="1"/>
      </rPr>
      <t xml:space="preserve"> / V</t>
    </r>
  </si>
  <si>
    <t xml:space="preserve">HTH.600.C - Industrial heat/furnace</t>
  </si>
  <si>
    <t xml:space="preserve">Light - Lighting town gas</t>
  </si>
  <si>
    <t xml:space="preserve">LTH.20.C - Domestic electric heaters</t>
  </si>
  <si>
    <t xml:space="preserve">LTH.20.C - Domestic heat/furnace</t>
  </si>
  <si>
    <t xml:space="preserve">LTH.20.C - Industrial heat/furnace</t>
  </si>
  <si>
    <t xml:space="preserve">MD - Airplanes</t>
  </si>
  <si>
    <t xml:space="preserve">MD - Domestic appliances</t>
  </si>
  <si>
    <t xml:space="preserve">MD - Domestic motors</t>
  </si>
  <si>
    <t xml:space="preserve">MD - Electric trains</t>
  </si>
  <si>
    <t xml:space="preserve">MD - Steam (coal) trains</t>
  </si>
  <si>
    <t xml:space="preserve">MTH.100.C - Industrial heat/furnace</t>
  </si>
  <si>
    <t xml:space="preserve">MTH.200.C - Industrial heat/furnace</t>
  </si>
</sst>
</file>

<file path=xl/styles.xml><?xml version="1.0" encoding="utf-8"?>
<styleSheet xmlns="http://schemas.openxmlformats.org/spreadsheetml/2006/main">
  <numFmts count="6">
    <numFmt numFmtId="164" formatCode="General"/>
    <numFmt numFmtId="165" formatCode="General"/>
    <numFmt numFmtId="166" formatCode="0.000"/>
    <numFmt numFmtId="167" formatCode="0.0000"/>
    <numFmt numFmtId="168" formatCode="0.00E+00"/>
    <numFmt numFmtId="169" formatCode="0E+00"/>
  </numFmts>
  <fonts count="15">
    <font>
      <sz val="12"/>
      <color rgb="FF000000"/>
      <name val="Calibri"/>
      <family val="2"/>
      <charset val="1"/>
    </font>
    <font>
      <sz val="10"/>
      <name val="Arial"/>
      <family val="0"/>
    </font>
    <font>
      <sz val="10"/>
      <name val="Arial"/>
      <family val="0"/>
    </font>
    <font>
      <sz val="10"/>
      <name val="Arial"/>
      <family val="0"/>
    </font>
    <font>
      <b val="true"/>
      <sz val="20"/>
      <color rgb="FFFFFFFF"/>
      <name val="Calibri"/>
      <family val="2"/>
      <charset val="1"/>
    </font>
    <font>
      <b val="true"/>
      <sz val="12"/>
      <color rgb="FF000000"/>
      <name val="Calibri"/>
      <family val="2"/>
      <charset val="1"/>
    </font>
    <font>
      <sz val="12"/>
      <color rgb="FFFFFFFF"/>
      <name val="Calibri"/>
      <family val="2"/>
      <charset val="1"/>
    </font>
    <font>
      <sz val="13"/>
      <color rgb="FF303336"/>
      <name val="Inherit"/>
      <family val="0"/>
      <charset val="1"/>
    </font>
    <font>
      <sz val="13"/>
      <color rgb="FF7D2727"/>
      <name val="Inherit"/>
      <family val="0"/>
      <charset val="1"/>
    </font>
    <font>
      <b val="true"/>
      <i val="true"/>
      <sz val="12"/>
      <color rgb="FF000000"/>
      <name val="Calibri"/>
      <family val="2"/>
      <charset val="1"/>
    </font>
    <font>
      <i val="true"/>
      <sz val="12"/>
      <color rgb="FF000000"/>
      <name val="Calibri"/>
      <family val="2"/>
      <charset val="1"/>
    </font>
    <font>
      <sz val="12"/>
      <color rgb="FFFF0000"/>
      <name val="Calibri"/>
      <family val="2"/>
      <charset val="1"/>
    </font>
    <font>
      <sz val="10"/>
      <color rgb="FF000000"/>
      <name val="Tahoma"/>
      <family val="2"/>
      <charset val="1"/>
    </font>
    <font>
      <sz val="10"/>
      <color rgb="FF000000"/>
      <name val="Calibri"/>
      <family val="2"/>
      <charset val="1"/>
    </font>
    <font>
      <sz val="12"/>
      <color rgb="FFC9211E"/>
      <name val="Calibri"/>
      <family val="2"/>
      <charset val="1"/>
    </font>
  </fonts>
  <fills count="13">
    <fill>
      <patternFill patternType="none"/>
    </fill>
    <fill>
      <patternFill patternType="gray125"/>
    </fill>
    <fill>
      <patternFill patternType="solid">
        <fgColor rgb="FFFF0000"/>
        <bgColor rgb="FFC9211E"/>
      </patternFill>
    </fill>
    <fill>
      <patternFill patternType="solid">
        <fgColor rgb="FFD9D9D9"/>
        <bgColor rgb="FFDDDDDD"/>
      </patternFill>
    </fill>
    <fill>
      <patternFill patternType="solid">
        <fgColor rgb="FFFFF2CC"/>
        <bgColor rgb="FFFFF5CE"/>
      </patternFill>
    </fill>
    <fill>
      <patternFill patternType="solid">
        <fgColor rgb="FF806000"/>
        <bgColor rgb="FF385724"/>
      </patternFill>
    </fill>
    <fill>
      <patternFill patternType="solid">
        <fgColor rgb="FF385724"/>
        <bgColor rgb="FF303336"/>
      </patternFill>
    </fill>
    <fill>
      <patternFill patternType="solid">
        <fgColor rgb="FFDAE3F3"/>
        <bgColor rgb="FFDEE6EF"/>
      </patternFill>
    </fill>
    <fill>
      <patternFill patternType="solid">
        <fgColor rgb="FFE2F0D9"/>
        <bgColor rgb="FFDEE6EF"/>
      </patternFill>
    </fill>
    <fill>
      <patternFill patternType="solid">
        <fgColor rgb="FFDEE6EF"/>
        <bgColor rgb="FFDAE3F3"/>
      </patternFill>
    </fill>
    <fill>
      <patternFill patternType="solid">
        <fgColor rgb="FFFFF5CE"/>
        <bgColor rgb="FFFFF2CC"/>
      </patternFill>
    </fill>
    <fill>
      <patternFill patternType="solid">
        <fgColor rgb="FFFFFF00"/>
        <bgColor rgb="FFFFFF00"/>
      </patternFill>
    </fill>
    <fill>
      <patternFill patternType="solid">
        <fgColor rgb="FFDDDDDD"/>
        <bgColor rgb="FFD9D9D9"/>
      </patternFill>
    </fill>
  </fills>
  <borders count="5">
    <border diagonalUp="false" diagonalDown="false">
      <left/>
      <right/>
      <top/>
      <bottom/>
      <diagonal/>
    </border>
    <border diagonalUp="false" diagonalDown="false">
      <left style="thin">
        <color rgb="FFFF0000"/>
      </left>
      <right/>
      <top style="thin">
        <color rgb="FFFF0000"/>
      </top>
      <bottom style="thin">
        <color rgb="FFFF0000"/>
      </bottom>
      <diagonal/>
    </border>
    <border diagonalUp="false" diagonalDown="false">
      <left/>
      <right/>
      <top style="thin">
        <color rgb="FFFF0000"/>
      </top>
      <bottom style="thin">
        <color rgb="FFFF0000"/>
      </bottom>
      <diagonal/>
    </border>
    <border diagonalUp="false" diagonalDown="false">
      <left/>
      <right style="thin">
        <color rgb="FFFF0000"/>
      </right>
      <top style="thin">
        <color rgb="FFFF0000"/>
      </top>
      <bottom style="thin">
        <color rgb="FFFF0000"/>
      </bottom>
      <diagonal/>
    </border>
    <border diagonalUp="false" diagonalDown="false">
      <left style="thin">
        <color rgb="FFFF0000"/>
      </left>
      <right style="thin">
        <color rgb="FFFF0000"/>
      </right>
      <top style="thin">
        <color rgb="FFFF0000"/>
      </top>
      <bottom style="thin">
        <color rgb="FFFF000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right" vertical="center" textRotation="9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5" fontId="6" fillId="5" borderId="0" xfId="0" applyFont="true" applyBorder="false" applyAlignment="true" applyProtection="false">
      <alignment horizontal="center" vertical="bottom" textRotation="0" wrapText="false" indent="0" shrinkToFit="false"/>
      <protection locked="true" hidden="false"/>
    </xf>
    <xf numFmtId="165" fontId="6" fillId="6" borderId="0" xfId="0" applyFont="true" applyBorder="false" applyAlignment="true" applyProtection="false">
      <alignment horizontal="center" vertical="bottom" textRotation="0" wrapText="fals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5" fontId="0" fillId="8"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0" fillId="7" borderId="0" xfId="0" applyFont="fals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center" textRotation="9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5" fontId="0" fillId="10" borderId="0" xfId="0" applyFont="false" applyBorder="false" applyAlignment="false" applyProtection="false">
      <alignment horizontal="general" vertical="bottom" textRotation="0" wrapText="false" indent="0" shrinkToFit="false"/>
      <protection locked="true" hidden="false"/>
    </xf>
    <xf numFmtId="165" fontId="0" fillId="10" borderId="0" xfId="0" applyFont="true" applyBorder="false" applyAlignment="false" applyProtection="false">
      <alignment horizontal="general" vertical="bottom" textRotation="0" wrapText="false" indent="0" shrinkToFit="false"/>
      <protection locked="true" hidden="false"/>
    </xf>
    <xf numFmtId="165" fontId="0" fillId="8" borderId="0" xfId="0" applyFont="true" applyBorder="false" applyAlignment="true" applyProtection="false">
      <alignment horizontal="center" vertical="bottom" textRotation="0" wrapText="false" indent="0" shrinkToFit="false"/>
      <protection locked="true" hidden="false"/>
    </xf>
    <xf numFmtId="164" fontId="11" fillId="11" borderId="0" xfId="0" applyFont="true" applyBorder="false" applyAlignment="true" applyProtection="false">
      <alignment horizontal="center" vertical="bottom"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6" fontId="0" fillId="3" borderId="0" xfId="0" applyFont="false" applyBorder="false" applyAlignment="true" applyProtection="false">
      <alignment horizontal="center" vertical="bottom" textRotation="0" wrapText="false" indent="0" shrinkToFit="false"/>
      <protection locked="true" hidden="false"/>
    </xf>
    <xf numFmtId="167" fontId="0" fillId="3" borderId="0" xfId="0" applyFont="false" applyBorder="false" applyAlignment="true" applyProtection="false">
      <alignment horizontal="center" vertical="bottom" textRotation="0" wrapText="false" indent="0" shrinkToFit="false"/>
      <protection locked="true" hidden="false"/>
    </xf>
    <xf numFmtId="166" fontId="5" fillId="0" borderId="0" xfId="0" applyFont="true" applyBorder="true" applyAlignment="true" applyProtection="false">
      <alignment horizontal="center" vertical="bottom" textRotation="0" wrapText="false" indent="0" shrinkToFit="false"/>
      <protection locked="true" hidden="false"/>
    </xf>
    <xf numFmtId="167" fontId="5" fillId="0" borderId="0" xfId="0" applyFont="tru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7" fontId="5" fillId="0" borderId="0" xfId="0" applyFont="true" applyBorder="false" applyAlignment="true" applyProtection="false">
      <alignment horizontal="general" vertical="bottom" textRotation="0" wrapText="false" indent="0" shrinkToFit="false"/>
      <protection locked="true" hidden="false"/>
    </xf>
    <xf numFmtId="168" fontId="0" fillId="3" borderId="0" xfId="0" applyFont="false" applyBorder="false" applyAlignment="true" applyProtection="false">
      <alignment horizontal="center" vertical="bottom" textRotation="0" wrapText="false" indent="0" shrinkToFit="false"/>
      <protection locked="true" hidden="false"/>
    </xf>
    <xf numFmtId="168" fontId="0" fillId="4"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8" fontId="0" fillId="3" borderId="1" xfId="0" applyFont="false" applyBorder="true" applyAlignment="true" applyProtection="false">
      <alignment horizontal="center" vertical="bottom" textRotation="0" wrapText="false" indent="0" shrinkToFit="false"/>
      <protection locked="true" hidden="false"/>
    </xf>
    <xf numFmtId="168" fontId="0" fillId="3" borderId="2" xfId="0" applyFont="false" applyBorder="true" applyAlignment="true" applyProtection="false">
      <alignment horizontal="center" vertical="bottom" textRotation="0" wrapText="false" indent="0" shrinkToFit="false"/>
      <protection locked="true" hidden="false"/>
    </xf>
    <xf numFmtId="168" fontId="0" fillId="4" borderId="3" xfId="0" applyFont="false" applyBorder="true" applyAlignment="true" applyProtection="false">
      <alignment horizontal="center" vertical="bottom" textRotation="0" wrapText="false" indent="0" shrinkToFit="false"/>
      <protection locked="true" hidden="false"/>
    </xf>
    <xf numFmtId="164" fontId="0" fillId="4" borderId="4" xfId="0" applyFont="false" applyBorder="tru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5" fontId="0" fillId="3" borderId="2" xfId="0" applyFont="false" applyBorder="true" applyAlignment="true" applyProtection="false">
      <alignment horizontal="center" vertical="bottom" textRotation="0" wrapText="false" indent="0" shrinkToFit="false"/>
      <protection locked="true" hidden="false"/>
    </xf>
    <xf numFmtId="165" fontId="0" fillId="3" borderId="3" xfId="0" applyFont="false" applyBorder="true" applyAlignment="true" applyProtection="false">
      <alignment horizontal="center" vertical="bottom" textRotation="0" wrapText="false" indent="0" shrinkToFit="false"/>
      <protection locked="true" hidden="false"/>
    </xf>
    <xf numFmtId="164" fontId="0" fillId="3" borderId="0" xfId="0" applyFont="false" applyBorder="true" applyAlignment="true" applyProtection="false">
      <alignment horizontal="center" vertical="bottom" textRotation="0" wrapText="false" indent="0" shrinkToFit="false"/>
      <protection locked="true" hidden="false"/>
    </xf>
    <xf numFmtId="165" fontId="0" fillId="4" borderId="0" xfId="0" applyFont="false" applyBorder="true" applyAlignment="true" applyProtection="false">
      <alignment horizontal="center" vertical="bottom" textRotation="0" wrapText="false" indent="0" shrinkToFit="false"/>
      <protection locked="true" hidden="false"/>
    </xf>
    <xf numFmtId="168" fontId="14" fillId="11"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9" fontId="14" fillId="11" borderId="0" xfId="0" applyFont="true" applyBorder="true" applyAlignment="true" applyProtection="false">
      <alignment horizontal="center" vertical="bottom" textRotation="0" wrapText="false" indent="0" shrinkToFit="false"/>
      <protection locked="true" hidden="false"/>
    </xf>
    <xf numFmtId="164" fontId="14" fillId="11"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6000"/>
      <rgbColor rgb="FF800080"/>
      <rgbColor rgb="FF008080"/>
      <rgbColor rgb="FFDDDDDD"/>
      <rgbColor rgb="FF808080"/>
      <rgbColor rgb="FF9999FF"/>
      <rgbColor rgb="FFC9211E"/>
      <rgbColor rgb="FFFFF5CE"/>
      <rgbColor rgb="FFDEE6E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AE3F3"/>
      <rgbColor rgb="FFE2F0D9"/>
      <rgbColor rgb="FFFFF2CC"/>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85724"/>
      <rgbColor rgb="FF7D2727"/>
      <rgbColor rgb="FF993366"/>
      <rgbColor rgb="FF333399"/>
      <rgbColor rgb="FF30333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3.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4.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P5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45" activeCellId="0" sqref="G45"/>
    </sheetView>
  </sheetViews>
  <sheetFormatPr defaultColWidth="10.4375" defaultRowHeight="15.75" zeroHeight="false" outlineLevelRow="0" outlineLevelCol="0"/>
  <cols>
    <col collapsed="false" customWidth="true" hidden="false" outlineLevel="0" max="1" min="1" style="0" width="5.16"/>
    <col collapsed="false" customWidth="true" hidden="false" outlineLevel="0" max="2" min="2" style="0" width="4.16"/>
    <col collapsed="false" customWidth="true" hidden="false" outlineLevel="0" max="3" min="3" style="0" width="3.16"/>
    <col collapsed="false" customWidth="true" hidden="false" outlineLevel="0" max="6" min="4" style="0" width="4"/>
    <col collapsed="false" customWidth="true" hidden="false" outlineLevel="0" max="7" min="7" style="0" width="4.16"/>
    <col collapsed="false" customWidth="true" hidden="false" outlineLevel="0" max="8" min="8" style="0" width="4"/>
    <col collapsed="false" customWidth="true" hidden="false" outlineLevel="0" max="9" min="9" style="0" width="5.16"/>
    <col collapsed="false" customWidth="true" hidden="false" outlineLevel="0" max="10" min="10" style="0" width="4"/>
    <col collapsed="false" customWidth="true" hidden="false" outlineLevel="0" max="11" min="11" style="0" width="3.16"/>
    <col collapsed="false" customWidth="true" hidden="false" outlineLevel="0" max="12" min="12" style="0" width="5.83"/>
    <col collapsed="false" customWidth="true" hidden="false" outlineLevel="0" max="13" min="13" style="0" width="8"/>
    <col collapsed="false" customWidth="true" hidden="false" outlineLevel="0" max="14" min="14" style="0" width="7.66"/>
    <col collapsed="false" customWidth="true" hidden="false" outlineLevel="0" max="15" min="15" style="0" width="5.66"/>
    <col collapsed="false" customWidth="true" hidden="false" outlineLevel="0" max="16" min="16" style="0" width="6"/>
    <col collapsed="false" customWidth="true" hidden="false" outlineLevel="0" max="23" min="17" style="0" width="5.5"/>
    <col collapsed="false" customWidth="true" hidden="false" outlineLevel="0" max="28" min="24" style="0" width="5.66"/>
    <col collapsed="false" customWidth="true" hidden="false" outlineLevel="0" max="29" min="29" style="0" width="4.83"/>
    <col collapsed="false" customWidth="true" hidden="false" outlineLevel="0" max="30" min="30" style="0" width="5"/>
    <col collapsed="false" customWidth="true" hidden="false" outlineLevel="0" max="34" min="31" style="0" width="5.83"/>
    <col collapsed="false" customWidth="true" hidden="false" outlineLevel="0" max="35" min="35" style="0" width="7.16"/>
    <col collapsed="false" customWidth="true" hidden="false" outlineLevel="0" max="37" min="36" style="0" width="7.34"/>
    <col collapsed="false" customWidth="true" hidden="false" outlineLevel="0" max="38" min="38" style="0" width="4.83"/>
    <col collapsed="false" customWidth="true" hidden="false" outlineLevel="0" max="39" min="39" style="0" width="5.66"/>
    <col collapsed="false" customWidth="true" hidden="false" outlineLevel="0" max="43" min="40" style="0" width="6.16"/>
    <col collapsed="false" customWidth="true" hidden="false" outlineLevel="0" max="45" min="44" style="0" width="6.33"/>
    <col collapsed="false" customWidth="true" hidden="false" outlineLevel="0" max="46" min="46" style="0" width="4.5"/>
    <col collapsed="false" customWidth="true" hidden="false" outlineLevel="0" max="47" min="47" style="0" width="8.83"/>
    <col collapsed="false" customWidth="true" hidden="false" outlineLevel="0" max="49" min="49" style="0" width="4.5"/>
    <col collapsed="false" customWidth="true" hidden="false" outlineLevel="0" max="50" min="50" style="0" width="7.66"/>
    <col collapsed="false" customWidth="true" hidden="false" outlineLevel="0" max="51" min="51" style="0" width="6.33"/>
  </cols>
  <sheetData>
    <row r="1" customFormat="false" ht="25.5" hidden="false" customHeight="fals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customFormat="false" ht="15.75" hidden="false" customHeight="false" outlineLevel="0" collapsed="false">
      <c r="AJ2" s="2" t="s">
        <v>1</v>
      </c>
      <c r="AK2" s="2"/>
      <c r="AL2" s="2"/>
      <c r="AN2" s="2" t="s">
        <v>2</v>
      </c>
      <c r="AO2" s="2"/>
      <c r="AP2" s="2"/>
    </row>
    <row r="3" customFormat="false" ht="15.75" hidden="false" customHeight="false" outlineLevel="0" collapsed="false">
      <c r="D3" s="2" t="s">
        <v>3</v>
      </c>
      <c r="E3" s="2"/>
      <c r="F3" s="2"/>
      <c r="R3" s="2" t="s">
        <v>4</v>
      </c>
      <c r="S3" s="2"/>
      <c r="T3" s="2"/>
      <c r="X3" s="2" t="s">
        <v>4</v>
      </c>
      <c r="Y3" s="2"/>
      <c r="Z3" s="2"/>
      <c r="AE3" s="2" t="s">
        <v>4</v>
      </c>
      <c r="AF3" s="2"/>
      <c r="AG3" s="2"/>
      <c r="AJ3" s="2" t="s">
        <v>4</v>
      </c>
      <c r="AK3" s="2"/>
      <c r="AL3" s="2"/>
      <c r="AN3" s="2" t="s">
        <v>4</v>
      </c>
      <c r="AO3" s="2"/>
      <c r="AP3" s="2"/>
    </row>
    <row r="4" customFormat="false" ht="15.75" hidden="false" customHeight="false" outlineLevel="0" collapsed="false">
      <c r="D4" s="3" t="n">
        <v>1</v>
      </c>
      <c r="E4" s="3" t="n">
        <v>2</v>
      </c>
      <c r="F4" s="3" t="n">
        <v>3</v>
      </c>
      <c r="I4" s="3" t="s">
        <v>5</v>
      </c>
      <c r="J4" s="3" t="s">
        <v>6</v>
      </c>
      <c r="L4" s="3" t="s">
        <v>7</v>
      </c>
      <c r="M4" s="3" t="s">
        <v>8</v>
      </c>
      <c r="N4" s="4" t="s">
        <v>9</v>
      </c>
      <c r="R4" s="3" t="n">
        <v>1</v>
      </c>
      <c r="S4" s="3" t="n">
        <v>2</v>
      </c>
      <c r="T4" s="3" t="n">
        <v>3</v>
      </c>
      <c r="X4" s="3" t="n">
        <v>1</v>
      </c>
      <c r="Y4" s="3" t="n">
        <v>2</v>
      </c>
      <c r="Z4" s="3" t="n">
        <v>3</v>
      </c>
      <c r="AE4" s="3" t="n">
        <v>1</v>
      </c>
      <c r="AF4" s="3" t="n">
        <v>2</v>
      </c>
      <c r="AG4" s="3" t="n">
        <v>3</v>
      </c>
      <c r="AJ4" s="3" t="n">
        <v>1</v>
      </c>
      <c r="AK4" s="3" t="n">
        <v>2</v>
      </c>
      <c r="AL4" s="3" t="n">
        <v>3</v>
      </c>
      <c r="AN4" s="3" t="n">
        <v>1</v>
      </c>
      <c r="AO4" s="3" t="n">
        <v>2</v>
      </c>
      <c r="AP4" s="3" t="n">
        <v>3</v>
      </c>
    </row>
    <row r="5" customFormat="false" ht="15.75" hidden="false" customHeight="false" outlineLevel="0" collapsed="false">
      <c r="A5" s="0" t="n">
        <v>1950</v>
      </c>
      <c r="B5" s="5" t="s">
        <v>10</v>
      </c>
      <c r="C5" s="6" t="n">
        <v>1</v>
      </c>
      <c r="D5" s="7" t="n">
        <v>1</v>
      </c>
      <c r="E5" s="7" t="n">
        <v>10</v>
      </c>
      <c r="F5" s="7" t="n">
        <v>2</v>
      </c>
      <c r="G5" s="8" t="n">
        <f aca="false">PRODUCT(D5:F5)</f>
        <v>20</v>
      </c>
      <c r="I5" s="9" t="n">
        <f aca="false">G15/G8</f>
        <v>2.25</v>
      </c>
      <c r="J5" s="10" t="n">
        <f aca="false">G15-G8</f>
        <v>100</v>
      </c>
      <c r="L5" s="11" t="n">
        <f aca="false">(G15-G8) / (LN(G15) - LN(G8))</f>
        <v>123.315173118822</v>
      </c>
      <c r="M5" s="12" t="n">
        <f aca="false">(G12-G5) / (LN(G12) - LN(G5))</f>
        <v>36.4095690650735</v>
      </c>
      <c r="N5" s="13" t="n">
        <f aca="false">M5/L$5</f>
        <v>0.295256197142834</v>
      </c>
      <c r="P5" s="5" t="s">
        <v>11</v>
      </c>
      <c r="Q5" s="6" t="n">
        <v>1</v>
      </c>
      <c r="R5" s="7" t="n">
        <f aca="false">LN(D12) - LN(D5)</f>
        <v>1.38629436111989</v>
      </c>
      <c r="S5" s="7" t="n">
        <f aca="false">LN(E12) - LN(E5)</f>
        <v>-0.693147180559946</v>
      </c>
      <c r="T5" s="7" t="n">
        <f aca="false">LN(F12) - LN(F5)</f>
        <v>0.405465108108164</v>
      </c>
      <c r="V5" s="5" t="s">
        <v>11</v>
      </c>
      <c r="W5" s="6" t="n">
        <v>1</v>
      </c>
      <c r="X5" s="7" t="n">
        <f aca="false">$M5*R5</f>
        <v>50.4743802857166</v>
      </c>
      <c r="Y5" s="7" t="n">
        <f aca="false">$M5*S5</f>
        <v>-25.2371901428583</v>
      </c>
      <c r="Z5" s="7" t="n">
        <f aca="false">$M5*T5</f>
        <v>14.7628098571417</v>
      </c>
      <c r="AC5" s="5" t="s">
        <v>11</v>
      </c>
      <c r="AD5" s="6" t="n">
        <v>1</v>
      </c>
      <c r="AE5" s="7" t="n">
        <f aca="false">$N5*R5</f>
        <v>0.409312001184814</v>
      </c>
      <c r="AF5" s="7" t="n">
        <f aca="false">$N5*S5</f>
        <v>-0.204656000592407</v>
      </c>
      <c r="AG5" s="7" t="n">
        <f aca="false">$N5*T5</f>
        <v>0.119716085894125</v>
      </c>
      <c r="AJ5" s="3"/>
      <c r="AK5" s="3"/>
    </row>
    <row r="6" customFormat="false" ht="15.75" hidden="false" customHeight="false" outlineLevel="0" collapsed="false">
      <c r="B6" s="5"/>
      <c r="C6" s="6" t="n">
        <v>2</v>
      </c>
      <c r="D6" s="7" t="n">
        <v>4</v>
      </c>
      <c r="E6" s="7" t="n">
        <v>5</v>
      </c>
      <c r="F6" s="7" t="n">
        <v>3</v>
      </c>
      <c r="G6" s="8" t="n">
        <f aca="false">PRODUCT(D6:F6)</f>
        <v>60</v>
      </c>
      <c r="M6" s="12" t="n">
        <f aca="false">(G13-G6) / (LN(G13) - LN(G6))</f>
        <v>86.5617024533378</v>
      </c>
      <c r="N6" s="13" t="n">
        <f aca="false">M6/L$5</f>
        <v>0.701955000865388</v>
      </c>
      <c r="P6" s="5"/>
      <c r="Q6" s="6" t="n">
        <v>2</v>
      </c>
      <c r="R6" s="7" t="n">
        <f aca="false">LN(D13) - LN(D6)</f>
        <v>0.22314355131421</v>
      </c>
      <c r="S6" s="7" t="n">
        <f aca="false">LN(E13) - LN(E6)</f>
        <v>0.182321556793955</v>
      </c>
      <c r="T6" s="7" t="n">
        <f aca="false">LN(F13) - LN(F6)</f>
        <v>0.287682072451781</v>
      </c>
      <c r="V6" s="5"/>
      <c r="W6" s="6" t="n">
        <v>2</v>
      </c>
      <c r="X6" s="7" t="n">
        <f aca="false">$M6*R6</f>
        <v>19.3156856932417</v>
      </c>
      <c r="Y6" s="7" t="n">
        <f aca="false">$M6*S6</f>
        <v>15.7820643500276</v>
      </c>
      <c r="Z6" s="7" t="n">
        <f aca="false">$M6*T6</f>
        <v>24.9022499567306</v>
      </c>
      <c r="AC6" s="5"/>
      <c r="AD6" s="6" t="n">
        <v>2</v>
      </c>
      <c r="AE6" s="7" t="n">
        <f aca="false">$N6*R6</f>
        <v>0.156636731755872</v>
      </c>
      <c r="AF6" s="7" t="n">
        <f aca="false">$N6*S6</f>
        <v>0.127981528557079</v>
      </c>
      <c r="AG6" s="7" t="n">
        <f aca="false">$N6*T6</f>
        <v>0.201939869416846</v>
      </c>
      <c r="AJ6" s="3"/>
      <c r="AK6" s="3"/>
    </row>
    <row r="7" customFormat="false" ht="15.75" hidden="false" customHeight="false" outlineLevel="0" collapsed="false">
      <c r="D7" s="14" t="s">
        <v>12</v>
      </c>
      <c r="E7" s="14"/>
      <c r="F7" s="14"/>
      <c r="G7" s="15" t="s">
        <v>13</v>
      </c>
      <c r="N7" s="3"/>
      <c r="R7" s="14" t="s">
        <v>14</v>
      </c>
      <c r="S7" s="14"/>
      <c r="T7" s="14"/>
      <c r="X7" s="2" t="s">
        <v>15</v>
      </c>
      <c r="Y7" s="2"/>
      <c r="Z7" s="2"/>
      <c r="AE7" s="2" t="s">
        <v>16</v>
      </c>
      <c r="AF7" s="2"/>
      <c r="AG7" s="2"/>
      <c r="AJ7" s="3"/>
      <c r="AK7" s="3"/>
    </row>
    <row r="8" customFormat="false" ht="15.75" hidden="false" customHeight="false" outlineLevel="0" collapsed="false">
      <c r="D8" s="16"/>
      <c r="E8" s="16"/>
      <c r="G8" s="17" t="n">
        <f aca="false">SUM(G5:G6)</f>
        <v>80</v>
      </c>
      <c r="K8" s="16"/>
      <c r="N8" s="3"/>
      <c r="X8" s="7" t="n">
        <f aca="false">SUM(X5:X6)</f>
        <v>69.7900659789583</v>
      </c>
      <c r="Y8" s="7" t="n">
        <f aca="false">SUM(Y5:Y6)</f>
        <v>-9.45512579283068</v>
      </c>
      <c r="Z8" s="7" t="n">
        <f aca="false">SUM(Z5:Z6)</f>
        <v>39.6650598138723</v>
      </c>
      <c r="AA8" s="10" t="n">
        <f aca="false">SUM(X8:Z8)</f>
        <v>100</v>
      </c>
      <c r="AB8" s="18"/>
      <c r="AE8" s="7" t="n">
        <f aca="false">EXP(SUM(AE5:AE6))</f>
        <v>1.76111782087554</v>
      </c>
      <c r="AF8" s="7" t="n">
        <f aca="false">EXP(SUM(AF5:AF6))</f>
        <v>0.926191305708933</v>
      </c>
      <c r="AG8" s="7" t="n">
        <f aca="false">EXP(SUM(AG5:AG6))</f>
        <v>1.37941011558548</v>
      </c>
      <c r="AH8" s="9" t="n">
        <f aca="false">PRODUCT(AE8:AG8)</f>
        <v>2.25</v>
      </c>
      <c r="AJ8" s="7" t="n">
        <f aca="false">X8</f>
        <v>69.7900659789583</v>
      </c>
      <c r="AK8" s="7" t="n">
        <f aca="false">Y8</f>
        <v>-9.45512579283068</v>
      </c>
      <c r="AL8" s="7" t="n">
        <f aca="false">Z8</f>
        <v>39.6650598138723</v>
      </c>
      <c r="AN8" s="7" t="n">
        <f aca="false">AE8</f>
        <v>1.76111782087554</v>
      </c>
      <c r="AO8" s="7" t="n">
        <f aca="false">AF8</f>
        <v>0.926191305708933</v>
      </c>
      <c r="AP8" s="7" t="n">
        <f aca="false">AG8</f>
        <v>1.37941011558548</v>
      </c>
    </row>
    <row r="9" customFormat="false" ht="15.75" hidden="false" customHeight="false" outlineLevel="0" collapsed="false">
      <c r="D9" s="3"/>
      <c r="E9" s="3"/>
      <c r="G9" s="19" t="s">
        <v>17</v>
      </c>
      <c r="N9" s="3"/>
      <c r="X9" s="2" t="s">
        <v>18</v>
      </c>
      <c r="Y9" s="2"/>
      <c r="Z9" s="2"/>
      <c r="AA9" s="3" t="s">
        <v>6</v>
      </c>
      <c r="AB9" s="19"/>
      <c r="AE9" s="14" t="s">
        <v>5</v>
      </c>
      <c r="AF9" s="14"/>
      <c r="AG9" s="14"/>
      <c r="AH9" s="3" t="s">
        <v>5</v>
      </c>
      <c r="AJ9" s="3"/>
      <c r="AK9" s="3"/>
    </row>
    <row r="10" customFormat="false" ht="15.75" hidden="false" customHeight="false" outlineLevel="0" collapsed="false">
      <c r="D10" s="2" t="s">
        <v>3</v>
      </c>
      <c r="E10" s="2"/>
      <c r="F10" s="2"/>
      <c r="N10" s="3"/>
      <c r="R10" s="2" t="s">
        <v>4</v>
      </c>
      <c r="S10" s="2"/>
      <c r="T10" s="2"/>
      <c r="X10" s="2" t="s">
        <v>4</v>
      </c>
      <c r="Y10" s="2"/>
      <c r="Z10" s="2"/>
      <c r="AE10" s="2" t="s">
        <v>4</v>
      </c>
      <c r="AF10" s="2"/>
      <c r="AG10" s="2"/>
      <c r="AJ10" s="3"/>
      <c r="AK10" s="3"/>
    </row>
    <row r="11" customFormat="false" ht="15.75" hidden="false" customHeight="false" outlineLevel="0" collapsed="false">
      <c r="D11" s="3" t="n">
        <v>1</v>
      </c>
      <c r="E11" s="3" t="n">
        <v>2</v>
      </c>
      <c r="F11" s="3" t="n">
        <v>3</v>
      </c>
      <c r="N11" s="3"/>
      <c r="R11" s="3" t="n">
        <v>1</v>
      </c>
      <c r="S11" s="3" t="n">
        <v>2</v>
      </c>
      <c r="T11" s="3" t="n">
        <v>3</v>
      </c>
      <c r="X11" s="3" t="n">
        <v>1</v>
      </c>
      <c r="Y11" s="3" t="n">
        <v>2</v>
      </c>
      <c r="Z11" s="3" t="n">
        <v>3</v>
      </c>
      <c r="AE11" s="3" t="n">
        <v>1</v>
      </c>
      <c r="AF11" s="3" t="n">
        <v>2</v>
      </c>
      <c r="AG11" s="3" t="n">
        <v>3</v>
      </c>
      <c r="AJ11" s="3"/>
      <c r="AK11" s="3"/>
    </row>
    <row r="12" customFormat="false" ht="15.75" hidden="false" customHeight="false" outlineLevel="0" collapsed="false">
      <c r="A12" s="0" t="n">
        <v>1960</v>
      </c>
      <c r="B12" s="5" t="s">
        <v>10</v>
      </c>
      <c r="C12" s="6" t="n">
        <v>1</v>
      </c>
      <c r="D12" s="7" t="n">
        <v>4</v>
      </c>
      <c r="E12" s="7" t="n">
        <v>5</v>
      </c>
      <c r="F12" s="7" t="n">
        <v>3</v>
      </c>
      <c r="G12" s="8" t="n">
        <f aca="false">PRODUCT(D12:F12)</f>
        <v>60</v>
      </c>
      <c r="I12" s="9" t="n">
        <f aca="false">G22/G15</f>
        <v>1.32777777777778</v>
      </c>
      <c r="J12" s="10" t="n">
        <f aca="false">G22-G15</f>
        <v>59</v>
      </c>
      <c r="L12" s="11" t="n">
        <f aca="false">(G22-G15) / (LN(G22) - LN(G15))</f>
        <v>208.107955767173</v>
      </c>
      <c r="M12" s="12" t="n">
        <f aca="false">(G19-G12) / (LN(G19) - LN(G12))</f>
        <v>61.9784886529016</v>
      </c>
      <c r="N12" s="13" t="n">
        <f aca="false">M12/L$12</f>
        <v>0.297818929720505</v>
      </c>
      <c r="P12" s="5" t="s">
        <v>11</v>
      </c>
      <c r="Q12" s="6" t="n">
        <v>1</v>
      </c>
      <c r="R12" s="7" t="n">
        <f aca="false">LN(D19) - LN(D12)</f>
        <v>0.693147180559945</v>
      </c>
      <c r="S12" s="7" t="n">
        <f aca="false">LN(E19) - LN(E12)</f>
        <v>-0.916290731874155</v>
      </c>
      <c r="T12" s="7" t="n">
        <f aca="false">LN(F19) - LN(F12)</f>
        <v>0.287682072451781</v>
      </c>
      <c r="V12" s="5" t="s">
        <v>11</v>
      </c>
      <c r="W12" s="6" t="n">
        <v>1</v>
      </c>
      <c r="X12" s="7" t="n">
        <f aca="false">$M12*R12</f>
        <v>42.9602146651253</v>
      </c>
      <c r="Y12" s="7" t="n">
        <f aca="false">$M12*S12</f>
        <v>-56.7903147282212</v>
      </c>
      <c r="Z12" s="7" t="n">
        <f aca="false">$M12*T12</f>
        <v>17.8301000630959</v>
      </c>
      <c r="AC12" s="5" t="s">
        <v>11</v>
      </c>
      <c r="AD12" s="6" t="n">
        <v>1</v>
      </c>
      <c r="AE12" s="7" t="n">
        <f aca="false">$N12*R12</f>
        <v>0.206432351453149</v>
      </c>
      <c r="AF12" s="7" t="n">
        <f aca="false">$N12*S12</f>
        <v>-0.272888725079579</v>
      </c>
      <c r="AG12" s="7" t="n">
        <f aca="false">$N12*T12</f>
        <v>0.0856771669173662</v>
      </c>
      <c r="AJ12" s="3"/>
      <c r="AK12" s="3"/>
    </row>
    <row r="13" customFormat="false" ht="15.75" hidden="false" customHeight="false" outlineLevel="0" collapsed="false">
      <c r="B13" s="5"/>
      <c r="C13" s="6" t="n">
        <v>2</v>
      </c>
      <c r="D13" s="7" t="n">
        <v>5</v>
      </c>
      <c r="E13" s="7" t="n">
        <v>6</v>
      </c>
      <c r="F13" s="7" t="n">
        <v>4</v>
      </c>
      <c r="G13" s="8" t="n">
        <f aca="false">PRODUCT(D13:F13)</f>
        <v>120</v>
      </c>
      <c r="M13" s="12" t="n">
        <f aca="false">(G20-G13) / (LN(G20) - LN(G13))</f>
        <v>145.77482362665</v>
      </c>
      <c r="N13" s="13" t="n">
        <f aca="false">M13/L$12</f>
        <v>0.700476937987609</v>
      </c>
      <c r="P13" s="5"/>
      <c r="Q13" s="6" t="n">
        <v>2</v>
      </c>
      <c r="R13" s="7" t="n">
        <f aca="false">LN(D20) - LN(D13)</f>
        <v>0</v>
      </c>
      <c r="S13" s="7" t="n">
        <f aca="false">LN(E20) - LN(E13)</f>
        <v>0.154150679827258</v>
      </c>
      <c r="T13" s="7" t="n">
        <f aca="false">LN(F20) - LN(F13)</f>
        <v>0.22314355131421</v>
      </c>
      <c r="V13" s="5"/>
      <c r="W13" s="6" t="n">
        <v>2</v>
      </c>
      <c r="X13" s="7" t="n">
        <f aca="false">$M13*R13</f>
        <v>0</v>
      </c>
      <c r="Y13" s="7" t="n">
        <f aca="false">$M13*S13</f>
        <v>22.4712881637467</v>
      </c>
      <c r="Z13" s="7" t="n">
        <f aca="false">$M13*T13</f>
        <v>32.5287118362532</v>
      </c>
      <c r="AC13" s="5"/>
      <c r="AD13" s="6" t="n">
        <v>2</v>
      </c>
      <c r="AE13" s="7" t="n">
        <f aca="false">$N13*R13</f>
        <v>0</v>
      </c>
      <c r="AF13" s="7" t="n">
        <f aca="false">$N13*S13</f>
        <v>0.107978996194106</v>
      </c>
      <c r="AG13" s="7" t="n">
        <f aca="false">$N13*T13</f>
        <v>0.156306911556258</v>
      </c>
      <c r="AJ13" s="3"/>
      <c r="AK13" s="3"/>
    </row>
    <row r="14" customFormat="false" ht="15.75" hidden="false" customHeight="false" outlineLevel="0" collapsed="false">
      <c r="D14" s="14" t="s">
        <v>12</v>
      </c>
      <c r="E14" s="14"/>
      <c r="F14" s="14"/>
      <c r="G14" s="15" t="s">
        <v>13</v>
      </c>
      <c r="R14" s="14" t="s">
        <v>14</v>
      </c>
      <c r="S14" s="14"/>
      <c r="T14" s="14"/>
      <c r="X14" s="2" t="s">
        <v>15</v>
      </c>
      <c r="Y14" s="2"/>
      <c r="Z14" s="2"/>
      <c r="AE14" s="2" t="s">
        <v>16</v>
      </c>
      <c r="AF14" s="2"/>
      <c r="AG14" s="2"/>
      <c r="AJ14" s="3"/>
      <c r="AK14" s="3"/>
    </row>
    <row r="15" customFormat="false" ht="15.75" hidden="false" customHeight="false" outlineLevel="0" collapsed="false">
      <c r="B15" s="20"/>
      <c r="D15" s="19"/>
      <c r="E15" s="19"/>
      <c r="G15" s="17" t="n">
        <f aca="false">SUM(G12:G13)</f>
        <v>180</v>
      </c>
      <c r="X15" s="7" t="n">
        <f aca="false">SUM(X12:X13)</f>
        <v>42.9602146651253</v>
      </c>
      <c r="Y15" s="7" t="n">
        <f aca="false">SUM(Y12:Y13)</f>
        <v>-34.3190265644745</v>
      </c>
      <c r="Z15" s="7" t="n">
        <f aca="false">SUM(Z12:Z13)</f>
        <v>50.3588118993491</v>
      </c>
      <c r="AA15" s="10" t="n">
        <f aca="false">SUM(X15:Z15)</f>
        <v>58.9999999999999</v>
      </c>
      <c r="AB15" s="18"/>
      <c r="AE15" s="7" t="n">
        <f aca="false">EXP(SUM(AE12:AE13))</f>
        <v>1.22928457208923</v>
      </c>
      <c r="AF15" s="7" t="n">
        <f aca="false">EXP(SUM(AF12:AF13))</f>
        <v>0.847970247852378</v>
      </c>
      <c r="AG15" s="7" t="n">
        <f aca="false">EXP(SUM(AG12:AG13))</f>
        <v>1.27377391222981</v>
      </c>
      <c r="AH15" s="9" t="n">
        <f aca="false">PRODUCT(AE15:AG15)</f>
        <v>1.32777777777778</v>
      </c>
      <c r="AJ15" s="7" t="n">
        <f aca="false">AJ8+X15</f>
        <v>112.750280644084</v>
      </c>
      <c r="AK15" s="7" t="n">
        <f aca="false">AK8+Y15</f>
        <v>-43.7741523573052</v>
      </c>
      <c r="AL15" s="7" t="n">
        <f aca="false">AL8+Z15</f>
        <v>90.0238717132214</v>
      </c>
      <c r="AN15" s="7" t="n">
        <f aca="false">AN8*AE15</f>
        <v>2.1649149668337</v>
      </c>
      <c r="AO15" s="7" t="n">
        <f aca="false">AO8*AF15</f>
        <v>0.785382671060721</v>
      </c>
      <c r="AP15" s="7" t="n">
        <f aca="false">AP8*AG15</f>
        <v>1.75705661949868</v>
      </c>
    </row>
    <row r="16" customFormat="false" ht="15.75" hidden="false" customHeight="false" outlineLevel="0" collapsed="false">
      <c r="D16" s="19"/>
      <c r="E16" s="19"/>
      <c r="G16" s="19" t="s">
        <v>17</v>
      </c>
      <c r="X16" s="2" t="s">
        <v>18</v>
      </c>
      <c r="Y16" s="2"/>
      <c r="Z16" s="2"/>
      <c r="AA16" s="3" t="s">
        <v>6</v>
      </c>
      <c r="AB16" s="19"/>
      <c r="AE16" s="14" t="s">
        <v>5</v>
      </c>
      <c r="AF16" s="14"/>
      <c r="AG16" s="14"/>
      <c r="AH16" s="3" t="s">
        <v>5</v>
      </c>
      <c r="AJ16" s="3"/>
      <c r="AK16" s="3"/>
    </row>
    <row r="17" customFormat="false" ht="15.75" hidden="false" customHeight="false" outlineLevel="0" collapsed="false">
      <c r="D17" s="2" t="s">
        <v>3</v>
      </c>
      <c r="E17" s="2"/>
      <c r="F17" s="2"/>
      <c r="N17" s="3"/>
      <c r="R17" s="2" t="s">
        <v>4</v>
      </c>
      <c r="S17" s="2"/>
      <c r="T17" s="2"/>
      <c r="X17" s="2" t="s">
        <v>4</v>
      </c>
      <c r="Y17" s="2"/>
      <c r="Z17" s="2"/>
      <c r="AE17" s="2" t="s">
        <v>4</v>
      </c>
      <c r="AF17" s="2"/>
      <c r="AG17" s="2"/>
      <c r="AJ17" s="3"/>
      <c r="AK17" s="3"/>
    </row>
    <row r="18" customFormat="false" ht="15.75" hidden="false" customHeight="false" outlineLevel="0" collapsed="false">
      <c r="D18" s="3" t="n">
        <v>1</v>
      </c>
      <c r="E18" s="3" t="n">
        <v>2</v>
      </c>
      <c r="F18" s="3" t="n">
        <v>3</v>
      </c>
      <c r="N18" s="3"/>
      <c r="R18" s="3" t="n">
        <v>1</v>
      </c>
      <c r="S18" s="3" t="n">
        <v>2</v>
      </c>
      <c r="T18" s="3" t="n">
        <v>3</v>
      </c>
      <c r="X18" s="3" t="n">
        <v>1</v>
      </c>
      <c r="Y18" s="3" t="n">
        <v>2</v>
      </c>
      <c r="Z18" s="3" t="n">
        <v>3</v>
      </c>
      <c r="AE18" s="3" t="n">
        <v>1</v>
      </c>
      <c r="AF18" s="3" t="n">
        <v>2</v>
      </c>
      <c r="AG18" s="3" t="n">
        <v>3</v>
      </c>
      <c r="AJ18" s="3"/>
      <c r="AK18" s="3"/>
    </row>
    <row r="19" customFormat="false" ht="15.75" hidden="false" customHeight="false" outlineLevel="0" collapsed="false">
      <c r="A19" s="0" t="n">
        <v>1970</v>
      </c>
      <c r="B19" s="5" t="s">
        <v>10</v>
      </c>
      <c r="C19" s="6" t="n">
        <v>1</v>
      </c>
      <c r="D19" s="7" t="n">
        <v>8</v>
      </c>
      <c r="E19" s="7" t="n">
        <v>2</v>
      </c>
      <c r="F19" s="7" t="n">
        <v>4</v>
      </c>
      <c r="G19" s="8" t="n">
        <f aca="false">PRODUCT(D19:F19)</f>
        <v>64</v>
      </c>
      <c r="I19" s="9" t="n">
        <f aca="false">G29/G22</f>
        <v>1.41422594142259</v>
      </c>
      <c r="J19" s="10" t="n">
        <f aca="false">G29-G22</f>
        <v>99</v>
      </c>
      <c r="L19" s="11" t="n">
        <f aca="false">(G29-G22) / (LN(G29) - LN(G22))</f>
        <v>285.646403638237</v>
      </c>
      <c r="M19" s="12" t="n">
        <f aca="false">(G26-G19) / (LN(G26) - LN(G19))</f>
        <v>56.7122886669563</v>
      </c>
      <c r="N19" s="13" t="n">
        <f aca="false">M19/L$19</f>
        <v>0.198540180953165</v>
      </c>
      <c r="P19" s="5" t="s">
        <v>11</v>
      </c>
      <c r="Q19" s="6" t="n">
        <v>1</v>
      </c>
      <c r="R19" s="7" t="n">
        <f aca="false">LN(D26) - LN(D19)</f>
        <v>0.22314355131421</v>
      </c>
      <c r="S19" s="7" t="n">
        <f aca="false">LN(E26) - LN(E19)</f>
        <v>-0.693147180559945</v>
      </c>
      <c r="T19" s="7" t="n">
        <f aca="false">LN(F26) - LN(F19)</f>
        <v>0.22314355131421</v>
      </c>
      <c r="V19" s="5" t="s">
        <v>11</v>
      </c>
      <c r="W19" s="6" t="n">
        <v>1</v>
      </c>
      <c r="X19" s="7" t="n">
        <f aca="false">$M19*R19</f>
        <v>12.6549814963013</v>
      </c>
      <c r="Y19" s="7" t="n">
        <f aca="false">$M19*S19</f>
        <v>-39.3099629926025</v>
      </c>
      <c r="Z19" s="7" t="n">
        <f aca="false">$M19*T19</f>
        <v>12.6549814963012</v>
      </c>
      <c r="AC19" s="5" t="s">
        <v>11</v>
      </c>
      <c r="AD19" s="6" t="n">
        <v>1</v>
      </c>
      <c r="AE19" s="7" t="n">
        <f aca="false">$N19*R19</f>
        <v>0.0443029610564551</v>
      </c>
      <c r="AF19" s="7" t="n">
        <f aca="false">$N19*S19</f>
        <v>-0.137617566655548</v>
      </c>
      <c r="AG19" s="7" t="n">
        <f aca="false">$N19*T19</f>
        <v>0.044302961056455</v>
      </c>
      <c r="AJ19" s="3"/>
      <c r="AK19" s="3"/>
    </row>
    <row r="20" customFormat="false" ht="15.75" hidden="false" customHeight="false" outlineLevel="0" collapsed="false">
      <c r="B20" s="5"/>
      <c r="C20" s="6" t="n">
        <v>2</v>
      </c>
      <c r="D20" s="7" t="n">
        <v>5</v>
      </c>
      <c r="E20" s="7" t="n">
        <v>7</v>
      </c>
      <c r="F20" s="7" t="n">
        <v>5</v>
      </c>
      <c r="G20" s="8" t="n">
        <f aca="false">PRODUCT(D20:F20)</f>
        <v>175</v>
      </c>
      <c r="M20" s="12" t="n">
        <f aca="false">(G27-G20) / (LN(G27) - LN(G20))</f>
        <v>226.828146745459</v>
      </c>
      <c r="N20" s="13" t="n">
        <f aca="false">M20/L$19</f>
        <v>0.794087178610975</v>
      </c>
      <c r="P20" s="5"/>
      <c r="Q20" s="6" t="n">
        <v>2</v>
      </c>
      <c r="R20" s="7" t="n">
        <f aca="false">LN(D27) - LN(D20)</f>
        <v>0.182321556793955</v>
      </c>
      <c r="S20" s="7" t="n">
        <f aca="false">LN(E27) - LN(E20)</f>
        <v>0.133531392624523</v>
      </c>
      <c r="T20" s="7" t="n">
        <f aca="false">LN(F27) - LN(F20)</f>
        <v>0.182321556793955</v>
      </c>
      <c r="V20" s="5"/>
      <c r="W20" s="6" t="n">
        <v>2</v>
      </c>
      <c r="X20" s="7" t="n">
        <f aca="false">$M20*R20</f>
        <v>41.3556608393197</v>
      </c>
      <c r="Y20" s="7" t="n">
        <f aca="false">$M20*S20</f>
        <v>30.2886783213607</v>
      </c>
      <c r="Z20" s="7" t="n">
        <f aca="false">$M20*T20</f>
        <v>41.3556608393197</v>
      </c>
      <c r="AC20" s="5"/>
      <c r="AD20" s="6" t="n">
        <v>2</v>
      </c>
      <c r="AE20" s="7" t="n">
        <f aca="false">$N20*R20</f>
        <v>0.144779210634472</v>
      </c>
      <c r="AF20" s="7" t="n">
        <f aca="false">$N20*S20</f>
        <v>0.106035566825201</v>
      </c>
      <c r="AG20" s="7" t="n">
        <f aca="false">$N20*T20</f>
        <v>0.144779210634472</v>
      </c>
      <c r="AJ20" s="3"/>
      <c r="AK20" s="3"/>
    </row>
    <row r="21" customFormat="false" ht="15.75" hidden="false" customHeight="false" outlineLevel="0" collapsed="false">
      <c r="D21" s="14" t="s">
        <v>12</v>
      </c>
      <c r="E21" s="14"/>
      <c r="F21" s="14"/>
      <c r="G21" s="15" t="s">
        <v>13</v>
      </c>
      <c r="R21" s="14" t="s">
        <v>14</v>
      </c>
      <c r="S21" s="14"/>
      <c r="T21" s="14"/>
      <c r="X21" s="2" t="s">
        <v>15</v>
      </c>
      <c r="Y21" s="2"/>
      <c r="Z21" s="2"/>
      <c r="AE21" s="2" t="s">
        <v>16</v>
      </c>
      <c r="AF21" s="2"/>
      <c r="AG21" s="2"/>
      <c r="AJ21" s="3"/>
      <c r="AK21" s="3"/>
    </row>
    <row r="22" customFormat="false" ht="15.75" hidden="false" customHeight="false" outlineLevel="0" collapsed="false">
      <c r="D22" s="19"/>
      <c r="E22" s="19"/>
      <c r="G22" s="17" t="n">
        <f aca="false">SUM(G19:G20)</f>
        <v>239</v>
      </c>
      <c r="X22" s="7" t="n">
        <f aca="false">SUM(X19:X20)</f>
        <v>54.0106423356209</v>
      </c>
      <c r="Y22" s="7" t="n">
        <f aca="false">SUM(Y19:Y20)</f>
        <v>-9.0212846712418</v>
      </c>
      <c r="Z22" s="7" t="n">
        <f aca="false">SUM(Z19:Z20)</f>
        <v>54.0106423356209</v>
      </c>
      <c r="AA22" s="10" t="n">
        <f aca="false">SUM(X22:Z22)</f>
        <v>99.0000000000001</v>
      </c>
      <c r="AB22" s="18"/>
      <c r="AE22" s="7" t="n">
        <f aca="false">EXP(SUM(AE19:AE20))</f>
        <v>1.20814022332925</v>
      </c>
      <c r="AF22" s="7" t="n">
        <f aca="false">EXP(SUM(AF19:AF20))</f>
        <v>0.968911502617348</v>
      </c>
      <c r="AG22" s="7" t="n">
        <f aca="false">EXP(SUM(AG19:AG20))</f>
        <v>1.20814022332925</v>
      </c>
      <c r="AH22" s="9" t="n">
        <f aca="false">PRODUCT(AE22:AG22)</f>
        <v>1.41422594142259</v>
      </c>
      <c r="AJ22" s="7" t="n">
        <f aca="false">AJ15+X22</f>
        <v>166.760922979705</v>
      </c>
      <c r="AK22" s="7" t="n">
        <f aca="false">AK15+Y22</f>
        <v>-52.795437028547</v>
      </c>
      <c r="AL22" s="7" t="n">
        <f aca="false">AL15+Z22</f>
        <v>144.034514048842</v>
      </c>
      <c r="AN22" s="7" t="n">
        <f aca="false">AN15*AE22</f>
        <v>2.61552085151929</v>
      </c>
      <c r="AO22" s="7" t="n">
        <f aca="false">AO15*AF22</f>
        <v>0.76096630394707</v>
      </c>
      <c r="AP22" s="7" t="n">
        <f aca="false">AP15*AG22</f>
        <v>2.12277077668327</v>
      </c>
    </row>
    <row r="23" customFormat="false" ht="15.75" hidden="false" customHeight="false" outlineLevel="0" collapsed="false">
      <c r="D23" s="19"/>
      <c r="E23" s="19"/>
      <c r="G23" s="19" t="s">
        <v>17</v>
      </c>
      <c r="X23" s="2" t="s">
        <v>18</v>
      </c>
      <c r="Y23" s="2"/>
      <c r="Z23" s="2"/>
      <c r="AA23" s="3" t="s">
        <v>6</v>
      </c>
      <c r="AB23" s="19"/>
      <c r="AE23" s="14" t="s">
        <v>5</v>
      </c>
      <c r="AF23" s="14"/>
      <c r="AG23" s="14"/>
      <c r="AH23" s="3" t="s">
        <v>5</v>
      </c>
      <c r="AJ23" s="3"/>
      <c r="AK23" s="3"/>
    </row>
    <row r="24" customFormat="false" ht="15.75" hidden="false" customHeight="false" outlineLevel="0" collapsed="false">
      <c r="D24" s="2" t="s">
        <v>3</v>
      </c>
      <c r="E24" s="2"/>
      <c r="F24" s="2"/>
      <c r="N24" s="3"/>
      <c r="R24" s="2" t="s">
        <v>4</v>
      </c>
      <c r="S24" s="2"/>
      <c r="T24" s="2"/>
      <c r="X24" s="2" t="s">
        <v>4</v>
      </c>
      <c r="Y24" s="2"/>
      <c r="Z24" s="2"/>
      <c r="AE24" s="2" t="s">
        <v>4</v>
      </c>
      <c r="AF24" s="2"/>
      <c r="AG24" s="2"/>
      <c r="AJ24" s="3"/>
      <c r="AK24" s="3"/>
    </row>
    <row r="25" customFormat="false" ht="15.75" hidden="false" customHeight="false" outlineLevel="0" collapsed="false">
      <c r="D25" s="3" t="n">
        <v>1</v>
      </c>
      <c r="E25" s="3" t="n">
        <v>2</v>
      </c>
      <c r="F25" s="3" t="n">
        <v>3</v>
      </c>
      <c r="N25" s="3"/>
      <c r="R25" s="3" t="n">
        <v>1</v>
      </c>
      <c r="S25" s="3" t="n">
        <v>2</v>
      </c>
      <c r="T25" s="3" t="n">
        <v>3</v>
      </c>
      <c r="X25" s="3" t="n">
        <v>1</v>
      </c>
      <c r="Y25" s="3" t="n">
        <v>2</v>
      </c>
      <c r="Z25" s="3" t="n">
        <v>3</v>
      </c>
      <c r="AE25" s="3" t="n">
        <v>1</v>
      </c>
      <c r="AF25" s="3" t="n">
        <v>2</v>
      </c>
      <c r="AG25" s="3" t="n">
        <v>3</v>
      </c>
      <c r="AJ25" s="3"/>
      <c r="AK25" s="3"/>
    </row>
    <row r="26" customFormat="false" ht="15.75" hidden="false" customHeight="false" outlineLevel="0" collapsed="false">
      <c r="A26" s="0" t="n">
        <v>1980</v>
      </c>
      <c r="B26" s="5" t="s">
        <v>10</v>
      </c>
      <c r="C26" s="6" t="n">
        <v>1</v>
      </c>
      <c r="D26" s="7" t="n">
        <v>10</v>
      </c>
      <c r="E26" s="7" t="n">
        <v>1</v>
      </c>
      <c r="F26" s="7" t="n">
        <v>5</v>
      </c>
      <c r="G26" s="8" t="n">
        <f aca="false">PRODUCT(D26:F26)</f>
        <v>50</v>
      </c>
      <c r="I26" s="9" t="n">
        <f aca="false">G36/G29</f>
        <v>1.4112426035503</v>
      </c>
      <c r="J26" s="10" t="n">
        <f aca="false">G36-G29</f>
        <v>139</v>
      </c>
      <c r="L26" s="11" t="n">
        <f aca="false">(G36-G29) / (LN(G36) - LN(G29))</f>
        <v>403.517751163768</v>
      </c>
      <c r="M26" s="12" t="n">
        <f aca="false">(G33-G26) / (LN(G33) - LN(G26))</f>
        <v>42.6174328039347</v>
      </c>
      <c r="N26" s="13" t="n">
        <f aca="false">M26/L$26</f>
        <v>0.105614765846171</v>
      </c>
      <c r="P26" s="5" t="s">
        <v>11</v>
      </c>
      <c r="Q26" s="6" t="n">
        <v>1</v>
      </c>
      <c r="R26" s="7" t="n">
        <f aca="false">LN(D33) - LN(D26)</f>
        <v>0.182321556793954</v>
      </c>
      <c r="S26" s="7" t="n">
        <f aca="false">LN(E33) - LN(E26)</f>
        <v>-0.693147180559945</v>
      </c>
      <c r="T26" s="7" t="n">
        <f aca="false">LN(F33) - LN(F26)</f>
        <v>0.182321556793955</v>
      </c>
      <c r="V26" s="5" t="s">
        <v>11</v>
      </c>
      <c r="W26" s="6" t="n">
        <v>1</v>
      </c>
      <c r="X26" s="7" t="n">
        <f aca="false">$M26*R26</f>
        <v>7.77007669537511</v>
      </c>
      <c r="Y26" s="7" t="n">
        <f aca="false">$M26*S26</f>
        <v>-29.5401533907502</v>
      </c>
      <c r="Z26" s="7" t="n">
        <f aca="false">$M26*T26</f>
        <v>7.77007669537512</v>
      </c>
      <c r="AC26" s="5" t="s">
        <v>11</v>
      </c>
      <c r="AD26" s="6" t="n">
        <v>1</v>
      </c>
      <c r="AE26" s="7" t="n">
        <f aca="false">$N26*R26</f>
        <v>0.0192558485295028</v>
      </c>
      <c r="AF26" s="7" t="n">
        <f aca="false">$N26*S26</f>
        <v>-0.0732065771717719</v>
      </c>
      <c r="AG26" s="7" t="n">
        <f aca="false">$N26*T26</f>
        <v>0.0192558485295028</v>
      </c>
      <c r="AJ26" s="3"/>
      <c r="AK26" s="3"/>
    </row>
    <row r="27" customFormat="false" ht="15.75" hidden="false" customHeight="false" outlineLevel="0" collapsed="false">
      <c r="B27" s="5"/>
      <c r="C27" s="6" t="n">
        <v>2</v>
      </c>
      <c r="D27" s="7" t="n">
        <v>6</v>
      </c>
      <c r="E27" s="7" t="n">
        <v>8</v>
      </c>
      <c r="F27" s="7" t="n">
        <v>6</v>
      </c>
      <c r="G27" s="8" t="n">
        <f aca="false">PRODUCT(D27:F27)</f>
        <v>288</v>
      </c>
      <c r="M27" s="12" t="n">
        <f aca="false">(G34-G27) / (LN(G34) - LN(G27))</f>
        <v>359.083791107536</v>
      </c>
      <c r="N27" s="13" t="n">
        <f aca="false">M27/L$26</f>
        <v>0.889883505922399</v>
      </c>
      <c r="P27" s="5"/>
      <c r="Q27" s="6" t="n">
        <v>2</v>
      </c>
      <c r="R27" s="7" t="n">
        <f aca="false">LN(D34) - LN(D27)</f>
        <v>0.154150679827258</v>
      </c>
      <c r="S27" s="7" t="n">
        <f aca="false">LN(E34) - LN(E27)</f>
        <v>0.117783035656384</v>
      </c>
      <c r="T27" s="7" t="n">
        <f aca="false">LN(F34) - LN(F27)</f>
        <v>0.154150679827258</v>
      </c>
      <c r="V27" s="5"/>
      <c r="W27" s="6" t="n">
        <v>2</v>
      </c>
      <c r="X27" s="7" t="n">
        <f aca="false">$M27*R27</f>
        <v>55.3530105141759</v>
      </c>
      <c r="Y27" s="7" t="n">
        <f aca="false">$M27*S27</f>
        <v>42.2939789716484</v>
      </c>
      <c r="Z27" s="7" t="n">
        <f aca="false">$M27*T27</f>
        <v>55.3530105141759</v>
      </c>
      <c r="AC27" s="5"/>
      <c r="AD27" s="6" t="n">
        <v>2</v>
      </c>
      <c r="AE27" s="7" t="n">
        <f aca="false">$N27*R27</f>
        <v>0.137176147405002</v>
      </c>
      <c r="AF27" s="7" t="n">
        <f aca="false">$N27*S27</f>
        <v>0.104813180708086</v>
      </c>
      <c r="AG27" s="7" t="n">
        <f aca="false">$N27*T27</f>
        <v>0.137176147405002</v>
      </c>
      <c r="AJ27" s="3"/>
      <c r="AK27" s="3"/>
    </row>
    <row r="28" customFormat="false" ht="15.75" hidden="false" customHeight="false" outlineLevel="0" collapsed="false">
      <c r="D28" s="14" t="s">
        <v>12</v>
      </c>
      <c r="E28" s="14"/>
      <c r="F28" s="14"/>
      <c r="G28" s="15" t="s">
        <v>13</v>
      </c>
      <c r="R28" s="14" t="s">
        <v>14</v>
      </c>
      <c r="S28" s="14"/>
      <c r="T28" s="14"/>
      <c r="X28" s="2" t="s">
        <v>15</v>
      </c>
      <c r="Y28" s="2"/>
      <c r="Z28" s="2"/>
      <c r="AE28" s="2" t="s">
        <v>16</v>
      </c>
      <c r="AF28" s="2"/>
      <c r="AG28" s="2"/>
      <c r="AJ28" s="3"/>
      <c r="AK28" s="3"/>
    </row>
    <row r="29" customFormat="false" ht="15.75" hidden="false" customHeight="false" outlineLevel="0" collapsed="false">
      <c r="D29" s="19"/>
      <c r="E29" s="19"/>
      <c r="G29" s="17" t="n">
        <f aca="false">SUM(G26:G27)</f>
        <v>338</v>
      </c>
      <c r="X29" s="7" t="n">
        <f aca="false">SUM(X26:X27)</f>
        <v>63.123087209551</v>
      </c>
      <c r="Y29" s="7" t="n">
        <f aca="false">SUM(Y26:Y27)</f>
        <v>12.7538255808982</v>
      </c>
      <c r="Z29" s="7" t="n">
        <f aca="false">SUM(Z26:Z27)</f>
        <v>63.123087209551</v>
      </c>
      <c r="AA29" s="10" t="n">
        <f aca="false">SUM(X29:Z29)</f>
        <v>139</v>
      </c>
      <c r="AB29" s="18"/>
      <c r="AE29" s="7" t="n">
        <f aca="false">EXP(SUM(AE26:AE27))</f>
        <v>1.16933124033691</v>
      </c>
      <c r="AF29" s="7" t="n">
        <f aca="false">EXP(SUM(AF26:AF27))</f>
        <v>1.03211139645597</v>
      </c>
      <c r="AG29" s="7" t="n">
        <f aca="false">EXP(SUM(AG26:AG27))</f>
        <v>1.16933124033691</v>
      </c>
      <c r="AH29" s="9" t="n">
        <f aca="false">PRODUCT(AE29:AG29)</f>
        <v>1.4112426035503</v>
      </c>
      <c r="AJ29" s="7" t="n">
        <f aca="false">AJ22+X29</f>
        <v>229.884010189256</v>
      </c>
      <c r="AK29" s="7" t="n">
        <f aca="false">AK22+Y29</f>
        <v>-40.0416114476488</v>
      </c>
      <c r="AL29" s="7" t="n">
        <f aca="false">AL22+Z29</f>
        <v>207.157601258393</v>
      </c>
      <c r="AN29" s="7" t="n">
        <f aca="false">AN22*AE29</f>
        <v>3.05841024143411</v>
      </c>
      <c r="AO29" s="7" t="n">
        <f aca="false">AO22*AF29</f>
        <v>0.785401994622747</v>
      </c>
      <c r="AP29" s="7" t="n">
        <f aca="false">AP22*AG29</f>
        <v>2.48222218525</v>
      </c>
    </row>
    <row r="30" customFormat="false" ht="15.75" hidden="false" customHeight="false" outlineLevel="0" collapsed="false">
      <c r="D30" s="19"/>
      <c r="E30" s="19"/>
      <c r="G30" s="19" t="s">
        <v>17</v>
      </c>
      <c r="X30" s="2" t="s">
        <v>18</v>
      </c>
      <c r="Y30" s="2"/>
      <c r="Z30" s="2"/>
      <c r="AA30" s="3" t="s">
        <v>6</v>
      </c>
      <c r="AB30" s="19"/>
      <c r="AE30" s="14" t="s">
        <v>5</v>
      </c>
      <c r="AF30" s="14"/>
      <c r="AG30" s="14"/>
      <c r="AH30" s="3" t="s">
        <v>5</v>
      </c>
      <c r="AJ30" s="3"/>
      <c r="AK30" s="3"/>
    </row>
    <row r="31" customFormat="false" ht="15.75" hidden="false" customHeight="false" outlineLevel="0" collapsed="false">
      <c r="D31" s="2" t="s">
        <v>3</v>
      </c>
      <c r="E31" s="2"/>
      <c r="F31" s="2"/>
      <c r="N31" s="3"/>
      <c r="R31" s="2" t="s">
        <v>4</v>
      </c>
      <c r="S31" s="2"/>
      <c r="T31" s="2"/>
      <c r="X31" s="2" t="s">
        <v>4</v>
      </c>
      <c r="Y31" s="2"/>
      <c r="Z31" s="2"/>
      <c r="AE31" s="2" t="s">
        <v>4</v>
      </c>
      <c r="AF31" s="2"/>
      <c r="AG31" s="2"/>
      <c r="AJ31" s="3"/>
      <c r="AK31" s="3"/>
    </row>
    <row r="32" customFormat="false" ht="15.75" hidden="false" customHeight="false" outlineLevel="0" collapsed="false">
      <c r="D32" s="3" t="n">
        <v>1</v>
      </c>
      <c r="E32" s="3" t="n">
        <v>2</v>
      </c>
      <c r="F32" s="3" t="n">
        <v>3</v>
      </c>
      <c r="N32" s="3"/>
      <c r="R32" s="3" t="n">
        <v>1</v>
      </c>
      <c r="S32" s="3" t="n">
        <v>2</v>
      </c>
      <c r="T32" s="3" t="n">
        <v>3</v>
      </c>
      <c r="X32" s="3" t="n">
        <v>1</v>
      </c>
      <c r="Y32" s="3" t="n">
        <v>2</v>
      </c>
      <c r="Z32" s="3" t="n">
        <v>3</v>
      </c>
      <c r="AE32" s="3" t="n">
        <v>1</v>
      </c>
      <c r="AF32" s="3" t="n">
        <v>2</v>
      </c>
      <c r="AG32" s="3" t="n">
        <v>3</v>
      </c>
      <c r="AJ32" s="3"/>
      <c r="AK32" s="3"/>
    </row>
    <row r="33" customFormat="false" ht="15.75" hidden="false" customHeight="false" outlineLevel="0" collapsed="false">
      <c r="A33" s="0" t="n">
        <v>1990</v>
      </c>
      <c r="B33" s="5" t="s">
        <v>10</v>
      </c>
      <c r="C33" s="6" t="n">
        <v>1</v>
      </c>
      <c r="D33" s="7" t="n">
        <v>12</v>
      </c>
      <c r="E33" s="7" t="n">
        <v>0.5</v>
      </c>
      <c r="F33" s="7" t="n">
        <v>6</v>
      </c>
      <c r="G33" s="8" t="n">
        <f aca="false">PRODUCT(D33:F33)</f>
        <v>36</v>
      </c>
      <c r="I33" s="9" t="n">
        <f aca="false">G43/G36</f>
        <v>1.40335429769392</v>
      </c>
      <c r="J33" s="10" t="n">
        <f aca="false">G43-G36</f>
        <v>192.4</v>
      </c>
      <c r="L33" s="11" t="n">
        <f aca="false">(G43-G36) / (LN(G43) - LN(G36))</f>
        <v>567.777229473314</v>
      </c>
      <c r="M33" s="12" t="n">
        <f aca="false">(G40-G33) / (LN(G40) - LN(G33))</f>
        <v>32.5886877256703</v>
      </c>
      <c r="N33" s="13" t="n">
        <f aca="false">M33/L$33</f>
        <v>0.0573969614031554</v>
      </c>
      <c r="P33" s="5" t="s">
        <v>11</v>
      </c>
      <c r="Q33" s="6" t="n">
        <v>1</v>
      </c>
      <c r="R33" s="7" t="n">
        <f aca="false">LN(D40) - LN(D33)</f>
        <v>0.154150679827258</v>
      </c>
      <c r="S33" s="7" t="n">
        <f aca="false">LN(E40) - LN(E33)</f>
        <v>-0.510825623765991</v>
      </c>
      <c r="T33" s="7" t="n">
        <f aca="false">LN(F40) - LN(F33)</f>
        <v>0.154150679827258</v>
      </c>
      <c r="V33" s="5" t="s">
        <v>11</v>
      </c>
      <c r="W33" s="6" t="n">
        <v>1</v>
      </c>
      <c r="X33" s="7" t="n">
        <f aca="false">$M33*R33</f>
        <v>5.02356836759029</v>
      </c>
      <c r="Y33" s="7" t="n">
        <f aca="false">$M33*S33</f>
        <v>-16.6471367351806</v>
      </c>
      <c r="Z33" s="7" t="n">
        <f aca="false">$M33*T33</f>
        <v>5.0235683675903</v>
      </c>
      <c r="AC33" s="5" t="s">
        <v>11</v>
      </c>
      <c r="AD33" s="6" t="n">
        <v>1</v>
      </c>
      <c r="AE33" s="7" t="n">
        <f aca="false">$N33*R33</f>
        <v>0.00884778062031529</v>
      </c>
      <c r="AF33" s="7" t="n">
        <f aca="false">$N33*S33</f>
        <v>-0.0293198386110393</v>
      </c>
      <c r="AG33" s="7" t="n">
        <f aca="false">$N33*T33</f>
        <v>0.00884778062031531</v>
      </c>
      <c r="AJ33" s="3"/>
      <c r="AK33" s="3"/>
    </row>
    <row r="34" customFormat="false" ht="15.75" hidden="false" customHeight="false" outlineLevel="0" collapsed="false">
      <c r="B34" s="5"/>
      <c r="C34" s="6" t="n">
        <v>2</v>
      </c>
      <c r="D34" s="7" t="n">
        <v>7</v>
      </c>
      <c r="E34" s="7" t="n">
        <v>9</v>
      </c>
      <c r="F34" s="7" t="n">
        <v>7</v>
      </c>
      <c r="G34" s="8" t="n">
        <f aca="false">PRODUCT(D34:F34)</f>
        <v>441</v>
      </c>
      <c r="M34" s="12" t="n">
        <f aca="false">(G41-G34) / (LN(G41) - LN(G34))</f>
        <v>534.33821008359</v>
      </c>
      <c r="N34" s="13" t="n">
        <f aca="false">M34/L$33</f>
        <v>0.941105388427179</v>
      </c>
      <c r="P34" s="5"/>
      <c r="Q34" s="6" t="n">
        <v>2</v>
      </c>
      <c r="R34" s="7" t="n">
        <f aca="false">LN(D41) - LN(D34)</f>
        <v>0.133531392624523</v>
      </c>
      <c r="S34" s="7" t="n">
        <f aca="false">LN(E41) - LN(E34)</f>
        <v>0.105360515657826</v>
      </c>
      <c r="T34" s="7" t="n">
        <f aca="false">LN(F41) - LN(F34)</f>
        <v>0.133531392624523</v>
      </c>
      <c r="V34" s="5"/>
      <c r="W34" s="6" t="n">
        <v>2</v>
      </c>
      <c r="X34" s="7" t="n">
        <f aca="false">$M34*R34</f>
        <v>71.3509253249565</v>
      </c>
      <c r="Y34" s="7" t="n">
        <f aca="false">$M34*S34</f>
        <v>56.298149350087</v>
      </c>
      <c r="Z34" s="7" t="n">
        <f aca="false">$M34*T34</f>
        <v>71.3509253249565</v>
      </c>
      <c r="AC34" s="5"/>
      <c r="AD34" s="6" t="n">
        <v>2</v>
      </c>
      <c r="AE34" s="7" t="n">
        <f aca="false">$N34*R34</f>
        <v>0.125667113123123</v>
      </c>
      <c r="AF34" s="7" t="n">
        <f aca="false">$N34*S34</f>
        <v>0.0991553490130465</v>
      </c>
      <c r="AG34" s="7" t="n">
        <f aca="false">$N34*T34</f>
        <v>0.125667113123123</v>
      </c>
      <c r="AJ34" s="3"/>
      <c r="AK34" s="3"/>
    </row>
    <row r="35" customFormat="false" ht="15.75" hidden="false" customHeight="false" outlineLevel="0" collapsed="false">
      <c r="D35" s="14" t="s">
        <v>12</v>
      </c>
      <c r="E35" s="14"/>
      <c r="F35" s="14"/>
      <c r="G35" s="15" t="s">
        <v>13</v>
      </c>
      <c r="R35" s="14" t="s">
        <v>14</v>
      </c>
      <c r="S35" s="14"/>
      <c r="T35" s="14"/>
      <c r="X35" s="2" t="s">
        <v>15</v>
      </c>
      <c r="Y35" s="2"/>
      <c r="Z35" s="2"/>
      <c r="AE35" s="2" t="s">
        <v>16</v>
      </c>
      <c r="AF35" s="2"/>
      <c r="AG35" s="2"/>
      <c r="AJ35" s="3"/>
      <c r="AK35" s="3"/>
    </row>
    <row r="36" customFormat="false" ht="15.75" hidden="false" customHeight="false" outlineLevel="0" collapsed="false">
      <c r="D36" s="19"/>
      <c r="E36" s="19"/>
      <c r="G36" s="17" t="n">
        <f aca="false">SUM(G33:G34)</f>
        <v>477</v>
      </c>
      <c r="X36" s="7" t="n">
        <f aca="false">SUM(X33:X34)</f>
        <v>76.3744936925468</v>
      </c>
      <c r="Y36" s="7" t="n">
        <f aca="false">SUM(Y33:Y34)</f>
        <v>39.6510126149064</v>
      </c>
      <c r="Z36" s="7" t="n">
        <f aca="false">SUM(Z33:Z34)</f>
        <v>76.3744936925468</v>
      </c>
      <c r="AA36" s="10" t="n">
        <f aca="false">SUM(X36:Z36)</f>
        <v>192.4</v>
      </c>
      <c r="AB36" s="18"/>
      <c r="AE36" s="7" t="n">
        <f aca="false">EXP(SUM(AE33:AE34))</f>
        <v>1.14398169704541</v>
      </c>
      <c r="AF36" s="7" t="n">
        <f aca="false">EXP(SUM(AF33:AF34))</f>
        <v>1.07233177932318</v>
      </c>
      <c r="AG36" s="7" t="n">
        <f aca="false">EXP(SUM(AG33:AG34))</f>
        <v>1.14398169704541</v>
      </c>
      <c r="AH36" s="9" t="n">
        <f aca="false">PRODUCT(AE36:AG36)</f>
        <v>1.40335429769392</v>
      </c>
      <c r="AJ36" s="7" t="n">
        <f aca="false">AJ29+X36</f>
        <v>306.258503881802</v>
      </c>
      <c r="AK36" s="7" t="n">
        <f aca="false">AK29+Y36</f>
        <v>-0.390598832742398</v>
      </c>
      <c r="AL36" s="7" t="n">
        <f aca="false">AL29+Z36</f>
        <v>283.53209495094</v>
      </c>
      <c r="AN36" s="7" t="n">
        <f aca="false">AN29*AE36</f>
        <v>3.49876533825685</v>
      </c>
      <c r="AO36" s="7" t="n">
        <f aca="false">AO29*AF36</f>
        <v>0.842211518377782</v>
      </c>
      <c r="AP36" s="7" t="n">
        <f aca="false">AP29*AG36</f>
        <v>2.83961674792606</v>
      </c>
    </row>
    <row r="37" customFormat="false" ht="15.75" hidden="false" customHeight="false" outlineLevel="0" collapsed="false">
      <c r="D37" s="19"/>
      <c r="E37" s="19"/>
      <c r="G37" s="19" t="s">
        <v>17</v>
      </c>
      <c r="X37" s="2" t="s">
        <v>18</v>
      </c>
      <c r="Y37" s="2"/>
      <c r="Z37" s="2"/>
      <c r="AA37" s="3" t="s">
        <v>6</v>
      </c>
      <c r="AB37" s="19"/>
      <c r="AE37" s="14" t="s">
        <v>5</v>
      </c>
      <c r="AF37" s="14"/>
      <c r="AG37" s="14"/>
      <c r="AH37" s="3" t="s">
        <v>5</v>
      </c>
      <c r="AJ37" s="3"/>
      <c r="AK37" s="3"/>
    </row>
    <row r="38" customFormat="false" ht="15.75" hidden="false" customHeight="false" outlineLevel="0" collapsed="false">
      <c r="D38" s="2" t="s">
        <v>3</v>
      </c>
      <c r="E38" s="2"/>
      <c r="F38" s="2"/>
      <c r="N38" s="3"/>
      <c r="R38" s="2" t="s">
        <v>4</v>
      </c>
      <c r="S38" s="2"/>
      <c r="T38" s="2"/>
      <c r="X38" s="2" t="s">
        <v>4</v>
      </c>
      <c r="Y38" s="2"/>
      <c r="Z38" s="2"/>
      <c r="AE38" s="2" t="s">
        <v>4</v>
      </c>
      <c r="AF38" s="2"/>
      <c r="AG38" s="2"/>
      <c r="AJ38" s="3"/>
      <c r="AK38" s="3"/>
    </row>
    <row r="39" customFormat="false" ht="15.75" hidden="false" customHeight="false" outlineLevel="0" collapsed="false">
      <c r="D39" s="3" t="n">
        <v>1</v>
      </c>
      <c r="E39" s="3" t="n">
        <v>2</v>
      </c>
      <c r="F39" s="3" t="n">
        <v>3</v>
      </c>
      <c r="N39" s="3"/>
      <c r="R39" s="3" t="n">
        <v>1</v>
      </c>
      <c r="S39" s="3" t="n">
        <v>2</v>
      </c>
      <c r="T39" s="3" t="n">
        <v>3</v>
      </c>
      <c r="X39" s="3" t="n">
        <v>1</v>
      </c>
      <c r="Y39" s="3" t="n">
        <v>2</v>
      </c>
      <c r="Z39" s="3" t="n">
        <v>3</v>
      </c>
      <c r="AE39" s="3" t="n">
        <v>1</v>
      </c>
      <c r="AF39" s="3" t="n">
        <v>2</v>
      </c>
      <c r="AG39" s="3" t="n">
        <v>3</v>
      </c>
      <c r="AJ39" s="3"/>
      <c r="AK39" s="3"/>
    </row>
    <row r="40" customFormat="false" ht="15.75" hidden="false" customHeight="false" outlineLevel="0" collapsed="false">
      <c r="A40" s="0" t="n">
        <v>2000</v>
      </c>
      <c r="B40" s="5" t="s">
        <v>10</v>
      </c>
      <c r="C40" s="6" t="n">
        <v>1</v>
      </c>
      <c r="D40" s="7" t="n">
        <v>14</v>
      </c>
      <c r="E40" s="7" t="n">
        <v>0.3</v>
      </c>
      <c r="F40" s="7" t="n">
        <v>7</v>
      </c>
      <c r="G40" s="8" t="n">
        <f aca="false">PRODUCT(D40:F40)</f>
        <v>29.4</v>
      </c>
      <c r="I40" s="9" t="n">
        <f aca="false">G50/G43</f>
        <v>1.35016432626232</v>
      </c>
      <c r="J40" s="10" t="n">
        <f aca="false">G50-G43</f>
        <v>234.4</v>
      </c>
      <c r="L40" s="11" t="n">
        <f aca="false">(G50-G43) / (LN(G50) - LN(G43))</f>
        <v>780.744370489637</v>
      </c>
      <c r="M40" s="12" t="n">
        <f aca="false">(G47-G40) / (LN(G47) - LN(G40))</f>
        <v>19.9627321425196</v>
      </c>
      <c r="N40" s="13" t="n">
        <f aca="false">M40/L$40</f>
        <v>0.025568845446814</v>
      </c>
      <c r="P40" s="5" t="s">
        <v>11</v>
      </c>
      <c r="Q40" s="6" t="n">
        <v>1</v>
      </c>
      <c r="R40" s="7" t="n">
        <f aca="false">LN(D47) - LN(D40)</f>
        <v>0.133531392624523</v>
      </c>
      <c r="S40" s="7" t="n">
        <f aca="false">LN(E47) - LN(E40)</f>
        <v>-1.09861228866811</v>
      </c>
      <c r="T40" s="7" t="n">
        <f aca="false">LN(F47) - LN(F40)</f>
        <v>0.133531392624523</v>
      </c>
      <c r="V40" s="5" t="s">
        <v>11</v>
      </c>
      <c r="W40" s="6" t="n">
        <v>1</v>
      </c>
      <c r="X40" s="7" t="n">
        <f aca="false">$M40*R40</f>
        <v>2.66565142358097</v>
      </c>
      <c r="Y40" s="7" t="n">
        <f aca="false">$M40*S40</f>
        <v>-21.9313028471619</v>
      </c>
      <c r="Z40" s="7" t="n">
        <f aca="false">$M40*T40</f>
        <v>2.66565142358096</v>
      </c>
      <c r="AC40" s="5" t="s">
        <v>11</v>
      </c>
      <c r="AD40" s="6" t="n">
        <v>1</v>
      </c>
      <c r="AE40" s="7" t="n">
        <f aca="false">$N40*R40</f>
        <v>0.00341424354031426</v>
      </c>
      <c r="AF40" s="7" t="n">
        <f aca="false">$N40*S40</f>
        <v>-0.0280902478149255</v>
      </c>
      <c r="AG40" s="7" t="n">
        <f aca="false">$N40*T40</f>
        <v>0.00341424354031426</v>
      </c>
      <c r="AJ40" s="3"/>
      <c r="AK40" s="3"/>
    </row>
    <row r="41" customFormat="false" ht="15.75" hidden="false" customHeight="false" outlineLevel="0" collapsed="false">
      <c r="B41" s="5"/>
      <c r="C41" s="6" t="n">
        <v>2</v>
      </c>
      <c r="D41" s="7" t="n">
        <v>8</v>
      </c>
      <c r="E41" s="7" t="n">
        <v>10</v>
      </c>
      <c r="F41" s="7" t="n">
        <v>8</v>
      </c>
      <c r="G41" s="8" t="n">
        <f aca="false">PRODUCT(D41:F41)</f>
        <v>640</v>
      </c>
      <c r="M41" s="12" t="n">
        <f aca="false">(G48-G41) / (LN(G48) - LN(G41))</f>
        <v>758.5917670204</v>
      </c>
      <c r="N41" s="13" t="n">
        <f aca="false">M41/L$40</f>
        <v>0.971626303939477</v>
      </c>
      <c r="P41" s="5"/>
      <c r="Q41" s="6" t="n">
        <v>2</v>
      </c>
      <c r="R41" s="7" t="n">
        <f aca="false">LN(D48) - LN(D41)</f>
        <v>0.117783035656384</v>
      </c>
      <c r="S41" s="7" t="n">
        <f aca="false">LN(E48) - LN(E41)</f>
        <v>0.0953101798043248</v>
      </c>
      <c r="T41" s="7" t="n">
        <f aca="false">LN(F48) - LN(F41)</f>
        <v>0.117783035656384</v>
      </c>
      <c r="V41" s="5"/>
      <c r="W41" s="6" t="n">
        <v>2</v>
      </c>
      <c r="X41" s="7" t="n">
        <f aca="false">$M41*R41</f>
        <v>89.349241143603</v>
      </c>
      <c r="Y41" s="7" t="n">
        <f aca="false">$M41*S41</f>
        <v>72.3015177127948</v>
      </c>
      <c r="Z41" s="7" t="n">
        <f aca="false">$M41*T41</f>
        <v>89.349241143603</v>
      </c>
      <c r="AC41" s="5"/>
      <c r="AD41" s="6" t="n">
        <v>2</v>
      </c>
      <c r="AE41" s="7" t="n">
        <f aca="false">$N41*R41</f>
        <v>0.114441095601584</v>
      </c>
      <c r="AF41" s="7" t="n">
        <f aca="false">$N41*S41</f>
        <v>0.0926058777310831</v>
      </c>
      <c r="AG41" s="7" t="n">
        <f aca="false">$N41*T41</f>
        <v>0.114441095601584</v>
      </c>
      <c r="AJ41" s="3"/>
      <c r="AK41" s="3"/>
    </row>
    <row r="42" customFormat="false" ht="15.75" hidden="false" customHeight="false" outlineLevel="0" collapsed="false">
      <c r="D42" s="14" t="s">
        <v>12</v>
      </c>
      <c r="E42" s="14"/>
      <c r="F42" s="14"/>
      <c r="G42" s="15" t="s">
        <v>13</v>
      </c>
      <c r="R42" s="14" t="s">
        <v>14</v>
      </c>
      <c r="S42" s="14"/>
      <c r="T42" s="14"/>
      <c r="X42" s="2" t="s">
        <v>15</v>
      </c>
      <c r="Y42" s="2"/>
      <c r="Z42" s="2"/>
      <c r="AE42" s="2" t="s">
        <v>16</v>
      </c>
      <c r="AF42" s="2"/>
      <c r="AG42" s="2"/>
      <c r="AJ42" s="3"/>
      <c r="AK42" s="3"/>
    </row>
    <row r="43" customFormat="false" ht="15.75" hidden="false" customHeight="false" outlineLevel="0" collapsed="false">
      <c r="D43" s="19"/>
      <c r="E43" s="19"/>
      <c r="G43" s="17" t="n">
        <f aca="false">SUM(G40:G41)</f>
        <v>669.4</v>
      </c>
      <c r="X43" s="7" t="n">
        <f aca="false">SUM(X40:X41)</f>
        <v>92.0148925671839</v>
      </c>
      <c r="Y43" s="7" t="n">
        <f aca="false">SUM(Y40:Y41)</f>
        <v>50.3702148656328</v>
      </c>
      <c r="Z43" s="7" t="n">
        <f aca="false">SUM(Z40:Z41)</f>
        <v>92.0148925671839</v>
      </c>
      <c r="AA43" s="10" t="n">
        <f aca="false">SUM(X43:Z43)</f>
        <v>234.400000000001</v>
      </c>
      <c r="AB43" s="18"/>
      <c r="AE43" s="7" t="n">
        <f aca="false">EXP(SUM(AE40:AE41))</f>
        <v>1.12508134436191</v>
      </c>
      <c r="AF43" s="7" t="n">
        <f aca="false">EXP(SUM(AF40:AF41))</f>
        <v>1.06664224964329</v>
      </c>
      <c r="AG43" s="7" t="n">
        <f aca="false">EXP(SUM(AG40:AG41))</f>
        <v>1.12508134436191</v>
      </c>
      <c r="AH43" s="9" t="n">
        <f aca="false">PRODUCT(AE43:AG43)</f>
        <v>1.35016432626233</v>
      </c>
      <c r="AJ43" s="7" t="n">
        <f aca="false">AJ36+X43</f>
        <v>398.273396448986</v>
      </c>
      <c r="AK43" s="7" t="n">
        <f aca="false">AK36+Y43</f>
        <v>49.9796160328904</v>
      </c>
      <c r="AL43" s="7" t="n">
        <f aca="false">AL36+Z43</f>
        <v>375.546987518124</v>
      </c>
      <c r="AN43" s="7" t="n">
        <f aca="false">AN36*AE43</f>
        <v>3.93639561037287</v>
      </c>
      <c r="AO43" s="7" t="n">
        <f aca="false">AO36*AF43</f>
        <v>0.898338388637972</v>
      </c>
      <c r="AP43" s="7" t="n">
        <f aca="false">AP36*AG43</f>
        <v>3.19479982822924</v>
      </c>
    </row>
    <row r="44" customFormat="false" ht="15.75" hidden="false" customHeight="false" outlineLevel="0" collapsed="false">
      <c r="D44" s="19"/>
      <c r="E44" s="19"/>
      <c r="G44" s="19" t="s">
        <v>17</v>
      </c>
      <c r="X44" s="2" t="s">
        <v>18</v>
      </c>
      <c r="Y44" s="2"/>
      <c r="Z44" s="2"/>
      <c r="AA44" s="3" t="s">
        <v>6</v>
      </c>
      <c r="AB44" s="19"/>
      <c r="AE44" s="14" t="s">
        <v>5</v>
      </c>
      <c r="AF44" s="14"/>
      <c r="AG44" s="14"/>
      <c r="AH44" s="3" t="s">
        <v>5</v>
      </c>
      <c r="AJ44" s="3"/>
      <c r="AK44" s="3"/>
    </row>
    <row r="45" customFormat="false" ht="15.75" hidden="false" customHeight="false" outlineLevel="0" collapsed="false">
      <c r="D45" s="2" t="s">
        <v>3</v>
      </c>
      <c r="E45" s="2"/>
      <c r="F45" s="2"/>
      <c r="AJ45" s="3"/>
      <c r="AK45" s="3"/>
    </row>
    <row r="46" customFormat="false" ht="15.75" hidden="false" customHeight="false" outlineLevel="0" collapsed="false">
      <c r="D46" s="3" t="n">
        <v>1</v>
      </c>
      <c r="E46" s="3" t="n">
        <v>2</v>
      </c>
      <c r="F46" s="3" t="n">
        <v>3</v>
      </c>
      <c r="AJ46" s="3"/>
      <c r="AK46" s="3"/>
    </row>
    <row r="47" customFormat="false" ht="15.75" hidden="false" customHeight="false" outlineLevel="0" collapsed="false">
      <c r="A47" s="0" t="n">
        <v>2010</v>
      </c>
      <c r="B47" s="5" t="s">
        <v>10</v>
      </c>
      <c r="C47" s="6" t="n">
        <v>1</v>
      </c>
      <c r="D47" s="7" t="n">
        <v>16</v>
      </c>
      <c r="E47" s="7" t="n">
        <v>0.1</v>
      </c>
      <c r="F47" s="7" t="n">
        <v>8</v>
      </c>
      <c r="G47" s="8" t="n">
        <f aca="false">PRODUCT(D47:F47)</f>
        <v>12.8</v>
      </c>
      <c r="AJ47" s="3"/>
      <c r="AK47" s="3"/>
    </row>
    <row r="48" customFormat="false" ht="15.75" hidden="false" customHeight="false" outlineLevel="0" collapsed="false">
      <c r="B48" s="5"/>
      <c r="C48" s="6" t="n">
        <v>2</v>
      </c>
      <c r="D48" s="7" t="n">
        <v>9</v>
      </c>
      <c r="E48" s="7" t="n">
        <v>11</v>
      </c>
      <c r="F48" s="7" t="n">
        <v>9</v>
      </c>
      <c r="G48" s="8" t="n">
        <f aca="false">PRODUCT(D48:F48)</f>
        <v>891</v>
      </c>
      <c r="AJ48" s="3"/>
      <c r="AK48" s="3"/>
    </row>
    <row r="49" customFormat="false" ht="15.75" hidden="false" customHeight="false" outlineLevel="0" collapsed="false">
      <c r="D49" s="14" t="s">
        <v>12</v>
      </c>
      <c r="E49" s="14"/>
      <c r="F49" s="14"/>
      <c r="G49" s="15" t="s">
        <v>13</v>
      </c>
      <c r="AA49" s="0" t="n">
        <f aca="false">SUM(AA2:AA48)</f>
        <v>823.800000000001</v>
      </c>
      <c r="AH49" s="0" t="n">
        <f aca="false">PRODUCT(AH2:AH44)</f>
        <v>11.2975</v>
      </c>
      <c r="AJ49" s="3"/>
      <c r="AK49" s="3"/>
    </row>
    <row r="50" customFormat="false" ht="15.75" hidden="false" customHeight="false" outlineLevel="0" collapsed="false">
      <c r="D50" s="19"/>
      <c r="E50" s="19"/>
      <c r="G50" s="17" t="n">
        <f aca="false">SUM(G47:G48)</f>
        <v>903.8</v>
      </c>
      <c r="AJ50" s="3"/>
      <c r="AK50" s="3"/>
    </row>
    <row r="51" customFormat="false" ht="15.75" hidden="false" customHeight="false" outlineLevel="0" collapsed="false">
      <c r="D51" s="19"/>
      <c r="E51" s="19"/>
      <c r="G51" s="19" t="s">
        <v>17</v>
      </c>
      <c r="AJ51" s="3"/>
      <c r="AK51" s="3"/>
    </row>
    <row r="52" customFormat="false" ht="15.75" hidden="false" customHeight="false" outlineLevel="0" collapsed="false">
      <c r="AJ52" s="3"/>
      <c r="AK52" s="3"/>
    </row>
    <row r="53" customFormat="false" ht="15.75" hidden="false" customHeight="false" outlineLevel="0" collapsed="false">
      <c r="AJ53" s="3"/>
      <c r="AK53" s="3"/>
    </row>
    <row r="54" customFormat="false" ht="16.5" hidden="false" customHeight="false" outlineLevel="0" collapsed="false">
      <c r="P54" s="21" t="s">
        <v>19</v>
      </c>
      <c r="U54" s="22" t="s">
        <v>20</v>
      </c>
      <c r="V54" s="0" t="s">
        <v>21</v>
      </c>
      <c r="AJ54" s="3"/>
      <c r="AK54" s="3"/>
    </row>
    <row r="55" customFormat="false" ht="15.75" hidden="false" customHeight="false" outlineLevel="0" collapsed="false">
      <c r="U55" s="22"/>
      <c r="V55" s="0" t="s">
        <v>22</v>
      </c>
    </row>
    <row r="56" customFormat="false" ht="15.75" hidden="false" customHeight="false" outlineLevel="0" collapsed="false">
      <c r="U56" s="22"/>
      <c r="V56" s="0" t="s">
        <v>23</v>
      </c>
    </row>
  </sheetData>
  <mergeCells count="92">
    <mergeCell ref="A1:AP1"/>
    <mergeCell ref="AJ2:AL2"/>
    <mergeCell ref="AN2:AP2"/>
    <mergeCell ref="D3:F3"/>
    <mergeCell ref="R3:T3"/>
    <mergeCell ref="X3:Z3"/>
    <mergeCell ref="AE3:AG3"/>
    <mergeCell ref="AJ3:AL3"/>
    <mergeCell ref="AN3:AP3"/>
    <mergeCell ref="B5:B6"/>
    <mergeCell ref="P5:P6"/>
    <mergeCell ref="V5:V6"/>
    <mergeCell ref="AC5:AC6"/>
    <mergeCell ref="D7:F7"/>
    <mergeCell ref="R7:T7"/>
    <mergeCell ref="X7:Z7"/>
    <mergeCell ref="AE7:AG7"/>
    <mergeCell ref="X9:Z9"/>
    <mergeCell ref="AE9:AG9"/>
    <mergeCell ref="D10:F10"/>
    <mergeCell ref="R10:T10"/>
    <mergeCell ref="X10:Z10"/>
    <mergeCell ref="AE10:AG10"/>
    <mergeCell ref="B12:B13"/>
    <mergeCell ref="P12:P13"/>
    <mergeCell ref="V12:V13"/>
    <mergeCell ref="AC12:AC13"/>
    <mergeCell ref="D14:F14"/>
    <mergeCell ref="R14:T14"/>
    <mergeCell ref="X14:Z14"/>
    <mergeCell ref="AE14:AG14"/>
    <mergeCell ref="X16:Z16"/>
    <mergeCell ref="AE16:AG16"/>
    <mergeCell ref="D17:F17"/>
    <mergeCell ref="R17:T17"/>
    <mergeCell ref="X17:Z17"/>
    <mergeCell ref="AE17:AG17"/>
    <mergeCell ref="B19:B20"/>
    <mergeCell ref="P19:P20"/>
    <mergeCell ref="V19:V20"/>
    <mergeCell ref="AC19:AC20"/>
    <mergeCell ref="D21:F21"/>
    <mergeCell ref="R21:T21"/>
    <mergeCell ref="X21:Z21"/>
    <mergeCell ref="AE21:AG21"/>
    <mergeCell ref="X23:Z23"/>
    <mergeCell ref="AE23:AG23"/>
    <mergeCell ref="D24:F24"/>
    <mergeCell ref="R24:T24"/>
    <mergeCell ref="X24:Z24"/>
    <mergeCell ref="AE24:AG24"/>
    <mergeCell ref="B26:B27"/>
    <mergeCell ref="P26:P27"/>
    <mergeCell ref="V26:V27"/>
    <mergeCell ref="AC26:AC27"/>
    <mergeCell ref="D28:F28"/>
    <mergeCell ref="R28:T28"/>
    <mergeCell ref="X28:Z28"/>
    <mergeCell ref="AE28:AG28"/>
    <mergeCell ref="X30:Z30"/>
    <mergeCell ref="AE30:AG30"/>
    <mergeCell ref="D31:F31"/>
    <mergeCell ref="R31:T31"/>
    <mergeCell ref="X31:Z31"/>
    <mergeCell ref="AE31:AG31"/>
    <mergeCell ref="B33:B34"/>
    <mergeCell ref="P33:P34"/>
    <mergeCell ref="V33:V34"/>
    <mergeCell ref="AC33:AC34"/>
    <mergeCell ref="D35:F35"/>
    <mergeCell ref="R35:T35"/>
    <mergeCell ref="X35:Z35"/>
    <mergeCell ref="AE35:AG35"/>
    <mergeCell ref="X37:Z37"/>
    <mergeCell ref="AE37:AG37"/>
    <mergeCell ref="D38:F38"/>
    <mergeCell ref="R38:T38"/>
    <mergeCell ref="X38:Z38"/>
    <mergeCell ref="AE38:AG38"/>
    <mergeCell ref="B40:B41"/>
    <mergeCell ref="P40:P41"/>
    <mergeCell ref="V40:V41"/>
    <mergeCell ref="AC40:AC41"/>
    <mergeCell ref="D42:F42"/>
    <mergeCell ref="R42:T42"/>
    <mergeCell ref="X42:Z42"/>
    <mergeCell ref="AE42:AG42"/>
    <mergeCell ref="X44:Z44"/>
    <mergeCell ref="AE44:AG44"/>
    <mergeCell ref="D45:F45"/>
    <mergeCell ref="B47:B48"/>
    <mergeCell ref="D49:F4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8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3" ySplit="2" topLeftCell="N47" activePane="bottomRight" state="frozen"/>
      <selection pane="topLeft" activeCell="A1" activeCellId="0" sqref="A1"/>
      <selection pane="topRight" activeCell="N1" activeCellId="0" sqref="N1"/>
      <selection pane="bottomLeft" activeCell="A47" activeCellId="0" sqref="A47"/>
      <selection pane="bottomRight" activeCell="V59" activeCellId="0" sqref="V59"/>
    </sheetView>
  </sheetViews>
  <sheetFormatPr defaultColWidth="10.4375" defaultRowHeight="15.75" zeroHeight="false" outlineLevelRow="0" outlineLevelCol="0"/>
  <cols>
    <col collapsed="false" customWidth="true" hidden="false" outlineLevel="0" max="1" min="1" style="0" width="5.16"/>
    <col collapsed="false" customWidth="true" hidden="false" outlineLevel="0" max="2" min="2" style="0" width="3.67"/>
    <col collapsed="false" customWidth="true" hidden="false" outlineLevel="0" max="3" min="3" style="0" width="29"/>
    <col collapsed="false" customWidth="true" hidden="false" outlineLevel="0" max="9" min="9" style="0" width="5.33"/>
    <col collapsed="false" customWidth="true" hidden="false" outlineLevel="0" max="12" min="12" style="0" width="4.66"/>
    <col collapsed="false" customWidth="true" hidden="false" outlineLevel="0" max="22" min="22" style="0" width="10.83"/>
  </cols>
  <sheetData>
    <row r="1" customFormat="false" ht="15.75" hidden="false" customHeight="false" outlineLevel="0" collapsed="false">
      <c r="D1" s="2" t="s">
        <v>3</v>
      </c>
      <c r="E1" s="2"/>
      <c r="F1" s="2"/>
      <c r="G1" s="2"/>
      <c r="Q1" s="2" t="s">
        <v>3</v>
      </c>
      <c r="R1" s="2"/>
      <c r="S1" s="2"/>
      <c r="T1" s="2"/>
      <c r="V1" s="2" t="s">
        <v>3</v>
      </c>
      <c r="W1" s="2"/>
      <c r="X1" s="2"/>
      <c r="Y1" s="2"/>
    </row>
    <row r="2" customFormat="false" ht="15.75" hidden="false" customHeight="false" outlineLevel="0" collapsed="false">
      <c r="D2" s="3" t="s">
        <v>41</v>
      </c>
      <c r="E2" s="3" t="s">
        <v>42</v>
      </c>
      <c r="F2" s="3" t="s">
        <v>43</v>
      </c>
      <c r="G2" s="3" t="s">
        <v>44</v>
      </c>
      <c r="J2" s="3" t="s">
        <v>6</v>
      </c>
      <c r="K2" s="3" t="s">
        <v>5</v>
      </c>
      <c r="M2" s="3" t="s">
        <v>7</v>
      </c>
      <c r="N2" s="3" t="s">
        <v>8</v>
      </c>
      <c r="O2" s="4" t="s">
        <v>24</v>
      </c>
      <c r="Q2" s="3" t="s">
        <v>41</v>
      </c>
      <c r="R2" s="3" t="s">
        <v>42</v>
      </c>
      <c r="S2" s="3" t="s">
        <v>43</v>
      </c>
      <c r="T2" s="3" t="s">
        <v>44</v>
      </c>
      <c r="V2" s="3" t="s">
        <v>41</v>
      </c>
      <c r="W2" s="3" t="s">
        <v>42</v>
      </c>
      <c r="X2" s="3" t="s">
        <v>43</v>
      </c>
      <c r="Y2" s="3" t="s">
        <v>44</v>
      </c>
    </row>
    <row r="3" customFormat="false" ht="15.75" hidden="false" customHeight="false" outlineLevel="0" collapsed="false">
      <c r="A3" s="0" t="n">
        <v>2002</v>
      </c>
      <c r="C3" s="0" t="s">
        <v>45</v>
      </c>
      <c r="D3" s="58" t="n">
        <v>8270.20152104352</v>
      </c>
      <c r="E3" s="58" t="n">
        <v>0.210861759257025</v>
      </c>
      <c r="F3" s="58" t="n">
        <v>0.520713362670397</v>
      </c>
      <c r="G3" s="58" t="n">
        <v>0.0281963311351873</v>
      </c>
      <c r="H3" s="12" t="n">
        <f aca="false">PRODUCT(D3:G3)</f>
        <v>25.60384814832</v>
      </c>
      <c r="J3" s="3"/>
      <c r="K3" s="3"/>
      <c r="M3" s="3"/>
      <c r="N3" s="3"/>
      <c r="O3" s="4"/>
    </row>
    <row r="4" customFormat="false" ht="15.75" hidden="false" customHeight="false" outlineLevel="0" collapsed="false">
      <c r="C4" s="0" t="s">
        <v>46</v>
      </c>
      <c r="D4" s="58" t="n">
        <v>8270.20152104352</v>
      </c>
      <c r="E4" s="58" t="n">
        <v>0.0735335673227738</v>
      </c>
      <c r="F4" s="58" t="n">
        <v>0.0910274670555227</v>
      </c>
      <c r="G4" s="58" t="n">
        <v>0.0286633072660316</v>
      </c>
      <c r="H4" s="12" t="n">
        <f aca="false">PRODUCT(D4:G4)</f>
        <v>1.58672069076948</v>
      </c>
      <c r="J4" s="3"/>
      <c r="K4" s="3"/>
      <c r="M4" s="3"/>
      <c r="N4" s="3"/>
      <c r="O4" s="4"/>
    </row>
    <row r="5" customFormat="false" ht="15.75" hidden="false" customHeight="false" outlineLevel="0" collapsed="false">
      <c r="C5" s="0" t="s">
        <v>47</v>
      </c>
      <c r="D5" s="58" t="n">
        <v>8270.20152104352</v>
      </c>
      <c r="E5" s="58" t="n">
        <v>0.0228855223722232</v>
      </c>
      <c r="F5" s="58" t="n">
        <v>0.0910274670555227</v>
      </c>
      <c r="G5" s="58" t="n">
        <v>0.224497046207658</v>
      </c>
      <c r="H5" s="12" t="n">
        <f aca="false">PRODUCT(D5:G5)</f>
        <v>3.86776439706144</v>
      </c>
      <c r="J5" s="3"/>
      <c r="K5" s="3"/>
      <c r="M5" s="3"/>
      <c r="N5" s="3"/>
      <c r="O5" s="4"/>
    </row>
    <row r="6" customFormat="false" ht="15.75" hidden="false" customHeight="false" outlineLevel="0" collapsed="false">
      <c r="C6" s="0" t="s">
        <v>48</v>
      </c>
      <c r="D6" s="58" t="n">
        <v>8270.20152104352</v>
      </c>
      <c r="E6" s="58" t="n">
        <v>0.00114281868130302</v>
      </c>
      <c r="F6" s="58" t="n">
        <v>0.0910274670555227</v>
      </c>
      <c r="G6" s="58" t="n">
        <v>0.0317902134280087</v>
      </c>
      <c r="H6" s="12" t="n">
        <f aca="false">PRODUCT(D6:G6)</f>
        <v>0.0273501255953012</v>
      </c>
      <c r="J6" s="3"/>
      <c r="K6" s="3"/>
      <c r="M6" s="3"/>
      <c r="N6" s="3"/>
      <c r="O6" s="4"/>
    </row>
    <row r="7" customFormat="false" ht="15.75" hidden="false" customHeight="false" outlineLevel="0" collapsed="false">
      <c r="C7" s="0" t="s">
        <v>49</v>
      </c>
      <c r="D7" s="58" t="n">
        <v>8270.20152104352</v>
      </c>
      <c r="E7" s="58" t="n">
        <v>0.0259099849043504</v>
      </c>
      <c r="F7" s="58" t="n">
        <v>0.0910274670555227</v>
      </c>
      <c r="G7" s="58" t="n">
        <v>0.170482929007251</v>
      </c>
      <c r="H7" s="12" t="n">
        <f aca="false">PRODUCT(D7:G7)</f>
        <v>3.32534422739175</v>
      </c>
      <c r="J7" s="3"/>
      <c r="K7" s="3"/>
      <c r="M7" s="3"/>
      <c r="N7" s="3"/>
      <c r="O7" s="4"/>
    </row>
    <row r="8" customFormat="false" ht="15.75" hidden="false" customHeight="false" outlineLevel="0" collapsed="false">
      <c r="C8" s="0" t="s">
        <v>50</v>
      </c>
      <c r="D8" s="58" t="n">
        <v>8270.20152104352</v>
      </c>
      <c r="E8" s="58" t="n">
        <v>0.136845768171156</v>
      </c>
      <c r="F8" s="58" t="n">
        <v>0.188898725694253</v>
      </c>
      <c r="G8" s="58" t="n">
        <v>0.0454264638752156</v>
      </c>
      <c r="H8" s="12" t="n">
        <f aca="false">PRODUCT(D8:G8)</f>
        <v>9.71148007800004</v>
      </c>
      <c r="J8" s="3"/>
      <c r="K8" s="3"/>
      <c r="M8" s="3"/>
      <c r="N8" s="3"/>
      <c r="O8" s="4"/>
    </row>
    <row r="9" customFormat="false" ht="15.75" hidden="false" customHeight="false" outlineLevel="0" collapsed="false">
      <c r="C9" s="0" t="s">
        <v>51</v>
      </c>
      <c r="D9" s="58" t="n">
        <v>8270.20152104352</v>
      </c>
      <c r="E9" s="58" t="n">
        <v>0.118653561284674</v>
      </c>
      <c r="F9" s="58" t="n">
        <v>0.188898725694253</v>
      </c>
      <c r="G9" s="58" t="n">
        <v>0.320165242176175</v>
      </c>
      <c r="H9" s="12" t="n">
        <f aca="false">PRODUCT(D9:G9)</f>
        <v>59.34717903</v>
      </c>
      <c r="J9" s="3"/>
      <c r="K9" s="3"/>
      <c r="M9" s="3"/>
      <c r="N9" s="3"/>
      <c r="O9" s="4"/>
    </row>
    <row r="10" customFormat="false" ht="15.75" hidden="false" customHeight="false" outlineLevel="0" collapsed="false">
      <c r="C10" s="0" t="s">
        <v>52</v>
      </c>
      <c r="D10" s="58" t="n">
        <v>8270.20152104352</v>
      </c>
      <c r="E10" s="58" t="n">
        <v>0.153804094680827</v>
      </c>
      <c r="F10" s="58" t="n">
        <v>0.188898725694253</v>
      </c>
      <c r="G10" s="58" t="n">
        <v>0.0220328768809411</v>
      </c>
      <c r="H10" s="12" t="n">
        <f aca="false">PRODUCT(D10:G10)</f>
        <v>5.29400352</v>
      </c>
      <c r="J10" s="3"/>
      <c r="K10" s="3"/>
      <c r="M10" s="3"/>
      <c r="N10" s="3"/>
      <c r="O10" s="4"/>
    </row>
    <row r="11" customFormat="false" ht="15.75" hidden="false" customHeight="false" outlineLevel="0" collapsed="false">
      <c r="C11" s="0" t="s">
        <v>53</v>
      </c>
      <c r="D11" s="58" t="n">
        <v>8270.20152104352</v>
      </c>
      <c r="E11" s="58" t="n">
        <v>0.00614783090353588</v>
      </c>
      <c r="F11" s="58" t="n">
        <v>0.199360444579827</v>
      </c>
      <c r="G11" s="58" t="n">
        <v>0.790509720980781</v>
      </c>
      <c r="H11" s="12" t="n">
        <f aca="false">PRODUCT(D11:G11)</f>
        <v>8.01279836463612</v>
      </c>
      <c r="J11" s="3"/>
      <c r="K11" s="3"/>
      <c r="M11" s="3"/>
      <c r="N11" s="3"/>
      <c r="O11" s="4"/>
    </row>
    <row r="12" customFormat="false" ht="15.75" hidden="false" customHeight="false" outlineLevel="0" collapsed="false">
      <c r="C12" s="0" t="s">
        <v>54</v>
      </c>
      <c r="D12" s="58" t="n">
        <v>8270.20152104352</v>
      </c>
      <c r="E12" s="58" t="n">
        <v>0.493761281654635</v>
      </c>
      <c r="F12" s="58" t="n">
        <v>0.0910274670555227</v>
      </c>
      <c r="G12" s="58" t="n">
        <v>0.418806456599763</v>
      </c>
      <c r="H12" s="12" t="n">
        <f aca="false">PRODUCT(D12:G12)</f>
        <v>155.675027265216</v>
      </c>
      <c r="J12" s="3"/>
      <c r="K12" s="3"/>
      <c r="M12" s="3"/>
      <c r="N12" s="3"/>
      <c r="O12" s="4"/>
    </row>
    <row r="13" customFormat="false" ht="15.75" hidden="false" customHeight="false" outlineLevel="0" collapsed="false">
      <c r="C13" s="0" t="s">
        <v>55</v>
      </c>
      <c r="D13" s="58" t="n">
        <v>8270.20152104352</v>
      </c>
      <c r="E13" s="58" t="n">
        <v>0.262281256362572</v>
      </c>
      <c r="F13" s="58" t="n">
        <v>0.188898725694253</v>
      </c>
      <c r="G13" s="58" t="n">
        <v>0.182382265692303</v>
      </c>
      <c r="H13" s="12" t="n">
        <f aca="false">PRODUCT(D13:G13)</f>
        <v>74.7300000000001</v>
      </c>
      <c r="J13" s="3"/>
      <c r="K13" s="3"/>
      <c r="M13" s="3"/>
      <c r="N13" s="3"/>
      <c r="O13" s="4"/>
    </row>
    <row r="14" customFormat="false" ht="15.75" hidden="false" customHeight="false" outlineLevel="0" collapsed="false">
      <c r="C14" s="0" t="s">
        <v>56</v>
      </c>
      <c r="D14" s="58" t="n">
        <v>8270.20152104352</v>
      </c>
      <c r="E14" s="58" t="n">
        <v>0.0183777631771212</v>
      </c>
      <c r="F14" s="58" t="n">
        <v>0.199360444579827</v>
      </c>
      <c r="G14" s="58" t="n">
        <v>0.209490279019219</v>
      </c>
      <c r="H14" s="12" t="n">
        <f aca="false">PRODUCT(D14:G14)</f>
        <v>6.34763011068614</v>
      </c>
      <c r="J14" s="3"/>
      <c r="K14" s="3"/>
      <c r="M14" s="3"/>
      <c r="N14" s="3"/>
      <c r="O14" s="4"/>
    </row>
    <row r="15" customFormat="false" ht="15.75" hidden="false" customHeight="false" outlineLevel="0" collapsed="false">
      <c r="C15" s="0" t="s">
        <v>57</v>
      </c>
      <c r="D15" s="58" t="n">
        <v>8270.20152104352</v>
      </c>
      <c r="E15" s="58" t="n">
        <v>0.493761281654635</v>
      </c>
      <c r="F15" s="58" t="n">
        <v>0.0910274670555227</v>
      </c>
      <c r="G15" s="58" t="n">
        <v>0.0119864737771605</v>
      </c>
      <c r="H15" s="12" t="n">
        <f aca="false">PRODUCT(D15:G15)</f>
        <v>4.45550588504062</v>
      </c>
      <c r="J15" s="3"/>
      <c r="K15" s="3"/>
      <c r="M15" s="3"/>
      <c r="N15" s="3"/>
      <c r="O15" s="4"/>
    </row>
    <row r="16" customFormat="false" ht="15.75" hidden="false" customHeight="false" outlineLevel="0" collapsed="false">
      <c r="C16" s="0" t="s">
        <v>58</v>
      </c>
      <c r="D16" s="58" t="n">
        <v>8270.20152104352</v>
      </c>
      <c r="E16" s="58" t="n">
        <v>0.163191675347039</v>
      </c>
      <c r="F16" s="58" t="n">
        <v>0.188898725694253</v>
      </c>
      <c r="G16" s="58" t="n">
        <v>0.410714384104541</v>
      </c>
      <c r="H16" s="12" t="n">
        <f aca="false">PRODUCT(D16:G16)</f>
        <v>104.708764305001</v>
      </c>
      <c r="J16" s="3"/>
      <c r="K16" s="3"/>
      <c r="M16" s="3"/>
      <c r="N16" s="3"/>
      <c r="O16" s="4"/>
    </row>
    <row r="17" customFormat="false" ht="15.75" hidden="false" customHeight="false" outlineLevel="0" collapsed="false">
      <c r="C17" s="0" t="s">
        <v>59</v>
      </c>
      <c r="D17" s="58" t="n">
        <v>8270.20152104352</v>
      </c>
      <c r="E17" s="58" t="n">
        <v>0.0593267806423371</v>
      </c>
      <c r="F17" s="58" t="n">
        <v>0.188898725694253</v>
      </c>
      <c r="G17" s="58" t="n">
        <v>0.0192787672708235</v>
      </c>
      <c r="H17" s="12" t="n">
        <f aca="false">PRODUCT(D17:G17)</f>
        <v>1.78679678800001</v>
      </c>
      <c r="J17" s="3"/>
      <c r="K17" s="3"/>
      <c r="M17" s="3"/>
      <c r="N17" s="3"/>
      <c r="O17" s="4"/>
    </row>
    <row r="18" customFormat="false" ht="15.75" hidden="false" customHeight="false" outlineLevel="0" collapsed="false">
      <c r="C18" s="0" t="s">
        <v>60</v>
      </c>
      <c r="D18" s="58" t="n">
        <v>8270.20152104352</v>
      </c>
      <c r="E18" s="58" t="n">
        <v>0.0151015479568266</v>
      </c>
      <c r="F18" s="58" t="n">
        <v>0.520713362670397</v>
      </c>
      <c r="G18" s="58" t="n">
        <v>0.303743283462689</v>
      </c>
      <c r="H18" s="12" t="n">
        <f aca="false">PRODUCT(D18:G18)</f>
        <v>19.7534503202399</v>
      </c>
      <c r="J18" s="3"/>
      <c r="K18" s="3"/>
      <c r="M18" s="3"/>
      <c r="N18" s="3"/>
      <c r="O18" s="4"/>
    </row>
    <row r="19" customFormat="false" ht="15.75" hidden="false" customHeight="false" outlineLevel="0" collapsed="false">
      <c r="C19" s="0" t="s">
        <v>61</v>
      </c>
      <c r="D19" s="58" t="n">
        <v>8270.20152104352</v>
      </c>
      <c r="E19" s="58" t="n">
        <v>0.210861759257025</v>
      </c>
      <c r="F19" s="58" t="n">
        <v>0.0910274670555227</v>
      </c>
      <c r="G19" s="58" t="n">
        <v>0.0612540842231622</v>
      </c>
      <c r="H19" s="12" t="n">
        <f aca="false">PRODUCT(D19:G19)</f>
        <v>9.72347332883734</v>
      </c>
      <c r="J19" s="3"/>
      <c r="K19" s="3"/>
      <c r="M19" s="3"/>
      <c r="N19" s="3"/>
      <c r="O19" s="4"/>
    </row>
    <row r="20" customFormat="false" ht="15.75" hidden="false" customHeight="false" outlineLevel="0" collapsed="false">
      <c r="C20" s="0" t="s">
        <v>62</v>
      </c>
      <c r="D20" s="58" t="n">
        <v>8270.20152104352</v>
      </c>
      <c r="E20" s="58" t="n">
        <v>0.0651467268611581</v>
      </c>
      <c r="F20" s="58" t="n">
        <v>0.520713362670397</v>
      </c>
      <c r="G20" s="58" t="n">
        <v>0.0160479077618239</v>
      </c>
      <c r="H20" s="12" t="n">
        <f aca="false">PRODUCT(D20:G20)</f>
        <v>4.50221089919999</v>
      </c>
      <c r="J20" s="3"/>
      <c r="K20" s="3"/>
      <c r="M20" s="3"/>
      <c r="N20" s="3"/>
      <c r="O20" s="4"/>
    </row>
    <row r="21" customFormat="false" ht="15.75" hidden="false" customHeight="false" outlineLevel="0" collapsed="false">
      <c r="C21" s="0" t="s">
        <v>63</v>
      </c>
      <c r="D21" s="58" t="n">
        <v>8270.20152104352</v>
      </c>
      <c r="E21" s="58" t="n">
        <v>0.0868707774996032</v>
      </c>
      <c r="F21" s="58" t="n">
        <v>0.520713362670397</v>
      </c>
      <c r="G21" s="58" t="n">
        <v>0.0120884832011234</v>
      </c>
      <c r="H21" s="12" t="n">
        <f aca="false">PRODUCT(D21:G21)</f>
        <v>4.52231005500001</v>
      </c>
      <c r="J21" s="3"/>
      <c r="K21" s="3"/>
      <c r="M21" s="3"/>
      <c r="N21" s="3"/>
      <c r="O21" s="4"/>
    </row>
    <row r="22" customFormat="false" ht="15.75" hidden="false" customHeight="false" outlineLevel="0" collapsed="false">
      <c r="C22" s="0" t="s">
        <v>64</v>
      </c>
      <c r="D22" s="58" t="n">
        <v>8270.20152104352</v>
      </c>
      <c r="E22" s="58" t="n">
        <v>0.0244754495118939</v>
      </c>
      <c r="F22" s="58" t="n">
        <v>0.520713362670397</v>
      </c>
      <c r="G22" s="58" t="n">
        <v>0.639923994439176</v>
      </c>
      <c r="H22" s="12" t="n">
        <f aca="false">PRODUCT(D22:G22)</f>
        <v>67.4487470336399</v>
      </c>
      <c r="J22" s="3"/>
      <c r="K22" s="3"/>
      <c r="M22" s="3"/>
      <c r="N22" s="3"/>
      <c r="O22" s="4"/>
    </row>
    <row r="23" customFormat="false" ht="15.75" hidden="false" customHeight="false" outlineLevel="0" collapsed="false">
      <c r="C23" s="0" t="s">
        <v>65</v>
      </c>
      <c r="D23" s="58" t="n">
        <v>8270.20152104352</v>
      </c>
      <c r="E23" s="58" t="n">
        <v>0.210861759257025</v>
      </c>
      <c r="F23" s="58" t="n">
        <v>0.0910274670555227</v>
      </c>
      <c r="G23" s="58" t="n">
        <v>0.0397512889389382</v>
      </c>
      <c r="H23" s="12" t="n">
        <f aca="false">PRODUCT(D23:G23)</f>
        <v>6.310119605682</v>
      </c>
      <c r="J23" s="3"/>
      <c r="K23" s="3"/>
      <c r="M23" s="3"/>
      <c r="N23" s="3"/>
      <c r="O23" s="4"/>
    </row>
    <row r="24" customFormat="false" ht="15.75" hidden="false" customHeight="false" outlineLevel="0" collapsed="false">
      <c r="C24" s="0" t="s">
        <v>66</v>
      </c>
      <c r="D24" s="58" t="n">
        <v>8270.20152104352</v>
      </c>
      <c r="E24" s="58" t="n">
        <v>0.0837350090280012</v>
      </c>
      <c r="F24" s="58" t="n">
        <v>0.0910274670555227</v>
      </c>
      <c r="G24" s="58" t="n">
        <v>0.0127682005520273</v>
      </c>
      <c r="H24" s="12" t="n">
        <f aca="false">PRODUCT(D24:G24)</f>
        <v>0.804869216470078</v>
      </c>
      <c r="J24" s="3"/>
      <c r="K24" s="3"/>
      <c r="M24" s="3"/>
      <c r="N24" s="3"/>
      <c r="O24" s="4"/>
    </row>
    <row r="25" customFormat="false" ht="15.75" hidden="false" customHeight="false" outlineLevel="0" collapsed="false">
      <c r="D25" s="14" t="s">
        <v>12</v>
      </c>
      <c r="E25" s="14"/>
      <c r="F25" s="14"/>
      <c r="G25" s="14"/>
      <c r="H25" s="15" t="s">
        <v>13</v>
      </c>
      <c r="J25" s="3"/>
      <c r="K25" s="3"/>
      <c r="M25" s="3"/>
      <c r="N25" s="3"/>
      <c r="O25" s="4"/>
    </row>
    <row r="26" customFormat="false" ht="15.75" hidden="false" customHeight="false" outlineLevel="0" collapsed="false">
      <c r="H26" s="17" t="n">
        <f aca="false">SUM(H3:H24)</f>
        <v>577.545393394786</v>
      </c>
      <c r="J26" s="3"/>
      <c r="K26" s="3"/>
      <c r="M26" s="3"/>
      <c r="N26" s="3"/>
      <c r="O26" s="4"/>
    </row>
    <row r="27" customFormat="false" ht="15.75" hidden="false" customHeight="false" outlineLevel="0" collapsed="false">
      <c r="H27" s="19" t="s">
        <v>17</v>
      </c>
      <c r="J27" s="3"/>
      <c r="K27" s="3"/>
      <c r="M27" s="3"/>
      <c r="N27" s="3"/>
      <c r="O27" s="4"/>
    </row>
    <row r="28" customFormat="false" ht="15.75" hidden="false" customHeight="false" outlineLevel="0" collapsed="false">
      <c r="J28" s="3"/>
      <c r="K28" s="3"/>
      <c r="M28" s="3"/>
      <c r="N28" s="3"/>
      <c r="O28" s="4"/>
    </row>
    <row r="29" customFormat="false" ht="15.75" hidden="false" customHeight="false" outlineLevel="0" collapsed="false">
      <c r="D29" s="2" t="s">
        <v>3</v>
      </c>
      <c r="E29" s="2"/>
      <c r="F29" s="2"/>
      <c r="G29" s="2"/>
      <c r="J29" s="3"/>
      <c r="K29" s="3"/>
      <c r="M29" s="3"/>
      <c r="N29" s="3"/>
      <c r="O29" s="4"/>
      <c r="Q29" s="2" t="s">
        <v>3</v>
      </c>
      <c r="R29" s="2"/>
      <c r="S29" s="2"/>
      <c r="T29" s="2"/>
      <c r="V29" s="2" t="s">
        <v>3</v>
      </c>
      <c r="W29" s="2"/>
      <c r="X29" s="2"/>
      <c r="Y29" s="2"/>
    </row>
    <row r="30" customFormat="false" ht="15.75" hidden="false" customHeight="false" outlineLevel="0" collapsed="false">
      <c r="D30" s="3" t="s">
        <v>41</v>
      </c>
      <c r="E30" s="3" t="s">
        <v>42</v>
      </c>
      <c r="F30" s="3" t="s">
        <v>43</v>
      </c>
      <c r="G30" s="3" t="s">
        <v>44</v>
      </c>
      <c r="J30" s="3"/>
      <c r="K30" s="3"/>
      <c r="M30" s="3"/>
      <c r="N30" s="3"/>
      <c r="O30" s="4"/>
      <c r="Q30" s="3" t="s">
        <v>41</v>
      </c>
      <c r="R30" s="3" t="s">
        <v>42</v>
      </c>
      <c r="S30" s="3" t="s">
        <v>43</v>
      </c>
      <c r="T30" s="3" t="s">
        <v>44</v>
      </c>
      <c r="V30" s="3" t="s">
        <v>41</v>
      </c>
      <c r="W30" s="3" t="s">
        <v>42</v>
      </c>
      <c r="X30" s="3" t="s">
        <v>43</v>
      </c>
      <c r="Y30" s="3" t="s">
        <v>44</v>
      </c>
    </row>
    <row r="31" customFormat="false" ht="15.75" hidden="false" customHeight="true" outlineLevel="0" collapsed="false">
      <c r="A31" s="0" t="n">
        <v>2003</v>
      </c>
      <c r="B31" s="5" t="s">
        <v>67</v>
      </c>
      <c r="C31" s="0" t="s">
        <v>45</v>
      </c>
      <c r="D31" s="58" t="n">
        <v>7909.89857589961</v>
      </c>
      <c r="E31" s="58" t="n">
        <v>0.168054744834221</v>
      </c>
      <c r="F31" s="58" t="n">
        <v>0.521283202253618</v>
      </c>
      <c r="G31" s="58" t="n">
        <v>0.00925878452059151</v>
      </c>
      <c r="H31" s="12" t="n">
        <f aca="false">PRODUCT(D31:G31)</f>
        <v>6.41577907883252</v>
      </c>
      <c r="J31" s="10" t="n">
        <f aca="false">H54-H26</f>
        <v>-82.2901003317642</v>
      </c>
      <c r="K31" s="9" t="n">
        <f aca="false">H54/H26</f>
        <v>0.857517519362302</v>
      </c>
      <c r="M31" s="11" t="n">
        <f aca="false">(H54-H26) / (LN(H54) - LN(H26))</f>
        <v>535.3466653222</v>
      </c>
      <c r="N31" s="8" t="n">
        <f aca="false">(H31-H3) / (LN(H31) - LN(H3))</f>
        <v>13.864389855103</v>
      </c>
      <c r="O31" s="13" t="n">
        <f aca="false">N31/M$31</f>
        <v>0.025897966221119</v>
      </c>
      <c r="Q31" s="7" t="n">
        <f aca="false">LN(D31) - LN(D3)</f>
        <v>-0.0445439170242565</v>
      </c>
      <c r="R31" s="7" t="n">
        <f aca="false">LN(E31) - LN(E3)</f>
        <v>-0.22691296093063</v>
      </c>
      <c r="S31" s="7" t="n">
        <f aca="false">LN(F31) - LN(F3)</f>
        <v>0.00109374571704046</v>
      </c>
      <c r="T31" s="7" t="n">
        <f aca="false">LN(G31) - LN(G3)</f>
        <v>-1.11361908912366</v>
      </c>
      <c r="V31" s="7" t="n">
        <f aca="false">$N31*Q31</f>
        <v>-0.617574231297654</v>
      </c>
      <c r="W31" s="7" t="n">
        <f aca="false">$N31*R31</f>
        <v>-3.14600975351802</v>
      </c>
      <c r="X31" s="7" t="n">
        <f aca="false">$N31*S31</f>
        <v>0.0151641170233982</v>
      </c>
      <c r="Y31" s="7" t="n">
        <f aca="false">$N31*T31</f>
        <v>-15.4396492016952</v>
      </c>
    </row>
    <row r="32" customFormat="false" ht="15.75" hidden="false" customHeight="false" outlineLevel="0" collapsed="false">
      <c r="B32" s="5"/>
      <c r="C32" s="0" t="s">
        <v>46</v>
      </c>
      <c r="D32" s="58" t="n">
        <v>7909.89857589961</v>
      </c>
      <c r="E32" s="58" t="n">
        <v>0.0724899446886559</v>
      </c>
      <c r="F32" s="58" t="n">
        <v>0.078700890618085</v>
      </c>
      <c r="G32" s="58" t="n">
        <v>0.0361522024181595</v>
      </c>
      <c r="H32" s="12" t="n">
        <f aca="false">PRODUCT(D32:G32)</f>
        <v>1.63140988800694</v>
      </c>
      <c r="J32" s="3" t="s">
        <v>6</v>
      </c>
      <c r="K32" s="3" t="s">
        <v>5</v>
      </c>
      <c r="M32" s="3" t="s">
        <v>7</v>
      </c>
      <c r="N32" s="8" t="n">
        <f aca="false">(H32-H4) / (LN(H32) - LN(H4))</f>
        <v>1.60896185319487</v>
      </c>
      <c r="O32" s="13" t="n">
        <f aca="false">N32/M$31</f>
        <v>0.00300545787882421</v>
      </c>
      <c r="Q32" s="7" t="n">
        <f aca="false">LN(D32) - LN(D4)</f>
        <v>-0.0445439170242565</v>
      </c>
      <c r="R32" s="7" t="n">
        <f aca="false">LN(E32) - LN(E4)</f>
        <v>-0.0142941419407485</v>
      </c>
      <c r="S32" s="7" t="n">
        <f aca="false">LN(F32) - LN(F4)</f>
        <v>-0.14550682476809</v>
      </c>
      <c r="T32" s="7" t="n">
        <f aca="false">LN(G32) - LN(G4)</f>
        <v>0.232120058855316</v>
      </c>
      <c r="V32" s="7" t="n">
        <f aca="false">$N32*Q32</f>
        <v>-0.0716694632839065</v>
      </c>
      <c r="W32" s="7" t="n">
        <f aca="false">$N32*R32</f>
        <v>-0.0229987291068173</v>
      </c>
      <c r="X32" s="7" t="n">
        <f aca="false">$N32*S32</f>
        <v>-0.234114930431368</v>
      </c>
      <c r="Y32" s="7" t="n">
        <f aca="false">$N32*T32</f>
        <v>0.373472320059552</v>
      </c>
    </row>
    <row r="33" customFormat="false" ht="15.75" hidden="false" customHeight="false" outlineLevel="0" collapsed="false">
      <c r="B33" s="5"/>
      <c r="C33" s="0" t="s">
        <v>47</v>
      </c>
      <c r="D33" s="58" t="n">
        <v>7909.89857589961</v>
      </c>
      <c r="E33" s="58" t="n">
        <v>0.0226904733321914</v>
      </c>
      <c r="F33" s="58" t="n">
        <v>0.078700890618085</v>
      </c>
      <c r="G33" s="58" t="n">
        <v>0.218175299958428</v>
      </c>
      <c r="H33" s="12" t="n">
        <f aca="false">PRODUCT(D33:G33)</f>
        <v>3.08176628186593</v>
      </c>
      <c r="N33" s="8" t="n">
        <f aca="false">(H33-H5) / (LN(H33) - LN(H5))</f>
        <v>3.45989827651585</v>
      </c>
      <c r="O33" s="13" t="n">
        <f aca="false">N33/M$31</f>
        <v>0.00646291179274181</v>
      </c>
      <c r="Q33" s="7" t="n">
        <f aca="false">LN(D33) - LN(D5)</f>
        <v>-0.0445439170242565</v>
      </c>
      <c r="R33" s="7" t="n">
        <f aca="false">LN(E33) - LN(E5)</f>
        <v>-0.00855934040837036</v>
      </c>
      <c r="S33" s="7" t="n">
        <f aca="false">LN(F33) - LN(F5)</f>
        <v>-0.14550682476809</v>
      </c>
      <c r="T33" s="7" t="n">
        <f aca="false">LN(G33) - LN(G5)</f>
        <v>-0.0285636819907005</v>
      </c>
      <c r="V33" s="7" t="n">
        <f aca="false">$N33*Q33</f>
        <v>-0.15411742174149</v>
      </c>
      <c r="W33" s="7" t="n">
        <f aca="false">$N33*R33</f>
        <v>-0.0296144471270331</v>
      </c>
      <c r="X33" s="7" t="n">
        <f aca="false">$N33*S33</f>
        <v>-0.503438812236409</v>
      </c>
      <c r="Y33" s="7" t="n">
        <f aca="false">$N33*T33</f>
        <v>-0.0988274340905715</v>
      </c>
    </row>
    <row r="34" customFormat="false" ht="15.75" hidden="false" customHeight="false" outlineLevel="0" collapsed="false">
      <c r="B34" s="5"/>
      <c r="C34" s="0" t="s">
        <v>48</v>
      </c>
      <c r="D34" s="58" t="n">
        <v>7909.89857589961</v>
      </c>
      <c r="E34" s="58" t="n">
        <v>0.0011510591794668</v>
      </c>
      <c r="F34" s="58" t="n">
        <v>0.078700890618085</v>
      </c>
      <c r="G34" s="58" t="n">
        <v>0.0400960792629738</v>
      </c>
      <c r="H34" s="12" t="n">
        <f aca="false">PRODUCT(D34:G34)</f>
        <v>0.028730958997484</v>
      </c>
      <c r="N34" s="8" t="n">
        <f aca="false">(H34-H6) / (LN(H34) - LN(H6))</f>
        <v>0.0280348748797557</v>
      </c>
      <c r="O34" s="13" t="n">
        <f aca="false">N34/M$31</f>
        <v>5.23677024547875E-005</v>
      </c>
      <c r="Q34" s="7" t="n">
        <f aca="false">LN(D34) - LN(D6)</f>
        <v>-0.0445439170242565</v>
      </c>
      <c r="R34" s="7" t="n">
        <f aca="false">LN(E34) - LN(E6)</f>
        <v>0.00718480591625426</v>
      </c>
      <c r="S34" s="7" t="n">
        <f aca="false">LN(F34) - LN(F6)</f>
        <v>-0.14550682476809</v>
      </c>
      <c r="T34" s="7" t="n">
        <f aca="false">LN(G34) - LN(G6)</f>
        <v>0.23212006695766</v>
      </c>
      <c r="V34" s="7" t="n">
        <f aca="false">$N34*Q34</f>
        <v>-0.00124878314042925</v>
      </c>
      <c r="W34" s="7" t="n">
        <f aca="false">$N34*R34</f>
        <v>0.000201425134897516</v>
      </c>
      <c r="X34" s="7" t="n">
        <f aca="false">$N34*S34</f>
        <v>-0.00407926562652394</v>
      </c>
      <c r="Y34" s="7" t="n">
        <f aca="false">$N34*T34</f>
        <v>0.00650745703423852</v>
      </c>
    </row>
    <row r="35" customFormat="false" ht="15.75" hidden="false" customHeight="false" outlineLevel="0" collapsed="false">
      <c r="B35" s="5"/>
      <c r="C35" s="0" t="s">
        <v>49</v>
      </c>
      <c r="D35" s="58" t="n">
        <v>7909.89857589961</v>
      </c>
      <c r="E35" s="58" t="n">
        <v>0.0257013002986612</v>
      </c>
      <c r="F35" s="58" t="n">
        <v>0.078700890618085</v>
      </c>
      <c r="G35" s="58" t="n">
        <v>0.21940993894905</v>
      </c>
      <c r="H35" s="12" t="n">
        <f aca="false">PRODUCT(D35:G35)</f>
        <v>3.51044323314149</v>
      </c>
      <c r="N35" s="8" t="n">
        <f aca="false">(H35-H7) / (LN(H35) - LN(H7))</f>
        <v>3.41705821707787</v>
      </c>
      <c r="O35" s="13" t="n">
        <f aca="false">N35/M$31</f>
        <v>0.00638288876801222</v>
      </c>
      <c r="Q35" s="7" t="n">
        <f aca="false">LN(D35) - LN(D7)</f>
        <v>-0.0445439170242565</v>
      </c>
      <c r="R35" s="7" t="n">
        <f aca="false">LN(E35) - LN(E7)</f>
        <v>-0.00808682605526201</v>
      </c>
      <c r="S35" s="7" t="n">
        <f aca="false">LN(F35) - LN(F7)</f>
        <v>-0.14550682476809</v>
      </c>
      <c r="T35" s="7" t="n">
        <f aca="false">LN(G35) - LN(G7)</f>
        <v>0.252306678816995</v>
      </c>
      <c r="V35" s="7" t="n">
        <f aca="false">$N35*Q35</f>
        <v>-0.152209157688571</v>
      </c>
      <c r="W35" s="7" t="n">
        <f aca="false">$N35*R35</f>
        <v>-0.0276331554222125</v>
      </c>
      <c r="X35" s="7" t="n">
        <f aca="false">$N35*S35</f>
        <v>-0.497205291214711</v>
      </c>
      <c r="Y35" s="7" t="n">
        <f aca="false">$N35*T35</f>
        <v>0.862146610075239</v>
      </c>
    </row>
    <row r="36" customFormat="false" ht="15.75" hidden="false" customHeight="false" outlineLevel="0" collapsed="false">
      <c r="B36" s="5"/>
      <c r="C36" s="0" t="s">
        <v>50</v>
      </c>
      <c r="D36" s="58" t="n">
        <v>7909.89857589961</v>
      </c>
      <c r="E36" s="58" t="n">
        <v>0.140993538248919</v>
      </c>
      <c r="F36" s="58" t="n">
        <v>0.187763562564062</v>
      </c>
      <c r="G36" s="58" t="n">
        <v>0.0504030260039234</v>
      </c>
      <c r="H36" s="12" t="n">
        <f aca="false">PRODUCT(D36:G36)</f>
        <v>10.5545094140001</v>
      </c>
      <c r="N36" s="8" t="n">
        <f aca="false">(H36-H8) / (LN(H36) - LN(H8))</f>
        <v>10.1271472915216</v>
      </c>
      <c r="O36" s="13" t="n">
        <f aca="false">N36/M$31</f>
        <v>0.0189169895836122</v>
      </c>
      <c r="Q36" s="7" t="n">
        <f aca="false">LN(D36) - LN(D8)</f>
        <v>-0.0445439170242565</v>
      </c>
      <c r="R36" s="7" t="n">
        <f aca="false">LN(E36) - LN(E8)</f>
        <v>0.0298595494166873</v>
      </c>
      <c r="S36" s="7" t="n">
        <f aca="false">LN(F36) - LN(F8)</f>
        <v>-0.00602750316321532</v>
      </c>
      <c r="T36" s="7" t="n">
        <f aca="false">LN(G36) - LN(G8)</f>
        <v>0.103956373070637</v>
      </c>
      <c r="V36" s="7" t="n">
        <f aca="false">$N36*Q36</f>
        <v>-0.451102808645961</v>
      </c>
      <c r="W36" s="7" t="n">
        <f aca="false">$N36*R36</f>
        <v>0.30239205500126</v>
      </c>
      <c r="X36" s="7" t="n">
        <f aca="false">$N36*S36</f>
        <v>-0.0610414123339937</v>
      </c>
      <c r="Y36" s="7" t="n">
        <f aca="false">$N36*T36</f>
        <v>1.05278150197871</v>
      </c>
    </row>
    <row r="37" customFormat="false" ht="15.75" hidden="false" customHeight="false" outlineLevel="0" collapsed="false">
      <c r="B37" s="5"/>
      <c r="C37" s="0" t="s">
        <v>51</v>
      </c>
      <c r="D37" s="58" t="n">
        <v>7909.89857589961</v>
      </c>
      <c r="E37" s="58" t="n">
        <v>0.123416120976476</v>
      </c>
      <c r="F37" s="58" t="n">
        <v>0.187763562564062</v>
      </c>
      <c r="G37" s="58" t="n">
        <v>0.345241762153261</v>
      </c>
      <c r="H37" s="12" t="n">
        <f aca="false">PRODUCT(D37:G37)</f>
        <v>63.281599601</v>
      </c>
      <c r="N37" s="8" t="n">
        <f aca="false">(H37-H9) / (LN(H37) - LN(H9))</f>
        <v>61.2933448851827</v>
      </c>
      <c r="O37" s="13" t="n">
        <f aca="false">N37/M$31</f>
        <v>0.114492811584608</v>
      </c>
      <c r="Q37" s="7" t="n">
        <f aca="false">LN(D37) - LN(D9)</f>
        <v>-0.0445439170242565</v>
      </c>
      <c r="R37" s="7" t="n">
        <f aca="false">LN(E37) - LN(E9)</f>
        <v>0.0393537454696524</v>
      </c>
      <c r="S37" s="7" t="n">
        <f aca="false">LN(F37) - LN(F9)</f>
        <v>-0.00602750316321532</v>
      </c>
      <c r="T37" s="7" t="n">
        <f aca="false">LN(G37) - LN(G9)</f>
        <v>0.0754076871632194</v>
      </c>
      <c r="V37" s="7" t="n">
        <f aca="false">$N37*Q37</f>
        <v>-2.73024566870472</v>
      </c>
      <c r="W37" s="7" t="n">
        <f aca="false">$N37*R37</f>
        <v>2.4121226935951</v>
      </c>
      <c r="X37" s="7" t="n">
        <f aca="false">$N37*S37</f>
        <v>-0.369445830179486</v>
      </c>
      <c r="Y37" s="7" t="n">
        <f aca="false">$N37*T37</f>
        <v>4.62198937628917</v>
      </c>
    </row>
    <row r="38" customFormat="false" ht="15.75" hidden="false" customHeight="false" outlineLevel="0" collapsed="false">
      <c r="B38" s="5"/>
      <c r="C38" s="0" t="s">
        <v>52</v>
      </c>
      <c r="D38" s="58" t="n">
        <v>7909.89857589961</v>
      </c>
      <c r="E38" s="58" t="n">
        <v>0.16228499347261</v>
      </c>
      <c r="F38" s="58" t="n">
        <v>0.187763562564062</v>
      </c>
      <c r="G38" s="58" t="n">
        <v>0.0240866345688322</v>
      </c>
      <c r="H38" s="12" t="n">
        <f aca="false">PRODUCT(D38:G38)</f>
        <v>5.80546107900002</v>
      </c>
      <c r="N38" s="8" t="n">
        <f aca="false">(H38-H10) / (LN(H38) - LN(H10))</f>
        <v>5.5458021232039</v>
      </c>
      <c r="O38" s="13" t="n">
        <f aca="false">N38/M$31</f>
        <v>0.0103592727524811</v>
      </c>
      <c r="Q38" s="7" t="n">
        <f aca="false">LN(D38) - LN(D10)</f>
        <v>-0.0445439170242565</v>
      </c>
      <c r="R38" s="7" t="n">
        <f aca="false">LN(E38) - LN(E10)</f>
        <v>0.0536743284563292</v>
      </c>
      <c r="S38" s="7" t="n">
        <f aca="false">LN(F38) - LN(F10)</f>
        <v>-0.00602750316321532</v>
      </c>
      <c r="T38" s="7" t="n">
        <f aca="false">LN(G38) - LN(G10)</f>
        <v>0.0891213629253969</v>
      </c>
      <c r="V38" s="7" t="n">
        <f aca="false">$N38*Q38</f>
        <v>-0.24703174960894</v>
      </c>
      <c r="W38" s="7" t="n">
        <f aca="false">$N38*R38</f>
        <v>0.297667204714654</v>
      </c>
      <c r="X38" s="7" t="n">
        <f aca="false">$N38*S38</f>
        <v>-0.0334273398401777</v>
      </c>
      <c r="Y38" s="7" t="n">
        <f aca="false">$N38*T38</f>
        <v>0.494249443734491</v>
      </c>
    </row>
    <row r="39" customFormat="false" ht="15.75" hidden="false" customHeight="false" outlineLevel="0" collapsed="false">
      <c r="B39" s="5"/>
      <c r="C39" s="0" t="s">
        <v>53</v>
      </c>
      <c r="D39" s="58" t="n">
        <v>7909.89857589961</v>
      </c>
      <c r="E39" s="58" t="n">
        <v>0.00612131525257037</v>
      </c>
      <c r="F39" s="58" t="n">
        <v>0.212252344564235</v>
      </c>
      <c r="G39" s="58" t="n">
        <v>0.788832163625664</v>
      </c>
      <c r="H39" s="12" t="n">
        <f aca="false">PRODUCT(D39:G39)</f>
        <v>8.10686176599441</v>
      </c>
      <c r="N39" s="8" t="n">
        <f aca="false">(H39-H11) / (LN(H39) - LN(H11))</f>
        <v>8.05973858278475</v>
      </c>
      <c r="O39" s="13" t="n">
        <f aca="false">N39/M$31</f>
        <v>0.01505517658905</v>
      </c>
      <c r="Q39" s="7" t="n">
        <f aca="false">LN(D39) - LN(D11)</f>
        <v>-0.0445439170242565</v>
      </c>
      <c r="R39" s="7" t="n">
        <f aca="false">LN(E39) - LN(E11)</f>
        <v>-0.00432233700860607</v>
      </c>
      <c r="S39" s="7" t="n">
        <f aca="false">LN(F39) - LN(F11)</f>
        <v>0.062661405737632</v>
      </c>
      <c r="T39" s="7" t="n">
        <f aca="false">LN(G39) - LN(G11)</f>
        <v>-0.00212437598516879</v>
      </c>
      <c r="V39" s="7" t="n">
        <f aca="false">$N39*Q39</f>
        <v>-0.359012326668763</v>
      </c>
      <c r="W39" s="7" t="n">
        <f aca="false">$N39*R39</f>
        <v>-0.0348369063560608</v>
      </c>
      <c r="X39" s="7" t="n">
        <f aca="false">$N39*S39</f>
        <v>0.505034549475123</v>
      </c>
      <c r="Y39" s="7" t="n">
        <f aca="false">$N39*T39</f>
        <v>-0.0171219150920063</v>
      </c>
    </row>
    <row r="40" customFormat="false" ht="15.75" hidden="false" customHeight="false" outlineLevel="0" collapsed="false">
      <c r="B40" s="5"/>
      <c r="C40" s="0" t="s">
        <v>54</v>
      </c>
      <c r="D40" s="58" t="n">
        <v>7909.89857589961</v>
      </c>
      <c r="E40" s="58" t="n">
        <v>0.486470319038246</v>
      </c>
      <c r="F40" s="58" t="n">
        <v>0.078700890618085</v>
      </c>
      <c r="G40" s="58" t="n">
        <v>0.370620466239571</v>
      </c>
      <c r="H40" s="12" t="n">
        <f aca="false">PRODUCT(D40:G40)</f>
        <v>112.237066666602</v>
      </c>
      <c r="N40" s="8" t="n">
        <f aca="false">(H40-H12) / (LN(H40) - LN(H12))</f>
        <v>132.773900050292</v>
      </c>
      <c r="O40" s="13" t="n">
        <f aca="false">N40/M$31</f>
        <v>0.248014807321872</v>
      </c>
      <c r="Q40" s="7" t="n">
        <f aca="false">LN(D40) - LN(D12)</f>
        <v>-0.0445439170242565</v>
      </c>
      <c r="R40" s="7" t="n">
        <f aca="false">LN(E40) - LN(E12)</f>
        <v>-0.0148762742812826</v>
      </c>
      <c r="S40" s="7" t="n">
        <f aca="false">LN(F40) - LN(F12)</f>
        <v>-0.14550682476809</v>
      </c>
      <c r="T40" s="7" t="n">
        <f aca="false">LN(G40) - LN(G12)</f>
        <v>-0.122230358848399</v>
      </c>
      <c r="V40" s="7" t="n">
        <f aca="false">$N40*Q40</f>
        <v>-5.91426958682714</v>
      </c>
      <c r="W40" s="7" t="n">
        <f aca="false">$N40*R40</f>
        <v>-1.97518095454374</v>
      </c>
      <c r="X40" s="7" t="n">
        <f aca="false">$N40*S40</f>
        <v>-19.3195086083937</v>
      </c>
      <c r="Y40" s="7" t="n">
        <f aca="false">$N40*T40</f>
        <v>-16.2290014488486</v>
      </c>
    </row>
    <row r="41" customFormat="false" ht="15.75" hidden="false" customHeight="false" outlineLevel="0" collapsed="false">
      <c r="B41" s="5"/>
      <c r="C41" s="0" t="s">
        <v>55</v>
      </c>
      <c r="D41" s="58" t="n">
        <v>7909.89857589961</v>
      </c>
      <c r="E41" s="58" t="n">
        <v>0.260952941952193</v>
      </c>
      <c r="F41" s="58" t="n">
        <v>0.187763562564062</v>
      </c>
      <c r="G41" s="58" t="n">
        <v>0.19204267864621</v>
      </c>
      <c r="H41" s="12" t="n">
        <f aca="false">PRODUCT(D41:G41)</f>
        <v>74.429</v>
      </c>
      <c r="N41" s="8" t="n">
        <f aca="false">(H41-H13) / (LN(H41) - LN(H13))</f>
        <v>74.5793987645222</v>
      </c>
      <c r="O41" s="13" t="n">
        <f aca="false">N41/M$31</f>
        <v>0.139310475987809</v>
      </c>
      <c r="Q41" s="7" t="n">
        <f aca="false">LN(D41) - LN(D13)</f>
        <v>-0.0445439170242565</v>
      </c>
      <c r="R41" s="7" t="n">
        <f aca="false">LN(E41) - LN(E13)</f>
        <v>-0.00507733350856054</v>
      </c>
      <c r="S41" s="7" t="n">
        <f aca="false">LN(F41) - LN(F13)</f>
        <v>-0.00602750316321532</v>
      </c>
      <c r="T41" s="7" t="n">
        <f aca="false">LN(G41) - LN(G13)</f>
        <v>0.0516127865926972</v>
      </c>
      <c r="V41" s="7" t="n">
        <f aca="false">$N41*Q41</f>
        <v>-3.32205855028582</v>
      </c>
      <c r="W41" s="7" t="n">
        <f aca="false">$N41*R41</f>
        <v>-0.378664480395408</v>
      </c>
      <c r="X41" s="7" t="n">
        <f aca="false">$N41*S41</f>
        <v>-0.449527561963855</v>
      </c>
      <c r="Y41" s="7" t="n">
        <f aca="false">$N41*T41</f>
        <v>3.84925059264495</v>
      </c>
    </row>
    <row r="42" customFormat="false" ht="15.75" hidden="false" customHeight="false" outlineLevel="0" collapsed="false">
      <c r="B42" s="5"/>
      <c r="C42" s="0" t="s">
        <v>56</v>
      </c>
      <c r="D42" s="58" t="n">
        <v>7909.89857589961</v>
      </c>
      <c r="E42" s="58" t="n">
        <v>0.018277172793558</v>
      </c>
      <c r="F42" s="58" t="n">
        <v>0.212252344564235</v>
      </c>
      <c r="G42" s="58" t="n">
        <v>0.211167836374336</v>
      </c>
      <c r="H42" s="12" t="n">
        <f aca="false">PRODUCT(D42:G42)</f>
        <v>6.47977907268125</v>
      </c>
      <c r="N42" s="8" t="n">
        <f aca="false">(H42-H14) / (LN(H42) - LN(H14))</f>
        <v>6.41347768378957</v>
      </c>
      <c r="O42" s="13" t="n">
        <f aca="false">N42/M$31</f>
        <v>0.0119800460136043</v>
      </c>
      <c r="Q42" s="7" t="n">
        <f aca="false">LN(D42) - LN(D14)</f>
        <v>-0.0445439170242565</v>
      </c>
      <c r="R42" s="7" t="n">
        <f aca="false">LN(E42) - LN(E14)</f>
        <v>-0.00548851789878979</v>
      </c>
      <c r="S42" s="7" t="n">
        <f aca="false">LN(F42) - LN(F14)</f>
        <v>0.062661405737632</v>
      </c>
      <c r="T42" s="7" t="n">
        <f aca="false">LN(G42) - LN(G14)</f>
        <v>0.00797591291785804</v>
      </c>
      <c r="V42" s="7" t="n">
        <f aca="false">$N42*Q42</f>
        <v>-0.285681417783644</v>
      </c>
      <c r="W42" s="7" t="n">
        <f aca="false">$N42*R42</f>
        <v>-0.0352004870609679</v>
      </c>
      <c r="X42" s="7" t="n">
        <f aca="false">$N42*S42</f>
        <v>0.401877527333187</v>
      </c>
      <c r="Y42" s="7" t="n">
        <f aca="false">$N42*T42</f>
        <v>0.0511533395065315</v>
      </c>
    </row>
    <row r="43" customFormat="false" ht="15.75" hidden="false" customHeight="false" outlineLevel="0" collapsed="false">
      <c r="B43" s="5"/>
      <c r="C43" s="0" t="s">
        <v>57</v>
      </c>
      <c r="D43" s="58" t="n">
        <v>7909.89857589961</v>
      </c>
      <c r="E43" s="58" t="n">
        <v>0.486470319038246</v>
      </c>
      <c r="F43" s="58" t="n">
        <v>0.078700890618085</v>
      </c>
      <c r="G43" s="58" t="n">
        <v>0.0151181937747328</v>
      </c>
      <c r="H43" s="12" t="n">
        <f aca="false">PRODUCT(D43:G43)</f>
        <v>4.57832709507322</v>
      </c>
      <c r="N43" s="8" t="n">
        <f aca="false">(H43-H15) / (LN(H43) - LN(H15))</f>
        <v>4.51663816978206</v>
      </c>
      <c r="O43" s="13" t="n">
        <f aca="false">N43/M$31</f>
        <v>0.00843684749033359</v>
      </c>
      <c r="Q43" s="7" t="n">
        <f aca="false">LN(D43) - LN(D15)</f>
        <v>-0.0445439170242565</v>
      </c>
      <c r="R43" s="7" t="n">
        <f aca="false">LN(E43) - LN(E15)</f>
        <v>-0.0148762742812826</v>
      </c>
      <c r="S43" s="7" t="n">
        <f aca="false">LN(F43) - LN(F15)</f>
        <v>-0.14550682476809</v>
      </c>
      <c r="T43" s="7" t="n">
        <f aca="false">LN(G43) - LN(G15)</f>
        <v>0.23212007547217</v>
      </c>
      <c r="V43" s="7" t="n">
        <f aca="false">$N43*Q43</f>
        <v>-0.201188755863362</v>
      </c>
      <c r="W43" s="7" t="n">
        <f aca="false">$N43*R43</f>
        <v>-0.0671907482429881</v>
      </c>
      <c r="X43" s="7" t="n">
        <f aca="false">$N43*S43</f>
        <v>-0.657201678711345</v>
      </c>
      <c r="Y43" s="7" t="n">
        <f aca="false">$N43*T43</f>
        <v>1.0484023928503</v>
      </c>
    </row>
    <row r="44" customFormat="false" ht="15.75" hidden="false" customHeight="false" outlineLevel="0" collapsed="false">
      <c r="B44" s="5"/>
      <c r="C44" s="0" t="s">
        <v>58</v>
      </c>
      <c r="D44" s="58" t="n">
        <v>7909.89857589961</v>
      </c>
      <c r="E44" s="58" t="n">
        <v>0.159948113706962</v>
      </c>
      <c r="F44" s="58" t="n">
        <v>0.187763562564062</v>
      </c>
      <c r="G44" s="58" t="n">
        <v>0.367788754145128</v>
      </c>
      <c r="H44" s="12" t="n">
        <f aca="false">PRODUCT(D44:G44)</f>
        <v>87.3694898970001</v>
      </c>
      <c r="N44" s="8" t="n">
        <f aca="false">(H44-H16) / (LN(H44) - LN(H16))</f>
        <v>95.7776828118946</v>
      </c>
      <c r="O44" s="13" t="n">
        <f aca="false">N44/M$31</f>
        <v>0.178907778858117</v>
      </c>
      <c r="Q44" s="7" t="n">
        <f aca="false">LN(D44) - LN(D16)</f>
        <v>-0.0445439170242565</v>
      </c>
      <c r="R44" s="7" t="n">
        <f aca="false">LN(E44) - LN(E16)</f>
        <v>-0.0200759590168773</v>
      </c>
      <c r="S44" s="7" t="n">
        <f aca="false">LN(F44) - LN(F16)</f>
        <v>-0.00602750316321532</v>
      </c>
      <c r="T44" s="7" t="n">
        <f aca="false">LN(G44) - LN(G16)</f>
        <v>-0.11038930803786</v>
      </c>
      <c r="V44" s="7" t="n">
        <f aca="false">$N44*Q44</f>
        <v>-4.26631315594859</v>
      </c>
      <c r="W44" s="7" t="n">
        <f aca="false">$N44*R44</f>
        <v>-1.92282883486307</v>
      </c>
      <c r="X44" s="7" t="n">
        <f aca="false">$N44*S44</f>
        <v>-0.577300286114128</v>
      </c>
      <c r="Y44" s="7" t="n">
        <f aca="false">$N44*T44</f>
        <v>-10.5728321310746</v>
      </c>
    </row>
    <row r="45" customFormat="false" ht="15.75" hidden="false" customHeight="false" outlineLevel="0" collapsed="false">
      <c r="B45" s="5"/>
      <c r="C45" s="0" t="s">
        <v>59</v>
      </c>
      <c r="D45" s="58" t="n">
        <v>7909.89857589961</v>
      </c>
      <c r="E45" s="58" t="n">
        <v>0.0617080609494767</v>
      </c>
      <c r="F45" s="58" t="n">
        <v>0.187763562564062</v>
      </c>
      <c r="G45" s="58" t="n">
        <v>0.0204371444826455</v>
      </c>
      <c r="H45" s="12" t="n">
        <f aca="false">PRODUCT(D45:G45)</f>
        <v>1.87302833200001</v>
      </c>
      <c r="N45" s="8" t="n">
        <f aca="false">(H45-H17) / (LN(H45) - LN(H17))</f>
        <v>1.82957388351193</v>
      </c>
      <c r="O45" s="13" t="n">
        <f aca="false">N45/M$31</f>
        <v>0.0034175497897438</v>
      </c>
      <c r="Q45" s="7" t="n">
        <f aca="false">LN(D45) - LN(D17)</f>
        <v>-0.0445439170242565</v>
      </c>
      <c r="R45" s="7" t="n">
        <f aca="false">LN(E45) - LN(E17)</f>
        <v>0.0393537529441796</v>
      </c>
      <c r="S45" s="7" t="n">
        <f aca="false">LN(F45) - LN(F17)</f>
        <v>-0.00602750316321532</v>
      </c>
      <c r="T45" s="7" t="n">
        <f aca="false">LN(G45) - LN(G17)</f>
        <v>0.0583497042586409</v>
      </c>
      <c r="V45" s="7" t="n">
        <f aca="false">$N45*Q45</f>
        <v>-0.0814963872569022</v>
      </c>
      <c r="W45" s="7" t="n">
        <f aca="false">$N45*R45</f>
        <v>0.0720005986048518</v>
      </c>
      <c r="X45" s="7" t="n">
        <f aca="false">$N45*S45</f>
        <v>-0.0110277623702043</v>
      </c>
      <c r="Y45" s="7" t="n">
        <f aca="false">$N45*T45</f>
        <v>0.106755095022254</v>
      </c>
    </row>
    <row r="46" customFormat="false" ht="15.75" hidden="false" customHeight="false" outlineLevel="0" collapsed="false">
      <c r="B46" s="5"/>
      <c r="C46" s="0" t="s">
        <v>60</v>
      </c>
      <c r="D46" s="58" t="n">
        <v>7909.89857589961</v>
      </c>
      <c r="E46" s="58" t="n">
        <v>0.0151199881160101</v>
      </c>
      <c r="F46" s="58" t="n">
        <v>0.521283202253618</v>
      </c>
      <c r="G46" s="58" t="n">
        <v>0.326129843593374</v>
      </c>
      <c r="H46" s="12" t="n">
        <f aca="false">PRODUCT(D46:G46)</f>
        <v>20.33230600728</v>
      </c>
      <c r="N46" s="8" t="n">
        <f aca="false">(H46-H18) / (LN(H46) - LN(H18))</f>
        <v>20.0414849318011</v>
      </c>
      <c r="O46" s="13" t="n">
        <f aca="false">N46/M$31</f>
        <v>0.0374364616985875</v>
      </c>
      <c r="Q46" s="7" t="n">
        <f aca="false">LN(D46) - LN(D18)</f>
        <v>-0.0445439170242565</v>
      </c>
      <c r="R46" s="7" t="n">
        <f aca="false">LN(E46) - LN(E18)</f>
        <v>0.00122033250907538</v>
      </c>
      <c r="S46" s="7" t="n">
        <f aca="false">LN(F46) - LN(F18)</f>
        <v>0.00109374571704046</v>
      </c>
      <c r="T46" s="7" t="n">
        <f aca="false">LN(G46) - LN(G18)</f>
        <v>0.0711127129469302</v>
      </c>
      <c r="V46" s="7" t="n">
        <f aca="false">$N46*Q46</f>
        <v>-0.892726241845036</v>
      </c>
      <c r="W46" s="7" t="n">
        <f aca="false">$N46*R46</f>
        <v>0.0244572755924213</v>
      </c>
      <c r="X46" s="7" t="n">
        <f aca="false">$N46*S46</f>
        <v>0.0219202883072884</v>
      </c>
      <c r="Y46" s="7" t="n">
        <f aca="false">$N46*T46</f>
        <v>1.4252043649854</v>
      </c>
    </row>
    <row r="47" customFormat="false" ht="15.75" hidden="false" customHeight="false" outlineLevel="0" collapsed="false">
      <c r="B47" s="5"/>
      <c r="C47" s="0" t="s">
        <v>61</v>
      </c>
      <c r="D47" s="58" t="n">
        <v>7909.89857589961</v>
      </c>
      <c r="E47" s="58" t="n">
        <v>0.168054744834221</v>
      </c>
      <c r="F47" s="58" t="n">
        <v>0.078700890618085</v>
      </c>
      <c r="G47" s="58" t="n">
        <v>0.0577889017409375</v>
      </c>
      <c r="H47" s="12" t="n">
        <f aca="false">PRODUCT(D47:G47)</f>
        <v>6.04568870771356</v>
      </c>
      <c r="N47" s="8" t="n">
        <f aca="false">(H47-H19) / (LN(H47) - LN(H19))</f>
        <v>7.73948670826318</v>
      </c>
      <c r="O47" s="13" t="n">
        <f aca="false">N47/M$31</f>
        <v>0.0144569625806955</v>
      </c>
      <c r="Q47" s="7" t="n">
        <f aca="false">LN(D47) - LN(D19)</f>
        <v>-0.0445439170242565</v>
      </c>
      <c r="R47" s="7" t="n">
        <f aca="false">LN(E47) - LN(E19)</f>
        <v>-0.22691296093063</v>
      </c>
      <c r="S47" s="7" t="n">
        <f aca="false">LN(F47) - LN(F19)</f>
        <v>-0.14550682476809</v>
      </c>
      <c r="T47" s="7" t="n">
        <f aca="false">LN(G47) - LN(G19)</f>
        <v>-0.0582337825569121</v>
      </c>
      <c r="V47" s="7" t="n">
        <f aca="false">$N47*Q47</f>
        <v>-0.344747053743211</v>
      </c>
      <c r="W47" s="7" t="n">
        <f aca="false">$N47*R47</f>
        <v>-1.75618984505525</v>
      </c>
      <c r="X47" s="7" t="n">
        <f aca="false">$N47*S47</f>
        <v>-1.12614813625421</v>
      </c>
      <c r="Y47" s="7" t="n">
        <f aca="false">$N47*T47</f>
        <v>-0.45069958607111</v>
      </c>
    </row>
    <row r="48" customFormat="false" ht="15.75" hidden="false" customHeight="false" outlineLevel="0" collapsed="false">
      <c r="B48" s="5"/>
      <c r="C48" s="0" t="s">
        <v>62</v>
      </c>
      <c r="D48" s="58" t="n">
        <v>7909.89857589961</v>
      </c>
      <c r="E48" s="58" t="n">
        <v>0.0644096465150297</v>
      </c>
      <c r="F48" s="58" t="n">
        <v>0.521283202253618</v>
      </c>
      <c r="G48" s="58" t="n">
        <v>0.0304612794129688</v>
      </c>
      <c r="H48" s="12" t="n">
        <f aca="false">PRODUCT(D48:G48)</f>
        <v>8.08991020949999</v>
      </c>
      <c r="N48" s="8" t="n">
        <f aca="false">(H48-H20) / (LN(H48) - LN(H20))</f>
        <v>6.12184140710969</v>
      </c>
      <c r="O48" s="13" t="n">
        <f aca="false">N48/M$31</f>
        <v>0.0114352844682898</v>
      </c>
      <c r="Q48" s="7" t="n">
        <f aca="false">LN(D48) - LN(D20)</f>
        <v>-0.0445439170242565</v>
      </c>
      <c r="R48" s="7" t="n">
        <f aca="false">LN(E48) - LN(E20)</f>
        <v>-0.0113786497662938</v>
      </c>
      <c r="S48" s="7" t="n">
        <f aca="false">LN(F48) - LN(F20)</f>
        <v>0.00109374571704046</v>
      </c>
      <c r="T48" s="7" t="n">
        <f aca="false">LN(G48) - LN(G20)</f>
        <v>0.640877866077088</v>
      </c>
      <c r="V48" s="7" t="n">
        <f aca="false">$N48*Q48</f>
        <v>-0.272690795673952</v>
      </c>
      <c r="W48" s="7" t="n">
        <f aca="false">$N48*R48</f>
        <v>-0.0696582892962962</v>
      </c>
      <c r="X48" s="7" t="n">
        <f aca="false">$N48*S48</f>
        <v>0.00669573781942718</v>
      </c>
      <c r="Y48" s="7" t="n">
        <f aca="false">$N48*T48</f>
        <v>3.92335265745081</v>
      </c>
    </row>
    <row r="49" customFormat="false" ht="15.75" hidden="false" customHeight="false" outlineLevel="0" collapsed="false">
      <c r="B49" s="5"/>
      <c r="C49" s="0" t="s">
        <v>63</v>
      </c>
      <c r="D49" s="58" t="n">
        <v>7909.89857589961</v>
      </c>
      <c r="E49" s="58" t="n">
        <v>0.0853257009510521</v>
      </c>
      <c r="F49" s="58" t="n">
        <v>0.521283202253618</v>
      </c>
      <c r="G49" s="58" t="n">
        <v>0.0151676337065547</v>
      </c>
      <c r="H49" s="12" t="n">
        <f aca="false">PRODUCT(D49:G49)</f>
        <v>5.33632586490001</v>
      </c>
      <c r="N49" s="8" t="n">
        <f aca="false">(H49-H21) / (LN(H49) - LN(H21))</f>
        <v>4.91809546881493</v>
      </c>
      <c r="O49" s="13" t="n">
        <f aca="false">N49/M$31</f>
        <v>0.00918674904952468</v>
      </c>
      <c r="Q49" s="7" t="n">
        <f aca="false">LN(D49) - LN(D21)</f>
        <v>-0.0445439170242565</v>
      </c>
      <c r="R49" s="7" t="n">
        <f aca="false">LN(E49) - LN(E21)</f>
        <v>-0.0179459885511912</v>
      </c>
      <c r="S49" s="7" t="n">
        <f aca="false">LN(F49) - LN(F21)</f>
        <v>0.00109374571704046</v>
      </c>
      <c r="T49" s="7" t="n">
        <f aca="false">LN(G49) - LN(G21)</f>
        <v>0.22691059833598</v>
      </c>
      <c r="V49" s="7" t="n">
        <f aca="false">$N49*Q49</f>
        <v>-0.219071236480264</v>
      </c>
      <c r="W49" s="7" t="n">
        <f aca="false">$N49*R49</f>
        <v>-0.0882600849770182</v>
      </c>
      <c r="X49" s="7" t="n">
        <f aca="false">$N49*S49</f>
        <v>0.00537914585501243</v>
      </c>
      <c r="Y49" s="7" t="n">
        <f aca="false">$N49*T49</f>
        <v>1.11596798550227</v>
      </c>
    </row>
    <row r="50" customFormat="false" ht="15.75" hidden="false" customHeight="false" outlineLevel="0" collapsed="false">
      <c r="B50" s="5"/>
      <c r="C50" s="0" t="s">
        <v>64</v>
      </c>
      <c r="D50" s="58" t="n">
        <v>7909.89857589961</v>
      </c>
      <c r="E50" s="58" t="n">
        <v>0.0244757404799017</v>
      </c>
      <c r="F50" s="58" t="n">
        <v>0.521283202253618</v>
      </c>
      <c r="G50" s="58" t="n">
        <v>0.618982458766511</v>
      </c>
      <c r="H50" s="12" t="n">
        <f aca="false">PRODUCT(D50:G50)</f>
        <v>62.4681762263999</v>
      </c>
      <c r="N50" s="8" t="n">
        <f aca="false">(H50-H22) / (LN(H50) - LN(H22))</f>
        <v>64.9266261380339</v>
      </c>
      <c r="O50" s="13" t="n">
        <f aca="false">N50/M$31</f>
        <v>0.121279593847769</v>
      </c>
      <c r="Q50" s="7" t="n">
        <f aca="false">LN(D50) - LN(D22)</f>
        <v>-0.0445439170242565</v>
      </c>
      <c r="R50" s="7" t="n">
        <f aca="false">LN(E50) - LN(E22)</f>
        <v>1.18880872093108E-005</v>
      </c>
      <c r="S50" s="7" t="n">
        <f aca="false">LN(F50) - LN(F22)</f>
        <v>0.00109374571704046</v>
      </c>
      <c r="T50" s="7" t="n">
        <f aca="false">LN(G50) - LN(G22)</f>
        <v>-0.0332724763480523</v>
      </c>
      <c r="V50" s="7" t="n">
        <f aca="false">$N50*Q50</f>
        <v>-2.89208624735751</v>
      </c>
      <c r="W50" s="7" t="n">
        <f aca="false">$N50*R50</f>
        <v>0.000771853393735264</v>
      </c>
      <c r="X50" s="7" t="n">
        <f aca="false">$N50*S50</f>
        <v>0.0710132192603619</v>
      </c>
      <c r="Y50" s="7" t="n">
        <f aca="false">$N50*T50</f>
        <v>-2.16026963253657</v>
      </c>
    </row>
    <row r="51" customFormat="false" ht="15.75" hidden="false" customHeight="false" outlineLevel="0" collapsed="false">
      <c r="B51" s="5"/>
      <c r="C51" s="0" t="s">
        <v>65</v>
      </c>
      <c r="D51" s="58" t="n">
        <v>7909.89857589961</v>
      </c>
      <c r="E51" s="58" t="n">
        <v>0.168054744834221</v>
      </c>
      <c r="F51" s="58" t="n">
        <v>0.078700890618085</v>
      </c>
      <c r="G51" s="58" t="n">
        <v>0.0265347548694745</v>
      </c>
      <c r="H51" s="12" t="n">
        <f aca="false">PRODUCT(D51:G51)</f>
        <v>2.7759805610337</v>
      </c>
      <c r="N51" s="8" t="n">
        <f aca="false">(H51-H23) / (LN(H51) - LN(H23))</f>
        <v>4.30388662262774</v>
      </c>
      <c r="O51" s="13" t="n">
        <f aca="false">N51/M$31</f>
        <v>0.00803943855714021</v>
      </c>
      <c r="Q51" s="7" t="n">
        <f aca="false">LN(D51) - LN(D23)</f>
        <v>-0.0445439170242565</v>
      </c>
      <c r="R51" s="7" t="n">
        <f aca="false">LN(E51) - LN(E23)</f>
        <v>-0.22691296093063</v>
      </c>
      <c r="S51" s="7" t="n">
        <f aca="false">LN(F51) - LN(F23)</f>
        <v>-0.14550682476809</v>
      </c>
      <c r="T51" s="7" t="n">
        <f aca="false">LN(G51) - LN(G23)</f>
        <v>-0.404186888481616</v>
      </c>
      <c r="V51" s="7" t="n">
        <f aca="false">$N51*Q51</f>
        <v>-0.191711968600138</v>
      </c>
      <c r="W51" s="7" t="n">
        <f aca="false">$N51*R51</f>
        <v>-0.976607657050188</v>
      </c>
      <c r="X51" s="7" t="n">
        <f aca="false">$N51*S51</f>
        <v>-0.626244876620421</v>
      </c>
      <c r="Y51" s="7" t="n">
        <f aca="false">$N51*T51</f>
        <v>-1.73957454237755</v>
      </c>
    </row>
    <row r="52" customFormat="false" ht="15.75" hidden="false" customHeight="false" outlineLevel="0" collapsed="false">
      <c r="B52" s="5"/>
      <c r="C52" s="0" t="s">
        <v>66</v>
      </c>
      <c r="D52" s="58" t="n">
        <v>7909.89857589961</v>
      </c>
      <c r="E52" s="58" t="n">
        <v>0.0821590927966329</v>
      </c>
      <c r="F52" s="58" t="n">
        <v>0.078700890618085</v>
      </c>
      <c r="G52" s="58" t="n">
        <v>0.0161041627866726</v>
      </c>
      <c r="H52" s="12" t="n">
        <f aca="false">PRODUCT(D52:G52)</f>
        <v>0.823653121999329</v>
      </c>
      <c r="N52" s="8" t="n">
        <f aca="false">(H52-H24) / (LN(H52) - LN(H24))</f>
        <v>0.814225058009087</v>
      </c>
      <c r="O52" s="13" t="n">
        <f aca="false">N52/M$31</f>
        <v>0.00152093047505777</v>
      </c>
      <c r="Q52" s="7" t="n">
        <f aca="false">LN(D52) - LN(D24)</f>
        <v>-0.0445439170242565</v>
      </c>
      <c r="R52" s="7" t="n">
        <f aca="false">LN(E52) - LN(E24)</f>
        <v>-0.01899963435394</v>
      </c>
      <c r="S52" s="7" t="n">
        <f aca="false">LN(F52) - LN(F24)</f>
        <v>-0.14550682476809</v>
      </c>
      <c r="T52" s="7" t="n">
        <f aca="false">LN(G52) - LN(G24)</f>
        <v>0.23212004876872</v>
      </c>
      <c r="V52" s="7" t="n">
        <f aca="false">$N52*Q52</f>
        <v>-0.0362687734230272</v>
      </c>
      <c r="W52" s="7" t="n">
        <f aca="false">$N52*R52</f>
        <v>-0.0154699783839883</v>
      </c>
      <c r="X52" s="7" t="n">
        <f aca="false">$N52*S52</f>
        <v>-0.118475302837516</v>
      </c>
      <c r="Y52" s="7" t="n">
        <f aca="false">$N52*T52</f>
        <v>0.188997960173783</v>
      </c>
    </row>
    <row r="53" customFormat="false" ht="15.75" hidden="false" customHeight="false" outlineLevel="0" collapsed="false">
      <c r="D53" s="14" t="s">
        <v>12</v>
      </c>
      <c r="E53" s="14"/>
      <c r="F53" s="14"/>
      <c r="G53" s="14"/>
      <c r="H53" s="15" t="s">
        <v>13</v>
      </c>
      <c r="N53" s="3" t="s">
        <v>8</v>
      </c>
      <c r="O53" s="4" t="s">
        <v>24</v>
      </c>
      <c r="Q53" s="14" t="s">
        <v>14</v>
      </c>
      <c r="R53" s="14"/>
      <c r="S53" s="14"/>
      <c r="T53" s="14"/>
      <c r="V53" s="14" t="s">
        <v>26</v>
      </c>
      <c r="W53" s="14"/>
      <c r="X53" s="14"/>
      <c r="Y53" s="14"/>
    </row>
    <row r="54" customFormat="false" ht="15.75" hidden="false" customHeight="false" outlineLevel="0" collapsed="false">
      <c r="H54" s="17" t="n">
        <f aca="false">SUM(H31:H52)</f>
        <v>495.255293063022</v>
      </c>
      <c r="V54" s="7" t="n">
        <f aca="false">SUM(V31:V52)</f>
        <v>-23.704521781869</v>
      </c>
      <c r="W54" s="7" t="n">
        <f aca="false">SUM(W31:W52)</f>
        <v>-7.43673124536213</v>
      </c>
      <c r="X54" s="7" t="n">
        <f aca="false">SUM(X31:X52)</f>
        <v>-23.5611025100543</v>
      </c>
      <c r="Y54" s="7" t="n">
        <f aca="false">SUM(Y31:Y52)</f>
        <v>-27.5877447944785</v>
      </c>
      <c r="Z54" s="10" t="n">
        <f aca="false">SUM(V54:Y54)</f>
        <v>-82.290100331764</v>
      </c>
    </row>
    <row r="55" customFormat="false" ht="15.75" hidden="false" customHeight="false" outlineLevel="0" collapsed="false">
      <c r="H55" s="19" t="s">
        <v>17</v>
      </c>
      <c r="V55" s="2" t="s">
        <v>18</v>
      </c>
      <c r="W55" s="2"/>
      <c r="X55" s="2"/>
      <c r="Y55" s="2"/>
      <c r="Z55" s="3" t="s">
        <v>6</v>
      </c>
    </row>
    <row r="57" customFormat="false" ht="15.75" hidden="false" customHeight="false" outlineLevel="0" collapsed="false">
      <c r="D57" s="2" t="s">
        <v>3</v>
      </c>
      <c r="E57" s="2"/>
      <c r="F57" s="2"/>
      <c r="G57" s="2"/>
      <c r="J57" s="3"/>
      <c r="K57" s="3"/>
      <c r="M57" s="3"/>
      <c r="N57" s="3"/>
      <c r="O57" s="4"/>
      <c r="Q57" s="2" t="s">
        <v>3</v>
      </c>
      <c r="R57" s="2"/>
      <c r="S57" s="2"/>
      <c r="T57" s="2"/>
      <c r="V57" s="2" t="s">
        <v>3</v>
      </c>
      <c r="W57" s="2"/>
      <c r="X57" s="2"/>
      <c r="Y57" s="2"/>
    </row>
    <row r="58" customFormat="false" ht="15.75" hidden="false" customHeight="false" outlineLevel="0" collapsed="false">
      <c r="D58" s="3" t="s">
        <v>41</v>
      </c>
      <c r="E58" s="3" t="s">
        <v>42</v>
      </c>
      <c r="F58" s="3" t="s">
        <v>43</v>
      </c>
      <c r="G58" s="3" t="s">
        <v>44</v>
      </c>
      <c r="H58" s="3"/>
      <c r="Q58" s="3" t="s">
        <v>41</v>
      </c>
      <c r="R58" s="3" t="s">
        <v>42</v>
      </c>
      <c r="S58" s="3" t="s">
        <v>43</v>
      </c>
      <c r="T58" s="3" t="s">
        <v>44</v>
      </c>
      <c r="V58" s="3" t="s">
        <v>41</v>
      </c>
      <c r="W58" s="3" t="s">
        <v>42</v>
      </c>
      <c r="X58" s="3" t="s">
        <v>43</v>
      </c>
      <c r="Y58" s="3" t="s">
        <v>44</v>
      </c>
    </row>
    <row r="59" customFormat="false" ht="15.75" hidden="false" customHeight="false" outlineLevel="0" collapsed="false">
      <c r="A59" s="0" t="n">
        <v>2004</v>
      </c>
      <c r="C59" s="0" t="s">
        <v>45</v>
      </c>
      <c r="D59" s="59" t="n">
        <v>1E-010</v>
      </c>
      <c r="E59" s="59" t="n">
        <v>1E-010</v>
      </c>
      <c r="F59" s="59" t="n">
        <v>1E-010</v>
      </c>
      <c r="G59" s="59" t="n">
        <v>1E-010</v>
      </c>
      <c r="H59" s="61" t="n">
        <f aca="false">PRODUCT(D59:G59)</f>
        <v>1E-040</v>
      </c>
      <c r="J59" s="10" t="n">
        <f aca="false">H82-H54</f>
        <v>32.1732030502532</v>
      </c>
      <c r="K59" s="9" t="n">
        <f aca="false">H82/H54</f>
        <v>1.0649628656188</v>
      </c>
      <c r="M59" s="11" t="n">
        <f aca="false">(H82-H54) / (LN(H82) - LN(H54))</f>
        <v>511.173157464617</v>
      </c>
      <c r="N59" s="8" t="n">
        <f aca="false">(H59-H31) / (LN(H59) - LN(H31))</f>
        <v>0.0682804524182785</v>
      </c>
      <c r="O59" s="13" t="n">
        <f aca="false">N59/M$59</f>
        <v>0.000133575974053381</v>
      </c>
      <c r="Q59" s="7" t="n">
        <f aca="false">LN(D59) - LN(D31)</f>
        <v>-32.0017211683569</v>
      </c>
      <c r="R59" s="7" t="n">
        <f aca="false">LN(E59) - LN(E31)</f>
        <v>-21.2423854393885</v>
      </c>
      <c r="S59" s="7" t="n">
        <f aca="false">LN(F59) - LN(F31)</f>
        <v>-22.3743891194118</v>
      </c>
      <c r="T59" s="7" t="n">
        <f aca="false">LN(G59) - LN(G31)</f>
        <v>-18.3436684297257</v>
      </c>
      <c r="V59" s="7" t="n">
        <f aca="false">$N59*Q59</f>
        <v>-2.18509199953901</v>
      </c>
      <c r="W59" s="7" t="n">
        <f aca="false">$N59*R59</f>
        <v>-1.4504396882449</v>
      </c>
      <c r="X59" s="7" t="n">
        <f aca="false">$N59*S59</f>
        <v>-1.52773341165605</v>
      </c>
      <c r="Y59" s="7" t="n">
        <f aca="false">$N59*T59</f>
        <v>-1.25251397939256</v>
      </c>
    </row>
    <row r="60" customFormat="false" ht="15.75" hidden="false" customHeight="true" outlineLevel="0" collapsed="false">
      <c r="B60" s="5" t="s">
        <v>67</v>
      </c>
      <c r="C60" s="0" t="s">
        <v>46</v>
      </c>
      <c r="D60" s="7" t="n">
        <v>7962.92116781787</v>
      </c>
      <c r="E60" s="7" t="n">
        <v>0.101321320928485</v>
      </c>
      <c r="F60" s="7" t="n">
        <v>0.0591048157922336</v>
      </c>
      <c r="G60" s="7" t="n">
        <v>0.0360423660028099</v>
      </c>
      <c r="H60" s="8" t="n">
        <f aca="false">PRODUCT(D60:G60)</f>
        <v>1.71873697498823</v>
      </c>
      <c r="J60" s="3" t="s">
        <v>6</v>
      </c>
      <c r="K60" s="3" t="s">
        <v>5</v>
      </c>
      <c r="M60" s="3" t="s">
        <v>7</v>
      </c>
      <c r="N60" s="8" t="n">
        <f aca="false">(H60-H32) / (LN(H60) - LN(H32))</f>
        <v>1.67469397537729</v>
      </c>
      <c r="O60" s="13" t="n">
        <f aca="false">N60/M$59</f>
        <v>0.00327617745752467</v>
      </c>
      <c r="Q60" s="7" t="n">
        <f aca="false">LN(D60) - LN(D32)</f>
        <v>0.00668095398257229</v>
      </c>
      <c r="R60" s="7" t="n">
        <f aca="false">LN(E60) - LN(E32)</f>
        <v>0.334849003950222</v>
      </c>
      <c r="S60" s="7" t="n">
        <f aca="false">LN(F60) - LN(F32)</f>
        <v>-0.286342065402005</v>
      </c>
      <c r="T60" s="7" t="n">
        <f aca="false">LN(G60) - LN(G32)</f>
        <v>-0.00304279123751305</v>
      </c>
      <c r="V60" s="7" t="n">
        <f aca="false">$N60*Q60</f>
        <v>0.0111885533843867</v>
      </c>
      <c r="W60" s="7" t="n">
        <f aca="false">$N60*R60</f>
        <v>0.560769609576521</v>
      </c>
      <c r="X60" s="7" t="n">
        <f aca="false">$N60*S60</f>
        <v>-0.479535331825826</v>
      </c>
      <c r="Y60" s="7" t="n">
        <f aca="false">$N60*T60</f>
        <v>-0.00509574415379391</v>
      </c>
    </row>
    <row r="61" customFormat="false" ht="15.75" hidden="false" customHeight="false" outlineLevel="0" collapsed="false">
      <c r="B61" s="5"/>
      <c r="C61" s="0" t="s">
        <v>47</v>
      </c>
      <c r="D61" s="7" t="n">
        <v>7962.92116781787</v>
      </c>
      <c r="E61" s="7" t="n">
        <v>0.031894804674463</v>
      </c>
      <c r="F61" s="7" t="n">
        <v>0.0591048157922336</v>
      </c>
      <c r="G61" s="7" t="n">
        <v>0.211148652112032</v>
      </c>
      <c r="H61" s="8" t="n">
        <f aca="false">PRODUCT(D61:G61)</f>
        <v>3.16959333284752</v>
      </c>
      <c r="N61" s="8" t="n">
        <f aca="false">(H61-H33) / (LN(H61) - LN(H33))</f>
        <v>3.12547414551122</v>
      </c>
      <c r="O61" s="13" t="n">
        <f aca="false">N61/M$59</f>
        <v>0.00611431586316729</v>
      </c>
      <c r="Q61" s="7" t="n">
        <f aca="false">LN(D61) - LN(D33)</f>
        <v>0.00668095398257229</v>
      </c>
      <c r="R61" s="7" t="n">
        <f aca="false">LN(E61) - LN(E33)</f>
        <v>0.340497974255357</v>
      </c>
      <c r="S61" s="7" t="n">
        <f aca="false">LN(F61) - LN(F33)</f>
        <v>-0.286342065402005</v>
      </c>
      <c r="T61" s="7" t="n">
        <f aca="false">LN(G61) - LN(G33)</f>
        <v>-0.0327364700978399</v>
      </c>
      <c r="V61" s="7" t="n">
        <f aca="false">$N61*Q61</f>
        <v>0.0208811489398799</v>
      </c>
      <c r="W61" s="7" t="n">
        <f aca="false">$N61*R61</f>
        <v>1.06421761513406</v>
      </c>
      <c r="X61" s="7" t="n">
        <f aca="false">$N61*S61</f>
        <v>-0.894954722186247</v>
      </c>
      <c r="Y61" s="7" t="n">
        <f aca="false">$N61*T61</f>
        <v>-0.1023169909061</v>
      </c>
    </row>
    <row r="62" customFormat="false" ht="15.75" hidden="false" customHeight="false" outlineLevel="0" collapsed="false">
      <c r="B62" s="5"/>
      <c r="C62" s="0" t="s">
        <v>48</v>
      </c>
      <c r="D62" s="7" t="n">
        <v>7962.92116781787</v>
      </c>
      <c r="E62" s="7" t="n">
        <v>0.00164388762591194</v>
      </c>
      <c r="F62" s="7" t="n">
        <v>0.0591048157922336</v>
      </c>
      <c r="G62" s="7" t="n">
        <v>0.0399742605781167</v>
      </c>
      <c r="H62" s="8" t="n">
        <f aca="false">PRODUCT(D62:G62)</f>
        <v>0.0309277160890065</v>
      </c>
      <c r="N62" s="8" t="n">
        <f aca="false">(H62-H34) / (LN(H62) - LN(H34))</f>
        <v>0.0298158511341895</v>
      </c>
      <c r="O62" s="13" t="n">
        <f aca="false">N62/M$59</f>
        <v>5.83282801508476E-005</v>
      </c>
      <c r="Q62" s="7" t="n">
        <f aca="false">LN(D62) - LN(D34)</f>
        <v>0.00668095398257229</v>
      </c>
      <c r="R62" s="7" t="n">
        <f aca="false">LN(E62) - LN(E34)</f>
        <v>0.356381396114964</v>
      </c>
      <c r="S62" s="7" t="n">
        <f aca="false">LN(F62) - LN(F34)</f>
        <v>-0.286342065402005</v>
      </c>
      <c r="T62" s="7" t="n">
        <f aca="false">LN(G62) - LN(G34)</f>
        <v>-0.00304279410048736</v>
      </c>
      <c r="V62" s="7" t="n">
        <f aca="false">$N62*Q62</f>
        <v>0.000199198329378746</v>
      </c>
      <c r="W62" s="7" t="n">
        <f aca="false">$N62*R62</f>
        <v>0.0106258146535584</v>
      </c>
      <c r="X62" s="7" t="n">
        <f aca="false">$N62*S62</f>
        <v>-0.00853753239548252</v>
      </c>
      <c r="Y62" s="7" t="n">
        <f aca="false">$N62*T62</f>
        <v>-9.0723495932121E-005</v>
      </c>
    </row>
    <row r="63" customFormat="false" ht="15.75" hidden="false" customHeight="false" outlineLevel="0" collapsed="false">
      <c r="B63" s="5"/>
      <c r="C63" s="0" t="s">
        <v>49</v>
      </c>
      <c r="D63" s="7" t="n">
        <v>7962.92116781787</v>
      </c>
      <c r="E63" s="7" t="n">
        <v>0.0361436810659009</v>
      </c>
      <c r="F63" s="7" t="n">
        <v>0.0591048157922336</v>
      </c>
      <c r="G63" s="7" t="n">
        <v>0.223213106593357</v>
      </c>
      <c r="H63" s="8" t="n">
        <f aca="false">PRODUCT(D63:G63)</f>
        <v>3.79705910670018</v>
      </c>
      <c r="N63" s="8" t="n">
        <f aca="false">(H63-H35) / (LN(H63) - LN(H35))</f>
        <v>3.65187678606888</v>
      </c>
      <c r="O63" s="13" t="n">
        <f aca="false">N63/M$59</f>
        <v>0.0071441090611681</v>
      </c>
      <c r="Q63" s="7" t="n">
        <f aca="false">LN(D63) - LN(D35)</f>
        <v>0.00668095398257229</v>
      </c>
      <c r="R63" s="7" t="n">
        <f aca="false">LN(E63) - LN(E35)</f>
        <v>0.340960549802201</v>
      </c>
      <c r="S63" s="7" t="n">
        <f aca="false">LN(F63) - LN(F35)</f>
        <v>-0.286342065402005</v>
      </c>
      <c r="T63" s="7" t="n">
        <f aca="false">LN(G63) - LN(G35)</f>
        <v>0.0171851026762462</v>
      </c>
      <c r="V63" s="7" t="n">
        <f aca="false">$N63*Q63</f>
        <v>0.0243980207577502</v>
      </c>
      <c r="W63" s="7" t="n">
        <f aca="false">$N63*R63</f>
        <v>1.24514591678794</v>
      </c>
      <c r="X63" s="7" t="n">
        <f aca="false">$N63*S63</f>
        <v>-1.0456859415166</v>
      </c>
      <c r="Y63" s="7" t="n">
        <f aca="false">$N63*T63</f>
        <v>0.0627578775295936</v>
      </c>
    </row>
    <row r="64" customFormat="false" ht="15.75" hidden="false" customHeight="false" outlineLevel="0" collapsed="false">
      <c r="B64" s="5"/>
      <c r="C64" s="0" t="s">
        <v>50</v>
      </c>
      <c r="D64" s="7" t="n">
        <v>7962.92116781787</v>
      </c>
      <c r="E64" s="7" t="n">
        <v>0.136538509946429</v>
      </c>
      <c r="F64" s="7" t="n">
        <v>0.226873413492219</v>
      </c>
      <c r="G64" s="7" t="n">
        <v>0.0466283558720292</v>
      </c>
      <c r="H64" s="8" t="n">
        <f aca="false">PRODUCT(D64:G64)</f>
        <v>11.50168007</v>
      </c>
      <c r="N64" s="8" t="n">
        <f aca="false">(H64-H36) / (LN(H64) - LN(H36))</f>
        <v>11.0213122629149</v>
      </c>
      <c r="O64" s="13" t="n">
        <f aca="false">N64/M$59</f>
        <v>0.0215608196595843</v>
      </c>
      <c r="Q64" s="7" t="n">
        <f aca="false">LN(D64) - LN(D36)</f>
        <v>0.00668095398257229</v>
      </c>
      <c r="R64" s="7" t="n">
        <f aca="false">LN(E64) - LN(E36)</f>
        <v>-0.0321073623210384</v>
      </c>
      <c r="S64" s="7" t="n">
        <f aca="false">LN(F64) - LN(F36)</f>
        <v>0.189208686729132</v>
      </c>
      <c r="T64" s="7" t="n">
        <f aca="false">LN(G64) - LN(G36)</f>
        <v>-0.0778423618539512</v>
      </c>
      <c r="V64" s="7" t="n">
        <f aca="false">$N64*Q64</f>
        <v>0.073632880056094</v>
      </c>
      <c r="W64" s="7" t="n">
        <f aca="false">$N64*R64</f>
        <v>-0.353865266078712</v>
      </c>
      <c r="X64" s="7" t="n">
        <f aca="false">$N64*S64</f>
        <v>2.0853280192978</v>
      </c>
      <c r="Y64" s="7" t="n">
        <f aca="false">$N64*T64</f>
        <v>-0.857924977275211</v>
      </c>
    </row>
    <row r="65" customFormat="false" ht="15.75" hidden="false" customHeight="false" outlineLevel="0" collapsed="false">
      <c r="B65" s="5"/>
      <c r="C65" s="0" t="s">
        <v>51</v>
      </c>
      <c r="D65" s="7" t="n">
        <v>7962.92116781787</v>
      </c>
      <c r="E65" s="7" t="n">
        <v>0.122823161943857</v>
      </c>
      <c r="F65" s="7" t="n">
        <v>0.226873413492219</v>
      </c>
      <c r="G65" s="7" t="n">
        <v>0.337976180413138</v>
      </c>
      <c r="H65" s="8" t="n">
        <f aca="false">PRODUCT(D65:G65)</f>
        <v>74.9932869000003</v>
      </c>
      <c r="N65" s="8" t="n">
        <f aca="false">(H65-H37) / (LN(H65) - LN(H37))</f>
        <v>68.9717985563528</v>
      </c>
      <c r="O65" s="13" t="n">
        <f aca="false">N65/M$59</f>
        <v>0.134928443618691</v>
      </c>
      <c r="Q65" s="7" t="n">
        <f aca="false">LN(D65) - LN(D37)</f>
        <v>0.00668095398257229</v>
      </c>
      <c r="R65" s="7" t="n">
        <f aca="false">LN(E65) - LN(E37)</f>
        <v>-0.00481612983705837</v>
      </c>
      <c r="S65" s="7" t="n">
        <f aca="false">LN(F65) - LN(F37)</f>
        <v>0.189208686729132</v>
      </c>
      <c r="T65" s="7" t="n">
        <f aca="false">LN(G65) - LN(G37)</f>
        <v>-0.0212695106290757</v>
      </c>
      <c r="V65" s="7" t="n">
        <f aca="false">$N65*Q65</f>
        <v>0.460797412250239</v>
      </c>
      <c r="W65" s="7" t="n">
        <f aca="false">$N65*R65</f>
        <v>-0.33217713694283</v>
      </c>
      <c r="X65" s="7" t="n">
        <f aca="false">$N65*S65</f>
        <v>13.0500634261938</v>
      </c>
      <c r="Y65" s="7" t="n">
        <f aca="false">$N65*T65</f>
        <v>-1.46699640250081</v>
      </c>
    </row>
    <row r="66" customFormat="false" ht="15.75" hidden="false" customHeight="false" outlineLevel="0" collapsed="false">
      <c r="B66" s="5"/>
      <c r="C66" s="0" t="s">
        <v>52</v>
      </c>
      <c r="D66" s="7" t="n">
        <v>7962.92116781787</v>
      </c>
      <c r="E66" s="7" t="n">
        <v>0.156563971944098</v>
      </c>
      <c r="F66" s="7" t="n">
        <v>0.226873413492219</v>
      </c>
      <c r="G66" s="7" t="n">
        <v>0.0235058621715904</v>
      </c>
      <c r="H66" s="8" t="n">
        <f aca="false">PRODUCT(D66:G66)</f>
        <v>6.64850557999999</v>
      </c>
      <c r="N66" s="8" t="n">
        <f aca="false">(H66-H38) / (LN(H66) - LN(H38))</f>
        <v>6.21746033156754</v>
      </c>
      <c r="O66" s="13" t="n">
        <f aca="false">N66/M$59</f>
        <v>0.0121631197584899</v>
      </c>
      <c r="Q66" s="7" t="n">
        <f aca="false">LN(D66) - LN(D38)</f>
        <v>0.00668095398257229</v>
      </c>
      <c r="R66" s="7" t="n">
        <f aca="false">LN(E66) - LN(E38)</f>
        <v>-0.0358893157119373</v>
      </c>
      <c r="S66" s="7" t="n">
        <f aca="false">LN(F66) - LN(F38)</f>
        <v>0.189208686729132</v>
      </c>
      <c r="T66" s="7" t="n">
        <f aca="false">LN(G66) - LN(G38)</f>
        <v>-0.0244072603010452</v>
      </c>
      <c r="V66" s="7" t="n">
        <f aca="false">$N66*Q66</f>
        <v>0.0415385663636714</v>
      </c>
      <c r="W66" s="7" t="n">
        <f aca="false">$N66*R66</f>
        <v>-0.223140396766074</v>
      </c>
      <c r="X66" s="7" t="n">
        <f aca="false">$N66*S66</f>
        <v>1.17639750412637</v>
      </c>
      <c r="Y66" s="7" t="n">
        <f aca="false">$N66*T66</f>
        <v>-0.151751172723992</v>
      </c>
    </row>
    <row r="67" customFormat="false" ht="15.75" hidden="false" customHeight="false" outlineLevel="0" collapsed="false">
      <c r="B67" s="5"/>
      <c r="C67" s="0" t="s">
        <v>53</v>
      </c>
      <c r="D67" s="7" t="n">
        <v>7962.92116781787</v>
      </c>
      <c r="E67" s="7" t="n">
        <v>0.00609345347538239</v>
      </c>
      <c r="F67" s="7" t="n">
        <v>0.214657259563002</v>
      </c>
      <c r="G67" s="7" t="n">
        <v>0.78705371106335</v>
      </c>
      <c r="H67" s="8" t="n">
        <f aca="false">PRODUCT(D67:G67)</f>
        <v>8.19758384737722</v>
      </c>
      <c r="N67" s="8" t="n">
        <f aca="false">(H67-H39) / (LN(H67) - LN(H39))</f>
        <v>8.15213867253599</v>
      </c>
      <c r="O67" s="13" t="n">
        <f aca="false">N67/M$59</f>
        <v>0.0159479005372075</v>
      </c>
      <c r="Q67" s="7" t="n">
        <f aca="false">LN(D67) - LN(D39)</f>
        <v>0.00668095398257229</v>
      </c>
      <c r="R67" s="7" t="n">
        <f aca="false">LN(E67) - LN(E39)</f>
        <v>-0.00456198985499157</v>
      </c>
      <c r="S67" s="7" t="n">
        <f aca="false">LN(F67) - LN(F39)</f>
        <v>0.0112667431950728</v>
      </c>
      <c r="T67" s="7" t="n">
        <f aca="false">LN(G67) - LN(G39)</f>
        <v>-0.00225708389915155</v>
      </c>
      <c r="V67" s="7" t="n">
        <f aca="false">$N67*Q67</f>
        <v>0.0544640633307609</v>
      </c>
      <c r="W67" s="7" t="n">
        <f aca="false">$N67*R67</f>
        <v>-0.0371899739205936</v>
      </c>
      <c r="X67" s="7" t="n">
        <f aca="false">$N67*S67</f>
        <v>0.0918480529140848</v>
      </c>
      <c r="Y67" s="7" t="n">
        <f aca="false">$N67*T67</f>
        <v>-0.0184000609414317</v>
      </c>
    </row>
    <row r="68" customFormat="false" ht="15.75" hidden="false" customHeight="false" outlineLevel="0" collapsed="false">
      <c r="B68" s="5"/>
      <c r="C68" s="0" t="s">
        <v>54</v>
      </c>
      <c r="D68" s="7" t="n">
        <v>7962.92116781787</v>
      </c>
      <c r="E68" s="7" t="n">
        <v>0.679561588803119</v>
      </c>
      <c r="F68" s="7" t="n">
        <v>0.0591048157922336</v>
      </c>
      <c r="G68" s="7" t="n">
        <v>0.351421420245194</v>
      </c>
      <c r="H68" s="8" t="n">
        <f aca="false">PRODUCT(D68:G68)</f>
        <v>112.396383390223</v>
      </c>
      <c r="N68" s="8" t="n">
        <f aca="false">(H68-H40) / (LN(H68) - LN(H40))</f>
        <v>112.316706196373</v>
      </c>
      <c r="O68" s="13" t="n">
        <f aca="false">N68/M$59</f>
        <v>0.219723404009429</v>
      </c>
      <c r="Q68" s="7" t="n">
        <f aca="false">LN(D68) - LN(D40)</f>
        <v>0.00668095398257229</v>
      </c>
      <c r="R68" s="7" t="n">
        <f aca="false">LN(E68) - LN(E40)</f>
        <v>0.334271977305175</v>
      </c>
      <c r="S68" s="7" t="n">
        <f aca="false">LN(F68) - LN(F40)</f>
        <v>-0.286342065402005</v>
      </c>
      <c r="T68" s="7" t="n">
        <f aca="false">LN(G68) - LN(G40)</f>
        <v>-0.0531924061657578</v>
      </c>
      <c r="V68" s="7" t="n">
        <f aca="false">$N68*Q68</f>
        <v>0.750382745572063</v>
      </c>
      <c r="W68" s="7" t="n">
        <f aca="false">$N68*R68</f>
        <v>37.5443274646662</v>
      </c>
      <c r="X68" s="7" t="n">
        <f aca="false">$N68*S68</f>
        <v>-32.1609976314197</v>
      </c>
      <c r="Y68" s="7" t="n">
        <f aca="false">$N68*T68</f>
        <v>-5.97439585519758</v>
      </c>
    </row>
    <row r="69" customFormat="false" ht="15.75" hidden="false" customHeight="false" outlineLevel="0" collapsed="false">
      <c r="B69" s="5"/>
      <c r="C69" s="0" t="s">
        <v>55</v>
      </c>
      <c r="D69" s="7" t="n">
        <v>7962.92116781787</v>
      </c>
      <c r="E69" s="7" t="n">
        <v>0.245984992960414</v>
      </c>
      <c r="F69" s="7" t="n">
        <v>0.226873413492219</v>
      </c>
      <c r="G69" s="7" t="n">
        <v>0.184693473309578</v>
      </c>
      <c r="H69" s="8" t="n">
        <f aca="false">PRODUCT(D69:G69)</f>
        <v>82.0759999999996</v>
      </c>
      <c r="N69" s="8" t="n">
        <f aca="false">(H69-H41) / (LN(H69) - LN(H41))</f>
        <v>78.1901868851639</v>
      </c>
      <c r="O69" s="13" t="n">
        <f aca="false">N69/M$59</f>
        <v>0.152962231571356</v>
      </c>
      <c r="Q69" s="7" t="n">
        <f aca="false">LN(D69) - LN(D41)</f>
        <v>0.00668095398257229</v>
      </c>
      <c r="R69" s="7" t="n">
        <f aca="false">LN(E69) - LN(E41)</f>
        <v>-0.0590695621875552</v>
      </c>
      <c r="S69" s="7" t="n">
        <f aca="false">LN(F69) - LN(F41)</f>
        <v>0.189208686729132</v>
      </c>
      <c r="T69" s="7" t="n">
        <f aca="false">LN(G69) - LN(G41)</f>
        <v>-0.0390200820715161</v>
      </c>
      <c r="V69" s="7" t="n">
        <f aca="false">$N69*Q69</f>
        <v>0.522385040468507</v>
      </c>
      <c r="W69" s="7" t="n">
        <f aca="false">$N69*R69</f>
        <v>-4.61866010666975</v>
      </c>
      <c r="X69" s="7" t="n">
        <f aca="false">$N69*S69</f>
        <v>14.7942625756473</v>
      </c>
      <c r="Y69" s="7" t="n">
        <f aca="false">$N69*T69</f>
        <v>-3.05098750944627</v>
      </c>
    </row>
    <row r="70" customFormat="false" ht="15.75" hidden="false" customHeight="false" outlineLevel="0" collapsed="false">
      <c r="B70" s="5"/>
      <c r="C70" s="0" t="s">
        <v>56</v>
      </c>
      <c r="D70" s="7" t="n">
        <v>7962.92116781787</v>
      </c>
      <c r="E70" s="7" t="n">
        <v>0.0181727525666698</v>
      </c>
      <c r="F70" s="7" t="n">
        <v>0.214657259563002</v>
      </c>
      <c r="G70" s="7" t="n">
        <v>0.212946288936649</v>
      </c>
      <c r="H70" s="8" t="n">
        <f aca="false">PRODUCT(D70:G70)</f>
        <v>6.61467919558616</v>
      </c>
      <c r="N70" s="8" t="n">
        <f aca="false">(H70-H42) / (LN(H70) - LN(H42))</f>
        <v>6.54699750232608</v>
      </c>
      <c r="O70" s="13" t="n">
        <f aca="false">N70/M$59</f>
        <v>0.0128077881373872</v>
      </c>
      <c r="Q70" s="7" t="n">
        <f aca="false">LN(D70) - LN(D42)</f>
        <v>0.00668095398257229</v>
      </c>
      <c r="R70" s="7" t="n">
        <f aca="false">LN(E70) - LN(E42)</f>
        <v>-0.00572953231102691</v>
      </c>
      <c r="S70" s="7" t="n">
        <f aca="false">LN(F70) - LN(F42)</f>
        <v>0.0112667431950728</v>
      </c>
      <c r="T70" s="7" t="n">
        <f aca="false">LN(G70) - LN(G42)</f>
        <v>0.00838671895333043</v>
      </c>
      <c r="V70" s="7" t="n">
        <f aca="false">$N70*Q70</f>
        <v>0.0437401890370563</v>
      </c>
      <c r="W70" s="7" t="n">
        <f aca="false">$N70*R70</f>
        <v>-0.0375112337297898</v>
      </c>
      <c r="X70" s="7" t="n">
        <f aca="false">$N70*S70</f>
        <v>0.0737633395574911</v>
      </c>
      <c r="Y70" s="7" t="n">
        <f aca="false">$N70*T70</f>
        <v>0.0549078280401652</v>
      </c>
    </row>
    <row r="71" customFormat="false" ht="15.75" hidden="false" customHeight="false" outlineLevel="0" collapsed="false">
      <c r="B71" s="5"/>
      <c r="C71" s="0" t="s">
        <v>57</v>
      </c>
      <c r="D71" s="7" t="n">
        <v>7962.92116781787</v>
      </c>
      <c r="E71" s="7" t="n">
        <v>0.679561588803119</v>
      </c>
      <c r="F71" s="7" t="n">
        <v>0.0591048157922336</v>
      </c>
      <c r="G71" s="7" t="n">
        <v>0.0150722622708182</v>
      </c>
      <c r="H71" s="8" t="n">
        <f aca="false">PRODUCT(D71:G71)</f>
        <v>4.82061613537072</v>
      </c>
      <c r="N71" s="8" t="n">
        <f aca="false">(H71-H43) / (LN(H71) - LN(H43))</f>
        <v>4.69843046297176</v>
      </c>
      <c r="O71" s="13" t="n">
        <f aca="false">N71/M$59</f>
        <v>0.00919146554227465</v>
      </c>
      <c r="Q71" s="7" t="n">
        <f aca="false">LN(D71) - LN(D43)</f>
        <v>0.00668095398257229</v>
      </c>
      <c r="R71" s="7" t="n">
        <f aca="false">LN(E71) - LN(E43)</f>
        <v>0.334271977305175</v>
      </c>
      <c r="S71" s="7" t="n">
        <f aca="false">LN(F71) - LN(F43)</f>
        <v>-0.286342065402005</v>
      </c>
      <c r="T71" s="7" t="n">
        <f aca="false">LN(G71) - LN(G43)</f>
        <v>-0.00304278539439906</v>
      </c>
      <c r="V71" s="7" t="n">
        <f aca="false">$N71*Q71</f>
        <v>0.0313899977134302</v>
      </c>
      <c r="W71" s="7" t="n">
        <f aca="false">$N71*R71</f>
        <v>1.57055364108844</v>
      </c>
      <c r="X71" s="7" t="n">
        <f aca="false">$N71*S71</f>
        <v>-1.34535828291503</v>
      </c>
      <c r="Y71" s="7" t="n">
        <f aca="false">$N71*T71</f>
        <v>-0.0142963155893301</v>
      </c>
    </row>
    <row r="72" customFormat="false" ht="15.75" hidden="false" customHeight="false" outlineLevel="0" collapsed="false">
      <c r="B72" s="5"/>
      <c r="C72" s="0" t="s">
        <v>58</v>
      </c>
      <c r="D72" s="7" t="n">
        <v>7962.92116781787</v>
      </c>
      <c r="E72" s="7" t="n">
        <v>0.152303305200491</v>
      </c>
      <c r="F72" s="7" t="n">
        <v>0.226873413492219</v>
      </c>
      <c r="G72" s="7" t="n">
        <v>0.387502027495305</v>
      </c>
      <c r="H72" s="8" t="n">
        <f aca="false">PRODUCT(D72:G72)</f>
        <v>106.6201598</v>
      </c>
      <c r="N72" s="8" t="n">
        <f aca="false">(H72-H44) / (LN(H72) - LN(H44))</f>
        <v>96.6755925864783</v>
      </c>
      <c r="O72" s="13" t="n">
        <f aca="false">N72/M$59</f>
        <v>0.189124939709242</v>
      </c>
      <c r="Q72" s="7" t="n">
        <f aca="false">LN(D72) - LN(D44)</f>
        <v>0.00668095398257229</v>
      </c>
      <c r="R72" s="7" t="n">
        <f aca="false">LN(E72) - LN(E44)</f>
        <v>-0.0489755117361899</v>
      </c>
      <c r="S72" s="7" t="n">
        <f aca="false">LN(F72) - LN(F44)</f>
        <v>0.189208686729132</v>
      </c>
      <c r="T72" s="7" t="n">
        <f aca="false">LN(G72) - LN(G44)</f>
        <v>0.0522123453285303</v>
      </c>
      <c r="V72" s="7" t="n">
        <f aca="false">$N72*Q72</f>
        <v>0.645885185308168</v>
      </c>
      <c r="W72" s="7" t="n">
        <f aca="false">$N72*R72</f>
        <v>-4.73473661932218</v>
      </c>
      <c r="X72" s="7" t="n">
        <f aca="false">$N72*S72</f>
        <v>18.2918619120482</v>
      </c>
      <c r="Y72" s="7" t="n">
        <f aca="false">$N72*T72</f>
        <v>5.04765942496551</v>
      </c>
    </row>
    <row r="73" customFormat="false" ht="15.75" hidden="false" customHeight="false" outlineLevel="0" collapsed="false">
      <c r="B73" s="5"/>
      <c r="C73" s="0" t="s">
        <v>59</v>
      </c>
      <c r="D73" s="7" t="n">
        <v>7962.92116781787</v>
      </c>
      <c r="E73" s="7" t="n">
        <v>0.0614115805362764</v>
      </c>
      <c r="F73" s="7" t="n">
        <v>0.226873413492219</v>
      </c>
      <c r="G73" s="7" t="n">
        <v>0.0196941007383595</v>
      </c>
      <c r="H73" s="8" t="n">
        <f aca="false">PRODUCT(D73:G73)</f>
        <v>2.18495477199999</v>
      </c>
      <c r="N73" s="8" t="n">
        <f aca="false">(H73-H45) / (LN(H73) - LN(H45))</f>
        <v>2.02498907576891</v>
      </c>
      <c r="O73" s="13" t="n">
        <f aca="false">N73/M$59</f>
        <v>0.00396145424734881</v>
      </c>
      <c r="Q73" s="7" t="n">
        <f aca="false">LN(D73) - LN(D45)</f>
        <v>0.00668095398257229</v>
      </c>
      <c r="R73" s="7" t="n">
        <f aca="false">LN(E73) - LN(E45)</f>
        <v>-0.00481614440556077</v>
      </c>
      <c r="S73" s="7" t="n">
        <f aca="false">LN(F73) - LN(F45)</f>
        <v>0.189208686729132</v>
      </c>
      <c r="T73" s="7" t="n">
        <f aca="false">LN(G73) - LN(G45)</f>
        <v>-0.0370349171688482</v>
      </c>
      <c r="V73" s="7" t="n">
        <f aca="false">$N73*Q73</f>
        <v>0.0135288588304237</v>
      </c>
      <c r="W73" s="7" t="n">
        <f aca="false">$N73*R73</f>
        <v>-0.00975263980858612</v>
      </c>
      <c r="X73" s="7" t="n">
        <f aca="false">$N73*S73</f>
        <v>0.383145523667074</v>
      </c>
      <c r="Y73" s="7" t="n">
        <f aca="false">$N73*T73</f>
        <v>-0.0749953026889241</v>
      </c>
    </row>
    <row r="74" customFormat="false" ht="15.75" hidden="false" customHeight="false" outlineLevel="0" collapsed="false">
      <c r="B74" s="5"/>
      <c r="C74" s="0" t="s">
        <v>60</v>
      </c>
      <c r="D74" s="7" t="n">
        <v>7962.92116781787</v>
      </c>
      <c r="E74" s="7" t="n">
        <v>0.0150246480925485</v>
      </c>
      <c r="F74" s="7" t="n">
        <v>0.499364511152545</v>
      </c>
      <c r="G74" s="7" t="n">
        <v>0.350012665960284</v>
      </c>
      <c r="H74" s="8" t="n">
        <f aca="false">PRODUCT(D74:G74)</f>
        <v>20.91116169432</v>
      </c>
      <c r="N74" s="8" t="n">
        <f aca="false">(H74-H46) / (LN(H74) - LN(H46))</f>
        <v>20.620379731275</v>
      </c>
      <c r="O74" s="13" t="n">
        <f aca="false">N74/M$59</f>
        <v>0.0403393242195084</v>
      </c>
      <c r="Q74" s="7" t="n">
        <f aca="false">LN(D74) - LN(D46)</f>
        <v>0.00668095398257229</v>
      </c>
      <c r="R74" s="7" t="n">
        <f aca="false">LN(E74) - LN(E46)</f>
        <v>-0.00632552608692372</v>
      </c>
      <c r="S74" s="7" t="n">
        <f aca="false">LN(F74) - LN(F46)</f>
        <v>-0.0429571561033655</v>
      </c>
      <c r="T74" s="7" t="n">
        <f aca="false">LN(G74) - LN(G46)</f>
        <v>0.0706737469864049</v>
      </c>
      <c r="V74" s="7" t="n">
        <f aca="false">$N74*Q74</f>
        <v>0.137763808087814</v>
      </c>
      <c r="W74" s="7" t="n">
        <f aca="false">$N74*R74</f>
        <v>-0.130434749912453</v>
      </c>
      <c r="X74" s="7" t="n">
        <f aca="false">$N74*S74</f>
        <v>-0.885792871027053</v>
      </c>
      <c r="Y74" s="7" t="n">
        <f aca="false">$N74*T74</f>
        <v>1.45731949989172</v>
      </c>
    </row>
    <row r="75" customFormat="false" ht="15.75" hidden="false" customHeight="false" outlineLevel="0" collapsed="false">
      <c r="B75" s="5"/>
      <c r="C75" s="0" t="s">
        <v>61</v>
      </c>
      <c r="D75" s="7" t="n">
        <v>7962.92116781787</v>
      </c>
      <c r="E75" s="7" t="n">
        <v>0.171911125879672</v>
      </c>
      <c r="F75" s="7" t="n">
        <v>0.0591048157922336</v>
      </c>
      <c r="G75" s="7" t="n">
        <v>0.0749828939360704</v>
      </c>
      <c r="H75" s="8" t="n">
        <f aca="false">PRODUCT(D75:G75)</f>
        <v>6.06682498784455</v>
      </c>
      <c r="N75" s="8" t="n">
        <f aca="false">(H75-H47) / (LN(H75) - LN(H47))</f>
        <v>6.05625070065561</v>
      </c>
      <c r="O75" s="13" t="n">
        <f aca="false">N75/M$59</f>
        <v>0.0118477478956332</v>
      </c>
      <c r="Q75" s="7" t="n">
        <f aca="false">LN(D75) - LN(D47)</f>
        <v>0.00668095398257229</v>
      </c>
      <c r="R75" s="7" t="n">
        <f aca="false">LN(E75) - LN(E47)</f>
        <v>0.0226878448407382</v>
      </c>
      <c r="S75" s="7" t="n">
        <f aca="false">LN(F75) - LN(F47)</f>
        <v>-0.286342065402005</v>
      </c>
      <c r="T75" s="7" t="n">
        <f aca="false">LN(G75) - LN(G47)</f>
        <v>0.260463260830206</v>
      </c>
      <c r="V75" s="7" t="n">
        <f aca="false">$N75*Q75</f>
        <v>0.0404615322380013</v>
      </c>
      <c r="W75" s="7" t="n">
        <f aca="false">$N75*R75</f>
        <v>0.137403276213086</v>
      </c>
      <c r="X75" s="7" t="n">
        <f aca="false">$N75*S75</f>
        <v>-1.73415933421806</v>
      </c>
      <c r="Y75" s="7" t="n">
        <f aca="false">$N75*T75</f>
        <v>1.57743080589798</v>
      </c>
    </row>
    <row r="76" customFormat="false" ht="15.75" hidden="false" customHeight="false" outlineLevel="0" collapsed="false">
      <c r="B76" s="5"/>
      <c r="C76" s="0" t="s">
        <v>62</v>
      </c>
      <c r="D76" s="7" t="n">
        <v>7962.92116781787</v>
      </c>
      <c r="E76" s="7" t="n">
        <v>0.0588891503211055</v>
      </c>
      <c r="F76" s="7" t="n">
        <v>0.499364511152545</v>
      </c>
      <c r="G76" s="7" t="n">
        <v>0.0348480491926635</v>
      </c>
      <c r="H76" s="8" t="n">
        <f aca="false">PRODUCT(D76:G76)</f>
        <v>8.16025725479999</v>
      </c>
      <c r="N76" s="8" t="n">
        <f aca="false">(H76-H48) / (LN(H76) - LN(H48))</f>
        <v>8.12503297645268</v>
      </c>
      <c r="O76" s="13" t="n">
        <f aca="false">N76/M$59</f>
        <v>0.0158948740907137</v>
      </c>
      <c r="Q76" s="7" t="n">
        <f aca="false">LN(D76) - LN(D48)</f>
        <v>0.00668095398257229</v>
      </c>
      <c r="R76" s="7" t="n">
        <f aca="false">LN(E76) - LN(E48)</f>
        <v>-0.0896065438837734</v>
      </c>
      <c r="S76" s="7" t="n">
        <f aca="false">LN(F76) - LN(F48)</f>
        <v>-0.0429571561033655</v>
      </c>
      <c r="T76" s="7" t="n">
        <f aca="false">LN(G76) - LN(G48)</f>
        <v>0.134540808747682</v>
      </c>
      <c r="V76" s="7" t="n">
        <f aca="false">$N76*Q76</f>
        <v>0.0542829714225627</v>
      </c>
      <c r="W76" s="7" t="n">
        <f aca="false">$N76*R76</f>
        <v>-0.728056123961613</v>
      </c>
      <c r="X76" s="7" t="n">
        <f aca="false">$N76*S76</f>
        <v>-0.34902830991447</v>
      </c>
      <c r="Y76" s="7" t="n">
        <f aca="false">$N76*T76</f>
        <v>1.09314850775353</v>
      </c>
    </row>
    <row r="77" customFormat="false" ht="15.75" hidden="false" customHeight="false" outlineLevel="0" collapsed="false">
      <c r="B77" s="5"/>
      <c r="C77" s="0" t="s">
        <v>63</v>
      </c>
      <c r="D77" s="7" t="n">
        <v>7962.92116781787</v>
      </c>
      <c r="E77" s="7" t="n">
        <v>0.0768195311966376</v>
      </c>
      <c r="F77" s="7" t="n">
        <v>0.499364511152545</v>
      </c>
      <c r="G77" s="7" t="n">
        <v>0.0201343447124404</v>
      </c>
      <c r="H77" s="8" t="n">
        <f aca="false">PRODUCT(D77:G77)</f>
        <v>6.15034167479998</v>
      </c>
      <c r="N77" s="8" t="n">
        <f aca="false">(H77-H49) / (LN(H77) - LN(H49))</f>
        <v>5.73370650033304</v>
      </c>
      <c r="O77" s="13" t="n">
        <f aca="false">N77/M$59</f>
        <v>0.011216759754702</v>
      </c>
      <c r="Q77" s="7" t="n">
        <f aca="false">LN(D77) - LN(D49)</f>
        <v>0.00668095398257229</v>
      </c>
      <c r="R77" s="7" t="n">
        <f aca="false">LN(E77) - LN(E49)</f>
        <v>-0.105016789553508</v>
      </c>
      <c r="S77" s="7" t="n">
        <f aca="false">LN(F77) - LN(F49)</f>
        <v>-0.0429571561033655</v>
      </c>
      <c r="T77" s="7" t="n">
        <f aca="false">LN(G77) - LN(G49)</f>
        <v>0.283263252944685</v>
      </c>
      <c r="V77" s="7" t="n">
        <f aca="false">$N77*Q77</f>
        <v>0.0383066292783007</v>
      </c>
      <c r="W77" s="7" t="n">
        <f aca="false">$N77*R77</f>
        <v>-0.602135448907058</v>
      </c>
      <c r="X77" s="7" t="n">
        <f aca="false">$N77*S77</f>
        <v>-0.246303725185688</v>
      </c>
      <c r="Y77" s="7" t="n">
        <f aca="false">$N77*T77</f>
        <v>1.62414835471443</v>
      </c>
    </row>
    <row r="78" customFormat="false" ht="15.75" hidden="false" customHeight="false" outlineLevel="0" collapsed="false">
      <c r="B78" s="5"/>
      <c r="C78" s="0" t="s">
        <v>64</v>
      </c>
      <c r="D78" s="7" t="n">
        <v>7962.92116781787</v>
      </c>
      <c r="E78" s="7" t="n">
        <v>0.0244760065241918</v>
      </c>
      <c r="F78" s="7" t="n">
        <v>0.499364511152545</v>
      </c>
      <c r="G78" s="7" t="n">
        <v>0.595004940134612</v>
      </c>
      <c r="H78" s="8" t="n">
        <f aca="false">PRODUCT(D78:G78)</f>
        <v>57.90968769096</v>
      </c>
      <c r="N78" s="8" t="n">
        <f aca="false">(H78-H50) / (LN(H78) - LN(H50))</f>
        <v>60.1601506844279</v>
      </c>
      <c r="O78" s="13" t="n">
        <f aca="false">N78/M$59</f>
        <v>0.117690355618081</v>
      </c>
      <c r="Q78" s="7" t="n">
        <f aca="false">LN(D78) - LN(D50)</f>
        <v>0.00668095398257229</v>
      </c>
      <c r="R78" s="7" t="n">
        <f aca="false">LN(E78) - LN(E50)</f>
        <v>1.08696545630949E-005</v>
      </c>
      <c r="S78" s="7" t="n">
        <f aca="false">LN(F78) - LN(F50)</f>
        <v>-0.0429571561033655</v>
      </c>
      <c r="T78" s="7" t="n">
        <f aca="false">LN(G78) - LN(G50)</f>
        <v>-0.0395072260060971</v>
      </c>
      <c r="V78" s="7" t="n">
        <f aca="false">$N78*Q78</f>
        <v>0.401927198307277</v>
      </c>
      <c r="W78" s="7" t="n">
        <f aca="false">$N78*R78</f>
        <v>0.000653920056403465</v>
      </c>
      <c r="X78" s="7" t="n">
        <f aca="false">$N78*S78</f>
        <v>-2.58430898415296</v>
      </c>
      <c r="Y78" s="7" t="n">
        <f aca="false">$N78*T78</f>
        <v>-2.37676066965055</v>
      </c>
    </row>
    <row r="79" customFormat="false" ht="15.75" hidden="false" customHeight="false" outlineLevel="0" collapsed="false">
      <c r="B79" s="5"/>
      <c r="C79" s="0" t="s">
        <v>65</v>
      </c>
      <c r="D79" s="7" t="n">
        <v>7962.92116781787</v>
      </c>
      <c r="E79" s="7" t="n">
        <v>0.171911125879672</v>
      </c>
      <c r="F79" s="7" t="n">
        <v>0.0591048157922336</v>
      </c>
      <c r="G79" s="7" t="n">
        <v>0.0320898025478509</v>
      </c>
      <c r="H79" s="8" t="n">
        <f aca="false">PRODUCT(D79:G79)</f>
        <v>2.5963683946139</v>
      </c>
      <c r="N79" s="8" t="n">
        <f aca="false">(H79-H51) / (LN(H79) - LN(H51))</f>
        <v>2.6851733591952</v>
      </c>
      <c r="O79" s="13" t="n">
        <f aca="false">N79/M$59</f>
        <v>0.00525296236702543</v>
      </c>
      <c r="Q79" s="7" t="n">
        <f aca="false">LN(D79) - LN(D51)</f>
        <v>0.00668095398257229</v>
      </c>
      <c r="R79" s="7" t="n">
        <f aca="false">LN(E79) - LN(E51)</f>
        <v>0.0226878448407382</v>
      </c>
      <c r="S79" s="7" t="n">
        <f aca="false">LN(F79) - LN(F51)</f>
        <v>-0.286342065402005</v>
      </c>
      <c r="T79" s="7" t="n">
        <f aca="false">LN(G79) - LN(G51)</f>
        <v>0.190082923798877</v>
      </c>
      <c r="V79" s="7" t="n">
        <f aca="false">$N79*Q79</f>
        <v>0.0179395196480122</v>
      </c>
      <c r="W79" s="7" t="n">
        <f aca="false">$N79*R79</f>
        <v>0.0609207965439043</v>
      </c>
      <c r="X79" s="7" t="n">
        <f aca="false">$N79*S79</f>
        <v>-0.768878085634391</v>
      </c>
      <c r="Y79" s="7" t="n">
        <f aca="false">$N79*T79</f>
        <v>0.510405603022675</v>
      </c>
    </row>
    <row r="80" customFormat="false" ht="15.75" hidden="false" customHeight="false" outlineLevel="0" collapsed="false">
      <c r="B80" s="5"/>
      <c r="C80" s="0" t="s">
        <v>66</v>
      </c>
      <c r="D80" s="7" t="n">
        <v>7962.92116781787</v>
      </c>
      <c r="E80" s="7" t="n">
        <v>0.114299600223279</v>
      </c>
      <c r="F80" s="7" t="n">
        <v>0.0591048157922336</v>
      </c>
      <c r="G80" s="7" t="n">
        <v>0.0160552357137516</v>
      </c>
      <c r="H80" s="8" t="n">
        <f aca="false">PRODUCT(D80:G80)</f>
        <v>0.863687594755275</v>
      </c>
      <c r="N80" s="8" t="n">
        <f aca="false">(H80-H52) / (LN(H80) - LN(H52))</f>
        <v>0.843512022475715</v>
      </c>
      <c r="O80" s="13" t="n">
        <f aca="false">N80/M$59</f>
        <v>0.00165014928925352</v>
      </c>
      <c r="Q80" s="7" t="n">
        <f aca="false">LN(D80) - LN(D52)</f>
        <v>0.00668095398257229</v>
      </c>
      <c r="R80" s="7" t="n">
        <f aca="false">LN(E80) - LN(E52)</f>
        <v>0.330165549536705</v>
      </c>
      <c r="S80" s="7" t="n">
        <f aca="false">LN(F80) - LN(F52)</f>
        <v>-0.286342065402005</v>
      </c>
      <c r="T80" s="7" t="n">
        <f aca="false">LN(G80) - LN(G52)</f>
        <v>-0.00304278767339827</v>
      </c>
      <c r="V80" s="7" t="n">
        <f aca="false">$N80*Q80</f>
        <v>0.00563546500590674</v>
      </c>
      <c r="W80" s="7" t="n">
        <f aca="false">$N80*R80</f>
        <v>0.278498610441512</v>
      </c>
      <c r="X80" s="7" t="n">
        <f aca="false">$N80*S80</f>
        <v>-0.241532974707118</v>
      </c>
      <c r="Y80" s="7" t="n">
        <f aca="false">$N80*T80</f>
        <v>-0.00256662798435235</v>
      </c>
    </row>
    <row r="81" customFormat="false" ht="15.75" hidden="false" customHeight="false" outlineLevel="0" collapsed="false">
      <c r="B81" s="24"/>
      <c r="D81" s="14" t="s">
        <v>12</v>
      </c>
      <c r="E81" s="14"/>
      <c r="F81" s="14"/>
      <c r="G81" s="14"/>
      <c r="H81" s="15" t="s">
        <v>13</v>
      </c>
      <c r="N81" s="3" t="s">
        <v>8</v>
      </c>
      <c r="O81" s="4" t="s">
        <v>24</v>
      </c>
      <c r="Q81" s="14" t="s">
        <v>14</v>
      </c>
      <c r="R81" s="14"/>
      <c r="S81" s="14"/>
      <c r="T81" s="14"/>
      <c r="V81" s="14" t="s">
        <v>26</v>
      </c>
      <c r="W81" s="14"/>
      <c r="X81" s="14"/>
      <c r="Y81" s="14"/>
    </row>
    <row r="82" customFormat="false" ht="15.75" hidden="false" customHeight="false" outlineLevel="0" collapsed="false">
      <c r="D82" s="3"/>
      <c r="E82" s="3"/>
      <c r="F82" s="3"/>
      <c r="G82" s="3"/>
      <c r="H82" s="17" t="n">
        <f aca="false">SUM(H59:H80)</f>
        <v>527.428496113275</v>
      </c>
      <c r="V82" s="7" t="n">
        <f aca="false">SUM(V59:V80)</f>
        <v>1.20563698479067</v>
      </c>
      <c r="W82" s="7" t="n">
        <f aca="false">SUM(W59:W80)</f>
        <v>29.2150172808971</v>
      </c>
      <c r="X82" s="7" t="n">
        <f aca="false">SUM(X59:X80)</f>
        <v>5.67386321469735</v>
      </c>
      <c r="Y82" s="7" t="n">
        <f aca="false">SUM(Y59:Y80)</f>
        <v>-3.92131443013125</v>
      </c>
      <c r="Z82" s="10" t="n">
        <f aca="false">SUM(V82:Y82)</f>
        <v>32.1732030502539</v>
      </c>
    </row>
    <row r="83" customFormat="false" ht="15.75" hidden="false" customHeight="false" outlineLevel="0" collapsed="false">
      <c r="D83" s="3"/>
      <c r="E83" s="3"/>
      <c r="F83" s="3"/>
      <c r="G83" s="3"/>
      <c r="H83" s="19" t="s">
        <v>17</v>
      </c>
      <c r="V83" s="2" t="s">
        <v>18</v>
      </c>
      <c r="W83" s="2"/>
      <c r="X83" s="2"/>
      <c r="Y83" s="2"/>
      <c r="Z83" s="3" t="s">
        <v>6</v>
      </c>
    </row>
  </sheetData>
  <mergeCells count="20">
    <mergeCell ref="D1:G1"/>
    <mergeCell ref="Q1:T1"/>
    <mergeCell ref="V1:Y1"/>
    <mergeCell ref="D25:G25"/>
    <mergeCell ref="D29:G29"/>
    <mergeCell ref="Q29:T29"/>
    <mergeCell ref="V29:Y29"/>
    <mergeCell ref="B31:B52"/>
    <mergeCell ref="D53:G53"/>
    <mergeCell ref="Q53:T53"/>
    <mergeCell ref="V53:Y53"/>
    <mergeCell ref="V55:Y55"/>
    <mergeCell ref="D57:G57"/>
    <mergeCell ref="Q57:T57"/>
    <mergeCell ref="V57:Y57"/>
    <mergeCell ref="B60:B80"/>
    <mergeCell ref="D81:G81"/>
    <mergeCell ref="Q81:T81"/>
    <mergeCell ref="V81:Y81"/>
    <mergeCell ref="V83:Y8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83"/>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pane xSplit="3" ySplit="2" topLeftCell="D5" activePane="bottomRight" state="frozen"/>
      <selection pane="topLeft" activeCell="A1" activeCellId="0" sqref="A1"/>
      <selection pane="topRight" activeCell="D1" activeCellId="0" sqref="D1"/>
      <selection pane="bottomLeft" activeCell="A5" activeCellId="0" sqref="A5"/>
      <selection pane="bottomRight" activeCell="D34" activeCellId="0" sqref="D34"/>
    </sheetView>
  </sheetViews>
  <sheetFormatPr defaultColWidth="10.4375" defaultRowHeight="15.75" zeroHeight="false" outlineLevelRow="0" outlineLevelCol="0"/>
  <cols>
    <col collapsed="false" customWidth="true" hidden="false" outlineLevel="0" max="1" min="1" style="0" width="5.16"/>
    <col collapsed="false" customWidth="true" hidden="false" outlineLevel="0" max="2" min="2" style="0" width="3.67"/>
    <col collapsed="false" customWidth="true" hidden="false" outlineLevel="0" max="3" min="3" style="0" width="29"/>
    <col collapsed="false" customWidth="true" hidden="false" outlineLevel="0" max="9" min="9" style="0" width="5.33"/>
    <col collapsed="false" customWidth="true" hidden="false" outlineLevel="0" max="12" min="12" style="0" width="4.66"/>
  </cols>
  <sheetData>
    <row r="1" customFormat="false" ht="15.75" hidden="false" customHeight="false" outlineLevel="0" collapsed="false">
      <c r="D1" s="2" t="s">
        <v>3</v>
      </c>
      <c r="E1" s="2"/>
      <c r="F1" s="2"/>
      <c r="G1" s="2"/>
      <c r="Q1" s="2" t="s">
        <v>3</v>
      </c>
      <c r="R1" s="2"/>
      <c r="S1" s="2"/>
      <c r="T1" s="2"/>
      <c r="V1" s="2" t="s">
        <v>3</v>
      </c>
      <c r="W1" s="2"/>
      <c r="X1" s="2"/>
      <c r="Y1" s="2"/>
    </row>
    <row r="2" customFormat="false" ht="15.75" hidden="false" customHeight="false" outlineLevel="0" collapsed="false">
      <c r="D2" s="3" t="s">
        <v>41</v>
      </c>
      <c r="E2" s="3" t="s">
        <v>42</v>
      </c>
      <c r="F2" s="3" t="s">
        <v>43</v>
      </c>
      <c r="G2" s="3" t="s">
        <v>44</v>
      </c>
      <c r="J2" s="3" t="s">
        <v>5</v>
      </c>
      <c r="K2" s="3" t="s">
        <v>6</v>
      </c>
      <c r="M2" s="3" t="s">
        <v>7</v>
      </c>
      <c r="N2" s="3" t="s">
        <v>8</v>
      </c>
      <c r="O2" s="4" t="s">
        <v>24</v>
      </c>
      <c r="Q2" s="3" t="s">
        <v>41</v>
      </c>
      <c r="R2" s="3" t="s">
        <v>42</v>
      </c>
      <c r="S2" s="3" t="s">
        <v>43</v>
      </c>
      <c r="T2" s="3" t="s">
        <v>44</v>
      </c>
      <c r="V2" s="3" t="s">
        <v>41</v>
      </c>
      <c r="W2" s="3" t="s">
        <v>42</v>
      </c>
      <c r="X2" s="3" t="s">
        <v>43</v>
      </c>
      <c r="Y2" s="3" t="s">
        <v>44</v>
      </c>
    </row>
    <row r="3" customFormat="false" ht="15.75" hidden="false" customHeight="false" outlineLevel="0" collapsed="false">
      <c r="A3" s="0" t="n">
        <v>2002</v>
      </c>
      <c r="C3" s="0" t="s">
        <v>45</v>
      </c>
      <c r="D3" s="58" t="n">
        <v>8270.20152104352</v>
      </c>
      <c r="E3" s="58" t="n">
        <v>0.210861759257025</v>
      </c>
      <c r="F3" s="58" t="n">
        <v>0.520713362670397</v>
      </c>
      <c r="G3" s="58" t="n">
        <v>0.0281963311351873</v>
      </c>
      <c r="H3" s="12" t="n">
        <f aca="false">PRODUCT(D3:G3)</f>
        <v>25.60384814832</v>
      </c>
      <c r="J3" s="3"/>
      <c r="K3" s="3"/>
      <c r="M3" s="3"/>
      <c r="N3" s="3"/>
      <c r="O3" s="4"/>
    </row>
    <row r="4" customFormat="false" ht="15.75" hidden="false" customHeight="false" outlineLevel="0" collapsed="false">
      <c r="C4" s="0" t="s">
        <v>46</v>
      </c>
      <c r="D4" s="58" t="n">
        <v>8270.20152104352</v>
      </c>
      <c r="E4" s="58" t="n">
        <v>0.0735335673227738</v>
      </c>
      <c r="F4" s="58" t="n">
        <v>0.0910274670555227</v>
      </c>
      <c r="G4" s="58" t="n">
        <v>0.0286633072660316</v>
      </c>
      <c r="H4" s="12" t="n">
        <f aca="false">PRODUCT(D4:G4)</f>
        <v>1.58672069076948</v>
      </c>
      <c r="J4" s="3"/>
      <c r="K4" s="3"/>
      <c r="M4" s="3"/>
      <c r="N4" s="3"/>
      <c r="O4" s="4"/>
    </row>
    <row r="5" customFormat="false" ht="15.75" hidden="false" customHeight="false" outlineLevel="0" collapsed="false">
      <c r="C5" s="0" t="s">
        <v>47</v>
      </c>
      <c r="D5" s="58" t="n">
        <v>8270.20152104352</v>
      </c>
      <c r="E5" s="58" t="n">
        <v>0.0228855223722232</v>
      </c>
      <c r="F5" s="58" t="n">
        <v>0.0910274670555227</v>
      </c>
      <c r="G5" s="58" t="n">
        <v>0.224497046207658</v>
      </c>
      <c r="H5" s="12" t="n">
        <f aca="false">PRODUCT(D5:G5)</f>
        <v>3.86776439706144</v>
      </c>
      <c r="J5" s="3"/>
      <c r="K5" s="3"/>
      <c r="M5" s="3"/>
      <c r="N5" s="3"/>
      <c r="O5" s="4"/>
    </row>
    <row r="6" customFormat="false" ht="15.75" hidden="false" customHeight="false" outlineLevel="0" collapsed="false">
      <c r="C6" s="0" t="s">
        <v>48</v>
      </c>
      <c r="D6" s="58" t="n">
        <v>8270.20152104352</v>
      </c>
      <c r="E6" s="58" t="n">
        <v>0.00114281868130302</v>
      </c>
      <c r="F6" s="58" t="n">
        <v>0.0910274670555227</v>
      </c>
      <c r="G6" s="58" t="n">
        <v>0.0317902134280087</v>
      </c>
      <c r="H6" s="12" t="n">
        <f aca="false">PRODUCT(D6:G6)</f>
        <v>0.0273501255953012</v>
      </c>
      <c r="J6" s="3"/>
      <c r="K6" s="3"/>
      <c r="M6" s="3"/>
      <c r="N6" s="3"/>
      <c r="O6" s="4"/>
    </row>
    <row r="7" customFormat="false" ht="15.75" hidden="false" customHeight="false" outlineLevel="0" collapsed="false">
      <c r="C7" s="0" t="s">
        <v>49</v>
      </c>
      <c r="D7" s="58" t="n">
        <v>8270.20152104352</v>
      </c>
      <c r="E7" s="58" t="n">
        <v>0.0259099849043504</v>
      </c>
      <c r="F7" s="58" t="n">
        <v>0.0910274670555227</v>
      </c>
      <c r="G7" s="58" t="n">
        <v>0.170482929007251</v>
      </c>
      <c r="H7" s="12" t="n">
        <f aca="false">PRODUCT(D7:G7)</f>
        <v>3.32534422739175</v>
      </c>
      <c r="J7" s="3"/>
      <c r="K7" s="3"/>
      <c r="M7" s="3"/>
      <c r="N7" s="3"/>
      <c r="O7" s="4"/>
    </row>
    <row r="8" customFormat="false" ht="15.75" hidden="false" customHeight="false" outlineLevel="0" collapsed="false">
      <c r="C8" s="0" t="s">
        <v>50</v>
      </c>
      <c r="D8" s="58" t="n">
        <v>8270.20152104352</v>
      </c>
      <c r="E8" s="58" t="n">
        <v>0.136845768171156</v>
      </c>
      <c r="F8" s="58" t="n">
        <v>0.188898725694253</v>
      </c>
      <c r="G8" s="58" t="n">
        <v>0.0454264638752156</v>
      </c>
      <c r="H8" s="12" t="n">
        <f aca="false">PRODUCT(D8:G8)</f>
        <v>9.71148007800004</v>
      </c>
      <c r="J8" s="3"/>
      <c r="K8" s="3"/>
      <c r="M8" s="3"/>
      <c r="N8" s="3"/>
      <c r="O8" s="4"/>
    </row>
    <row r="9" customFormat="false" ht="15.75" hidden="false" customHeight="false" outlineLevel="0" collapsed="false">
      <c r="C9" s="0" t="s">
        <v>51</v>
      </c>
      <c r="D9" s="58" t="n">
        <v>8270.20152104352</v>
      </c>
      <c r="E9" s="58" t="n">
        <v>0.118653561284674</v>
      </c>
      <c r="F9" s="58" t="n">
        <v>0.188898725694253</v>
      </c>
      <c r="G9" s="58" t="n">
        <v>0.320165242176175</v>
      </c>
      <c r="H9" s="12" t="n">
        <f aca="false">PRODUCT(D9:G9)</f>
        <v>59.34717903</v>
      </c>
      <c r="J9" s="3"/>
      <c r="K9" s="3"/>
      <c r="M9" s="3"/>
      <c r="N9" s="3"/>
      <c r="O9" s="4"/>
    </row>
    <row r="10" customFormat="false" ht="15.75" hidden="false" customHeight="false" outlineLevel="0" collapsed="false">
      <c r="C10" s="0" t="s">
        <v>52</v>
      </c>
      <c r="D10" s="58" t="n">
        <v>8270.20152104352</v>
      </c>
      <c r="E10" s="58" t="n">
        <v>0.153804094680827</v>
      </c>
      <c r="F10" s="58" t="n">
        <v>0.188898725694253</v>
      </c>
      <c r="G10" s="58" t="n">
        <v>0.0220328768809411</v>
      </c>
      <c r="H10" s="12" t="n">
        <f aca="false">PRODUCT(D10:G10)</f>
        <v>5.29400352</v>
      </c>
      <c r="J10" s="3"/>
      <c r="K10" s="3"/>
      <c r="M10" s="3"/>
      <c r="N10" s="3"/>
      <c r="O10" s="4"/>
    </row>
    <row r="11" customFormat="false" ht="15.75" hidden="false" customHeight="false" outlineLevel="0" collapsed="false">
      <c r="C11" s="0" t="s">
        <v>53</v>
      </c>
      <c r="D11" s="58" t="n">
        <v>8270.20152104352</v>
      </c>
      <c r="E11" s="58" t="n">
        <v>0.00614783090353588</v>
      </c>
      <c r="F11" s="58" t="n">
        <v>0.199360444579827</v>
      </c>
      <c r="G11" s="58" t="n">
        <v>0.790509720980781</v>
      </c>
      <c r="H11" s="12" t="n">
        <f aca="false">PRODUCT(D11:G11)</f>
        <v>8.01279836463612</v>
      </c>
      <c r="J11" s="3"/>
      <c r="K11" s="3"/>
      <c r="M11" s="3"/>
      <c r="N11" s="3"/>
      <c r="O11" s="4"/>
    </row>
    <row r="12" customFormat="false" ht="15.75" hidden="false" customHeight="false" outlineLevel="0" collapsed="false">
      <c r="C12" s="0" t="s">
        <v>54</v>
      </c>
      <c r="D12" s="58" t="n">
        <v>8270.20152104352</v>
      </c>
      <c r="E12" s="58" t="n">
        <v>0.493761281654635</v>
      </c>
      <c r="F12" s="58" t="n">
        <v>0.0910274670555227</v>
      </c>
      <c r="G12" s="58" t="n">
        <v>0.418806456599763</v>
      </c>
      <c r="H12" s="12" t="n">
        <f aca="false">PRODUCT(D12:G12)</f>
        <v>155.675027265216</v>
      </c>
      <c r="J12" s="3"/>
      <c r="K12" s="3"/>
      <c r="M12" s="3"/>
      <c r="N12" s="3"/>
      <c r="O12" s="4"/>
    </row>
    <row r="13" customFormat="false" ht="15.75" hidden="false" customHeight="false" outlineLevel="0" collapsed="false">
      <c r="C13" s="0" t="s">
        <v>55</v>
      </c>
      <c r="D13" s="58" t="n">
        <v>8270.20152104352</v>
      </c>
      <c r="E13" s="58" t="n">
        <v>0.262281256362572</v>
      </c>
      <c r="F13" s="58" t="n">
        <v>0.188898725694253</v>
      </c>
      <c r="G13" s="58" t="n">
        <v>0.182382265692303</v>
      </c>
      <c r="H13" s="12" t="n">
        <f aca="false">PRODUCT(D13:G13)</f>
        <v>74.7300000000001</v>
      </c>
      <c r="J13" s="3"/>
      <c r="K13" s="3"/>
      <c r="M13" s="3"/>
      <c r="N13" s="3"/>
      <c r="O13" s="4"/>
    </row>
    <row r="14" customFormat="false" ht="15.75" hidden="false" customHeight="false" outlineLevel="0" collapsed="false">
      <c r="C14" s="0" t="s">
        <v>56</v>
      </c>
      <c r="D14" s="58" t="n">
        <v>8270.20152104352</v>
      </c>
      <c r="E14" s="58" t="n">
        <v>0.0183777631771212</v>
      </c>
      <c r="F14" s="58" t="n">
        <v>0.199360444579827</v>
      </c>
      <c r="G14" s="58" t="n">
        <v>0.209490279019219</v>
      </c>
      <c r="H14" s="12" t="n">
        <f aca="false">PRODUCT(D14:G14)</f>
        <v>6.34763011068614</v>
      </c>
      <c r="J14" s="3"/>
      <c r="K14" s="3"/>
      <c r="M14" s="3"/>
      <c r="N14" s="3"/>
      <c r="O14" s="4"/>
    </row>
    <row r="15" customFormat="false" ht="15.75" hidden="false" customHeight="false" outlineLevel="0" collapsed="false">
      <c r="C15" s="0" t="s">
        <v>57</v>
      </c>
      <c r="D15" s="58" t="n">
        <v>8270.20152104352</v>
      </c>
      <c r="E15" s="58" t="n">
        <v>0.493761281654635</v>
      </c>
      <c r="F15" s="58" t="n">
        <v>0.0910274670555227</v>
      </c>
      <c r="G15" s="58" t="n">
        <v>0.0119864737771605</v>
      </c>
      <c r="H15" s="12" t="n">
        <f aca="false">PRODUCT(D15:G15)</f>
        <v>4.45550588504062</v>
      </c>
      <c r="J15" s="3"/>
      <c r="K15" s="3"/>
      <c r="M15" s="3"/>
      <c r="N15" s="3"/>
      <c r="O15" s="4"/>
    </row>
    <row r="16" customFormat="false" ht="15.75" hidden="false" customHeight="false" outlineLevel="0" collapsed="false">
      <c r="C16" s="0" t="s">
        <v>58</v>
      </c>
      <c r="D16" s="58" t="n">
        <v>8270.20152104352</v>
      </c>
      <c r="E16" s="58" t="n">
        <v>0.163191675347039</v>
      </c>
      <c r="F16" s="58" t="n">
        <v>0.188898725694253</v>
      </c>
      <c r="G16" s="58" t="n">
        <v>0.410714384104541</v>
      </c>
      <c r="H16" s="12" t="n">
        <f aca="false">PRODUCT(D16:G16)</f>
        <v>104.708764305001</v>
      </c>
      <c r="J16" s="3"/>
      <c r="K16" s="3"/>
      <c r="M16" s="3"/>
      <c r="N16" s="3"/>
      <c r="O16" s="4"/>
    </row>
    <row r="17" customFormat="false" ht="15.75" hidden="false" customHeight="false" outlineLevel="0" collapsed="false">
      <c r="C17" s="0" t="s">
        <v>59</v>
      </c>
      <c r="D17" s="58" t="n">
        <v>8270.20152104352</v>
      </c>
      <c r="E17" s="58" t="n">
        <v>0.0593267806423371</v>
      </c>
      <c r="F17" s="58" t="n">
        <v>0.188898725694253</v>
      </c>
      <c r="G17" s="58" t="n">
        <v>0.0192787672708235</v>
      </c>
      <c r="H17" s="12" t="n">
        <f aca="false">PRODUCT(D17:G17)</f>
        <v>1.78679678800001</v>
      </c>
      <c r="J17" s="3"/>
      <c r="K17" s="3"/>
      <c r="M17" s="3"/>
      <c r="N17" s="3"/>
      <c r="O17" s="4"/>
    </row>
    <row r="18" customFormat="false" ht="15.75" hidden="false" customHeight="false" outlineLevel="0" collapsed="false">
      <c r="C18" s="0" t="s">
        <v>60</v>
      </c>
      <c r="D18" s="58" t="n">
        <v>8270.20152104352</v>
      </c>
      <c r="E18" s="58" t="n">
        <v>0.0151015479568266</v>
      </c>
      <c r="F18" s="58" t="n">
        <v>0.520713362670397</v>
      </c>
      <c r="G18" s="58" t="n">
        <v>0.303743283462689</v>
      </c>
      <c r="H18" s="12" t="n">
        <f aca="false">PRODUCT(D18:G18)</f>
        <v>19.7534503202399</v>
      </c>
      <c r="J18" s="3"/>
      <c r="K18" s="3"/>
      <c r="M18" s="3"/>
      <c r="N18" s="3"/>
      <c r="O18" s="4"/>
    </row>
    <row r="19" customFormat="false" ht="15.75" hidden="false" customHeight="false" outlineLevel="0" collapsed="false">
      <c r="C19" s="0" t="s">
        <v>61</v>
      </c>
      <c r="D19" s="58" t="n">
        <v>8270.20152104352</v>
      </c>
      <c r="E19" s="58" t="n">
        <v>0.210861759257025</v>
      </c>
      <c r="F19" s="58" t="n">
        <v>0.0910274670555227</v>
      </c>
      <c r="G19" s="58" t="n">
        <v>0.0612540842231622</v>
      </c>
      <c r="H19" s="12" t="n">
        <f aca="false">PRODUCT(D19:G19)</f>
        <v>9.72347332883734</v>
      </c>
      <c r="J19" s="3"/>
      <c r="K19" s="3"/>
      <c r="M19" s="3"/>
      <c r="N19" s="3"/>
      <c r="O19" s="4"/>
    </row>
    <row r="20" customFormat="false" ht="15.75" hidden="false" customHeight="false" outlineLevel="0" collapsed="false">
      <c r="C20" s="0" t="s">
        <v>62</v>
      </c>
      <c r="D20" s="58" t="n">
        <v>8270.20152104352</v>
      </c>
      <c r="E20" s="58" t="n">
        <v>0.0651467268611581</v>
      </c>
      <c r="F20" s="58" t="n">
        <v>0.520713362670397</v>
      </c>
      <c r="G20" s="58" t="n">
        <v>0.0160479077618239</v>
      </c>
      <c r="H20" s="12" t="n">
        <f aca="false">PRODUCT(D20:G20)</f>
        <v>4.50221089919999</v>
      </c>
      <c r="J20" s="3"/>
      <c r="K20" s="3"/>
      <c r="M20" s="3"/>
      <c r="N20" s="3"/>
      <c r="O20" s="4"/>
    </row>
    <row r="21" customFormat="false" ht="15.75" hidden="false" customHeight="false" outlineLevel="0" collapsed="false">
      <c r="C21" s="0" t="s">
        <v>63</v>
      </c>
      <c r="D21" s="58" t="n">
        <v>8270.20152104352</v>
      </c>
      <c r="E21" s="58" t="n">
        <v>0.0868707774996032</v>
      </c>
      <c r="F21" s="58" t="n">
        <v>0.520713362670397</v>
      </c>
      <c r="G21" s="58" t="n">
        <v>0.0120884832011234</v>
      </c>
      <c r="H21" s="12" t="n">
        <f aca="false">PRODUCT(D21:G21)</f>
        <v>4.52231005500001</v>
      </c>
      <c r="J21" s="3"/>
      <c r="K21" s="3"/>
      <c r="M21" s="3"/>
      <c r="N21" s="3"/>
      <c r="O21" s="4"/>
    </row>
    <row r="22" customFormat="false" ht="15.75" hidden="false" customHeight="false" outlineLevel="0" collapsed="false">
      <c r="C22" s="0" t="s">
        <v>64</v>
      </c>
      <c r="D22" s="58" t="n">
        <v>8270.20152104352</v>
      </c>
      <c r="E22" s="58" t="n">
        <v>0.0244754495118939</v>
      </c>
      <c r="F22" s="58" t="n">
        <v>0.520713362670397</v>
      </c>
      <c r="G22" s="58" t="n">
        <v>0.639923994439176</v>
      </c>
      <c r="H22" s="12" t="n">
        <f aca="false">PRODUCT(D22:G22)</f>
        <v>67.4487470336399</v>
      </c>
      <c r="J22" s="3"/>
      <c r="K22" s="3"/>
      <c r="M22" s="3"/>
      <c r="N22" s="3"/>
      <c r="O22" s="4"/>
    </row>
    <row r="23" customFormat="false" ht="15.75" hidden="false" customHeight="false" outlineLevel="0" collapsed="false">
      <c r="C23" s="0" t="s">
        <v>65</v>
      </c>
      <c r="D23" s="58" t="n">
        <v>8270.20152104352</v>
      </c>
      <c r="E23" s="58" t="n">
        <v>0.210861759257025</v>
      </c>
      <c r="F23" s="58" t="n">
        <v>0.0910274670555227</v>
      </c>
      <c r="G23" s="58" t="n">
        <v>0.0397512889389382</v>
      </c>
      <c r="H23" s="12" t="n">
        <f aca="false">PRODUCT(D23:G23)</f>
        <v>6.310119605682</v>
      </c>
      <c r="J23" s="3"/>
      <c r="K23" s="3"/>
      <c r="M23" s="3"/>
      <c r="N23" s="3"/>
      <c r="O23" s="4"/>
    </row>
    <row r="24" customFormat="false" ht="15.75" hidden="false" customHeight="false" outlineLevel="0" collapsed="false">
      <c r="C24" s="0" t="s">
        <v>66</v>
      </c>
      <c r="D24" s="58" t="n">
        <v>8270.20152104352</v>
      </c>
      <c r="E24" s="58" t="n">
        <v>0.0837350090280012</v>
      </c>
      <c r="F24" s="58" t="n">
        <v>0.0910274670555227</v>
      </c>
      <c r="G24" s="58" t="n">
        <v>0.0127682005520273</v>
      </c>
      <c r="H24" s="12" t="n">
        <f aca="false">PRODUCT(D24:G24)</f>
        <v>0.804869216470078</v>
      </c>
      <c r="J24" s="3"/>
      <c r="K24" s="3"/>
      <c r="M24" s="3"/>
      <c r="N24" s="3"/>
      <c r="O24" s="4"/>
    </row>
    <row r="25" customFormat="false" ht="15.75" hidden="false" customHeight="false" outlineLevel="0" collapsed="false">
      <c r="D25" s="14" t="s">
        <v>12</v>
      </c>
      <c r="E25" s="14"/>
      <c r="F25" s="14"/>
      <c r="G25" s="14"/>
      <c r="H25" s="15" t="s">
        <v>13</v>
      </c>
      <c r="J25" s="3"/>
      <c r="K25" s="3"/>
      <c r="M25" s="3"/>
      <c r="N25" s="3"/>
      <c r="O25" s="4"/>
    </row>
    <row r="26" customFormat="false" ht="15.75" hidden="false" customHeight="false" outlineLevel="0" collapsed="false">
      <c r="H26" s="17" t="n">
        <f aca="false">SUM(H3:H24)</f>
        <v>577.545393394786</v>
      </c>
      <c r="J26" s="3"/>
      <c r="K26" s="3"/>
      <c r="M26" s="3"/>
      <c r="N26" s="3"/>
      <c r="O26" s="4"/>
    </row>
    <row r="27" customFormat="false" ht="15.75" hidden="false" customHeight="false" outlineLevel="0" collapsed="false">
      <c r="H27" s="19" t="s">
        <v>17</v>
      </c>
      <c r="J27" s="3"/>
      <c r="K27" s="3"/>
      <c r="M27" s="3"/>
      <c r="N27" s="3"/>
      <c r="O27" s="4"/>
    </row>
    <row r="28" customFormat="false" ht="15.75" hidden="false" customHeight="false" outlineLevel="0" collapsed="false">
      <c r="J28" s="3"/>
      <c r="K28" s="3"/>
      <c r="M28" s="3"/>
      <c r="N28" s="3"/>
      <c r="O28" s="4"/>
    </row>
    <row r="29" customFormat="false" ht="15.75" hidden="false" customHeight="false" outlineLevel="0" collapsed="false">
      <c r="D29" s="2" t="s">
        <v>3</v>
      </c>
      <c r="E29" s="2"/>
      <c r="F29" s="2"/>
      <c r="G29" s="2"/>
      <c r="J29" s="3"/>
      <c r="K29" s="3"/>
      <c r="M29" s="3"/>
      <c r="N29" s="3"/>
      <c r="O29" s="4"/>
      <c r="Q29" s="2" t="s">
        <v>3</v>
      </c>
      <c r="R29" s="2"/>
      <c r="S29" s="2"/>
      <c r="T29" s="2"/>
      <c r="V29" s="2" t="s">
        <v>3</v>
      </c>
      <c r="W29" s="2"/>
      <c r="X29" s="2"/>
      <c r="Y29" s="2"/>
    </row>
    <row r="30" customFormat="false" ht="15.75" hidden="false" customHeight="false" outlineLevel="0" collapsed="false">
      <c r="D30" s="3" t="s">
        <v>41</v>
      </c>
      <c r="E30" s="3" t="s">
        <v>42</v>
      </c>
      <c r="F30" s="3" t="s">
        <v>43</v>
      </c>
      <c r="G30" s="3" t="s">
        <v>44</v>
      </c>
      <c r="J30" s="3"/>
      <c r="K30" s="3"/>
      <c r="M30" s="3"/>
      <c r="N30" s="3"/>
      <c r="O30" s="4"/>
      <c r="Q30" s="3" t="s">
        <v>41</v>
      </c>
      <c r="R30" s="3" t="s">
        <v>42</v>
      </c>
      <c r="S30" s="3" t="s">
        <v>43</v>
      </c>
      <c r="T30" s="3" t="s">
        <v>44</v>
      </c>
      <c r="V30" s="3" t="s">
        <v>41</v>
      </c>
      <c r="W30" s="3" t="s">
        <v>42</v>
      </c>
      <c r="X30" s="3" t="s">
        <v>43</v>
      </c>
      <c r="Y30" s="3" t="s">
        <v>44</v>
      </c>
    </row>
    <row r="31" customFormat="false" ht="15.75" hidden="false" customHeight="true" outlineLevel="0" collapsed="false">
      <c r="A31" s="0" t="n">
        <v>2003</v>
      </c>
      <c r="B31" s="5" t="s">
        <v>67</v>
      </c>
      <c r="C31" s="22" t="s">
        <v>45</v>
      </c>
      <c r="D31" s="58" t="n">
        <v>7909.89857589961</v>
      </c>
      <c r="E31" s="58" t="n">
        <v>0.168054744834221</v>
      </c>
      <c r="F31" s="58" t="n">
        <v>0.521283202253618</v>
      </c>
      <c r="G31" s="58" t="n">
        <v>0.00925878452059151</v>
      </c>
      <c r="H31" s="12" t="n">
        <f aca="false">PRODUCT(D31:G31)</f>
        <v>6.41577907883252</v>
      </c>
      <c r="J31" s="9" t="n">
        <f aca="false">H54/H26</f>
        <v>0.857517519362302</v>
      </c>
      <c r="K31" s="10" t="n">
        <f aca="false">H54-H26</f>
        <v>-82.2901003317642</v>
      </c>
      <c r="M31" s="11" t="n">
        <f aca="false">(H54-H26) / (LN(H54) - LN(H26))</f>
        <v>535.3466653222</v>
      </c>
      <c r="N31" s="8" t="n">
        <f aca="false">(H31-H3) / (LN(H31) - LN(H3))</f>
        <v>13.864389855103</v>
      </c>
      <c r="O31" s="13" t="n">
        <f aca="false">N31/M$31</f>
        <v>0.025897966221119</v>
      </c>
      <c r="Q31" s="7" t="n">
        <f aca="false">LN(D31) - LN(D3)</f>
        <v>-0.0445439170242565</v>
      </c>
      <c r="R31" s="7" t="n">
        <f aca="false">LN(E31) - LN(E3)</f>
        <v>-0.22691296093063</v>
      </c>
      <c r="S31" s="7" t="n">
        <f aca="false">LN(F31) - LN(F3)</f>
        <v>0.00109374571704046</v>
      </c>
      <c r="T31" s="7" t="n">
        <f aca="false">LN(G31) - LN(G3)</f>
        <v>-1.11361908912366</v>
      </c>
      <c r="V31" s="7" t="n">
        <f aca="false">$N31*Q31</f>
        <v>-0.617574231297654</v>
      </c>
      <c r="W31" s="7" t="n">
        <f aca="false">$N31*R31</f>
        <v>-3.14600975351802</v>
      </c>
      <c r="X31" s="7" t="n">
        <f aca="false">$N31*S31</f>
        <v>0.0151641170233982</v>
      </c>
      <c r="Y31" s="7" t="n">
        <f aca="false">$N31*T31</f>
        <v>-15.4396492016952</v>
      </c>
    </row>
    <row r="32" customFormat="false" ht="15.75" hidden="false" customHeight="false" outlineLevel="0" collapsed="false">
      <c r="B32" s="5"/>
      <c r="C32" s="22" t="s">
        <v>46</v>
      </c>
      <c r="D32" s="58" t="n">
        <v>7909.89857589961</v>
      </c>
      <c r="E32" s="58" t="n">
        <v>0.0724899446886559</v>
      </c>
      <c r="F32" s="58" t="n">
        <v>0.078700890618085</v>
      </c>
      <c r="G32" s="58" t="n">
        <v>0.0361522024181595</v>
      </c>
      <c r="H32" s="12" t="n">
        <f aca="false">PRODUCT(D32:G32)</f>
        <v>1.63140988800694</v>
      </c>
      <c r="J32" s="3" t="s">
        <v>5</v>
      </c>
      <c r="K32" s="3" t="s">
        <v>6</v>
      </c>
      <c r="M32" s="3" t="s">
        <v>7</v>
      </c>
      <c r="N32" s="8" t="n">
        <f aca="false">(H32-H4) / (LN(H32) - LN(H4))</f>
        <v>1.60896185319487</v>
      </c>
      <c r="O32" s="13" t="n">
        <f aca="false">N32/M$31</f>
        <v>0.00300545787882421</v>
      </c>
      <c r="Q32" s="7" t="n">
        <f aca="false">LN(D32) - LN(D4)</f>
        <v>-0.0445439170242565</v>
      </c>
      <c r="R32" s="7" t="n">
        <f aca="false">LN(E32) - LN(E4)</f>
        <v>-0.0142941419407485</v>
      </c>
      <c r="S32" s="7" t="n">
        <f aca="false">LN(F32) - LN(F4)</f>
        <v>-0.14550682476809</v>
      </c>
      <c r="T32" s="7" t="n">
        <f aca="false">LN(G32) - LN(G4)</f>
        <v>0.232120058855316</v>
      </c>
      <c r="V32" s="7" t="n">
        <f aca="false">$N32*Q32</f>
        <v>-0.0716694632839065</v>
      </c>
      <c r="W32" s="7" t="n">
        <f aca="false">$N32*R32</f>
        <v>-0.0229987291068173</v>
      </c>
      <c r="X32" s="7" t="n">
        <f aca="false">$N32*S32</f>
        <v>-0.234114930431368</v>
      </c>
      <c r="Y32" s="7" t="n">
        <f aca="false">$N32*T32</f>
        <v>0.373472320059552</v>
      </c>
    </row>
    <row r="33" customFormat="false" ht="15.75" hidden="false" customHeight="false" outlineLevel="0" collapsed="false">
      <c r="B33" s="5"/>
      <c r="C33" s="22" t="s">
        <v>47</v>
      </c>
      <c r="D33" s="58" t="n">
        <v>7909.89857589961</v>
      </c>
      <c r="E33" s="58" t="n">
        <v>0.0226904733321914</v>
      </c>
      <c r="F33" s="58" t="n">
        <v>0.078700890618085</v>
      </c>
      <c r="G33" s="58" t="n">
        <v>0.218175299958428</v>
      </c>
      <c r="H33" s="12" t="n">
        <f aca="false">PRODUCT(D33:G33)</f>
        <v>3.08176628186593</v>
      </c>
      <c r="N33" s="8" t="n">
        <f aca="false">(H33-H5) / (LN(H33) - LN(H5))</f>
        <v>3.45989827651585</v>
      </c>
      <c r="O33" s="13" t="n">
        <f aca="false">N33/M$31</f>
        <v>0.00646291179274181</v>
      </c>
      <c r="Q33" s="7" t="n">
        <f aca="false">LN(D33) - LN(D5)</f>
        <v>-0.0445439170242565</v>
      </c>
      <c r="R33" s="7" t="n">
        <f aca="false">LN(E33) - LN(E5)</f>
        <v>-0.00855934040837036</v>
      </c>
      <c r="S33" s="7" t="n">
        <f aca="false">LN(F33) - LN(F5)</f>
        <v>-0.14550682476809</v>
      </c>
      <c r="T33" s="7" t="n">
        <f aca="false">LN(G33) - LN(G5)</f>
        <v>-0.0285636819907005</v>
      </c>
      <c r="V33" s="7" t="n">
        <f aca="false">$N33*Q33</f>
        <v>-0.15411742174149</v>
      </c>
      <c r="W33" s="7" t="n">
        <f aca="false">$N33*R33</f>
        <v>-0.0296144471270331</v>
      </c>
      <c r="X33" s="7" t="n">
        <f aca="false">$N33*S33</f>
        <v>-0.503438812236409</v>
      </c>
      <c r="Y33" s="7" t="n">
        <f aca="false">$N33*T33</f>
        <v>-0.0988274340905715</v>
      </c>
    </row>
    <row r="34" customFormat="false" ht="15.75" hidden="false" customHeight="false" outlineLevel="0" collapsed="false">
      <c r="B34" s="5"/>
      <c r="C34" s="22" t="s">
        <v>48</v>
      </c>
      <c r="D34" s="58" t="n">
        <v>7909.89857589961</v>
      </c>
      <c r="E34" s="58" t="n">
        <v>0.0011510591794668</v>
      </c>
      <c r="F34" s="58" t="n">
        <v>0.078700890618085</v>
      </c>
      <c r="G34" s="58" t="n">
        <v>0.0400960792629738</v>
      </c>
      <c r="H34" s="12" t="n">
        <f aca="false">PRODUCT(D34:G34)</f>
        <v>0.028730958997484</v>
      </c>
      <c r="N34" s="8" t="n">
        <f aca="false">(H34-H6) / (LN(H34) - LN(H6))</f>
        <v>0.0280348748797557</v>
      </c>
      <c r="O34" s="13" t="n">
        <f aca="false">N34/M$31</f>
        <v>5.23677024547875E-005</v>
      </c>
      <c r="Q34" s="7" t="n">
        <f aca="false">LN(D34) - LN(D6)</f>
        <v>-0.0445439170242565</v>
      </c>
      <c r="R34" s="7" t="n">
        <f aca="false">LN(E34) - LN(E6)</f>
        <v>0.00718480591625426</v>
      </c>
      <c r="S34" s="7" t="n">
        <f aca="false">LN(F34) - LN(F6)</f>
        <v>-0.14550682476809</v>
      </c>
      <c r="T34" s="7" t="n">
        <f aca="false">LN(G34) - LN(G6)</f>
        <v>0.23212006695766</v>
      </c>
      <c r="V34" s="7" t="n">
        <f aca="false">$N34*Q34</f>
        <v>-0.00124878314042925</v>
      </c>
      <c r="W34" s="7" t="n">
        <f aca="false">$N34*R34</f>
        <v>0.000201425134897516</v>
      </c>
      <c r="X34" s="7" t="n">
        <f aca="false">$N34*S34</f>
        <v>-0.00407926562652394</v>
      </c>
      <c r="Y34" s="7" t="n">
        <f aca="false">$N34*T34</f>
        <v>0.00650745703423852</v>
      </c>
    </row>
    <row r="35" customFormat="false" ht="15.75" hidden="false" customHeight="false" outlineLevel="0" collapsed="false">
      <c r="B35" s="5"/>
      <c r="C35" s="22" t="s">
        <v>49</v>
      </c>
      <c r="D35" s="58" t="n">
        <v>7909.89857589961</v>
      </c>
      <c r="E35" s="58" t="n">
        <v>0.0257013002986612</v>
      </c>
      <c r="F35" s="58" t="n">
        <v>0.078700890618085</v>
      </c>
      <c r="G35" s="58" t="n">
        <v>0.21940993894905</v>
      </c>
      <c r="H35" s="12" t="n">
        <f aca="false">PRODUCT(D35:G35)</f>
        <v>3.51044323314149</v>
      </c>
      <c r="N35" s="8" t="n">
        <f aca="false">(H35-H7) / (LN(H35) - LN(H7))</f>
        <v>3.41705821707787</v>
      </c>
      <c r="O35" s="13" t="n">
        <f aca="false">N35/M$31</f>
        <v>0.00638288876801222</v>
      </c>
      <c r="Q35" s="7" t="n">
        <f aca="false">LN(D35) - LN(D7)</f>
        <v>-0.0445439170242565</v>
      </c>
      <c r="R35" s="7" t="n">
        <f aca="false">LN(E35) - LN(E7)</f>
        <v>-0.00808682605526201</v>
      </c>
      <c r="S35" s="7" t="n">
        <f aca="false">LN(F35) - LN(F7)</f>
        <v>-0.14550682476809</v>
      </c>
      <c r="T35" s="7" t="n">
        <f aca="false">LN(G35) - LN(G7)</f>
        <v>0.252306678816995</v>
      </c>
      <c r="V35" s="7" t="n">
        <f aca="false">$N35*Q35</f>
        <v>-0.152209157688571</v>
      </c>
      <c r="W35" s="7" t="n">
        <f aca="false">$N35*R35</f>
        <v>-0.0276331554222125</v>
      </c>
      <c r="X35" s="7" t="n">
        <f aca="false">$N35*S35</f>
        <v>-0.497205291214711</v>
      </c>
      <c r="Y35" s="7" t="n">
        <f aca="false">$N35*T35</f>
        <v>0.862146610075239</v>
      </c>
    </row>
    <row r="36" customFormat="false" ht="15.75" hidden="false" customHeight="false" outlineLevel="0" collapsed="false">
      <c r="B36" s="5"/>
      <c r="C36" s="22" t="s">
        <v>50</v>
      </c>
      <c r="D36" s="58" t="n">
        <v>7909.89857589961</v>
      </c>
      <c r="E36" s="58" t="n">
        <v>0.140993538248919</v>
      </c>
      <c r="F36" s="58" t="n">
        <v>0.187763562564062</v>
      </c>
      <c r="G36" s="58" t="n">
        <v>0.0504030260039234</v>
      </c>
      <c r="H36" s="12" t="n">
        <f aca="false">PRODUCT(D36:G36)</f>
        <v>10.5545094140001</v>
      </c>
      <c r="N36" s="8" t="n">
        <f aca="false">(H36-H8) / (LN(H36) - LN(H8))</f>
        <v>10.1271472915216</v>
      </c>
      <c r="O36" s="13" t="n">
        <f aca="false">N36/M$31</f>
        <v>0.0189169895836122</v>
      </c>
      <c r="Q36" s="7" t="n">
        <f aca="false">LN(D36) - LN(D8)</f>
        <v>-0.0445439170242565</v>
      </c>
      <c r="R36" s="7" t="n">
        <f aca="false">LN(E36) - LN(E8)</f>
        <v>0.0298595494166873</v>
      </c>
      <c r="S36" s="7" t="n">
        <f aca="false">LN(F36) - LN(F8)</f>
        <v>-0.00602750316321532</v>
      </c>
      <c r="T36" s="7" t="n">
        <f aca="false">LN(G36) - LN(G8)</f>
        <v>0.103956373070637</v>
      </c>
      <c r="V36" s="7" t="n">
        <f aca="false">$N36*Q36</f>
        <v>-0.451102808645961</v>
      </c>
      <c r="W36" s="7" t="n">
        <f aca="false">$N36*R36</f>
        <v>0.30239205500126</v>
      </c>
      <c r="X36" s="7" t="n">
        <f aca="false">$N36*S36</f>
        <v>-0.0610414123339937</v>
      </c>
      <c r="Y36" s="7" t="n">
        <f aca="false">$N36*T36</f>
        <v>1.05278150197871</v>
      </c>
    </row>
    <row r="37" customFormat="false" ht="15.75" hidden="false" customHeight="false" outlineLevel="0" collapsed="false">
      <c r="B37" s="5"/>
      <c r="C37" s="22" t="s">
        <v>51</v>
      </c>
      <c r="D37" s="58" t="n">
        <v>7909.89857589961</v>
      </c>
      <c r="E37" s="58" t="n">
        <v>0.123416120976476</v>
      </c>
      <c r="F37" s="58" t="n">
        <v>0.187763562564062</v>
      </c>
      <c r="G37" s="58" t="n">
        <v>0.345241762153261</v>
      </c>
      <c r="H37" s="12" t="n">
        <f aca="false">PRODUCT(D37:G37)</f>
        <v>63.281599601</v>
      </c>
      <c r="N37" s="8" t="n">
        <f aca="false">(H37-H9) / (LN(H37) - LN(H9))</f>
        <v>61.2933448851827</v>
      </c>
      <c r="O37" s="13" t="n">
        <f aca="false">N37/M$31</f>
        <v>0.114492811584608</v>
      </c>
      <c r="Q37" s="7" t="n">
        <f aca="false">LN(D37) - LN(D9)</f>
        <v>-0.0445439170242565</v>
      </c>
      <c r="R37" s="7" t="n">
        <f aca="false">LN(E37) - LN(E9)</f>
        <v>0.0393537454696524</v>
      </c>
      <c r="S37" s="7" t="n">
        <f aca="false">LN(F37) - LN(F9)</f>
        <v>-0.00602750316321532</v>
      </c>
      <c r="T37" s="7" t="n">
        <f aca="false">LN(G37) - LN(G9)</f>
        <v>0.0754076871632194</v>
      </c>
      <c r="V37" s="7" t="n">
        <f aca="false">$N37*Q37</f>
        <v>-2.73024566870472</v>
      </c>
      <c r="W37" s="7" t="n">
        <f aca="false">$N37*R37</f>
        <v>2.4121226935951</v>
      </c>
      <c r="X37" s="7" t="n">
        <f aca="false">$N37*S37</f>
        <v>-0.369445830179486</v>
      </c>
      <c r="Y37" s="7" t="n">
        <f aca="false">$N37*T37</f>
        <v>4.62198937628917</v>
      </c>
    </row>
    <row r="38" customFormat="false" ht="15.75" hidden="false" customHeight="false" outlineLevel="0" collapsed="false">
      <c r="B38" s="5"/>
      <c r="C38" s="22" t="s">
        <v>52</v>
      </c>
      <c r="D38" s="58" t="n">
        <v>7909.89857589961</v>
      </c>
      <c r="E38" s="58" t="n">
        <v>0.16228499347261</v>
      </c>
      <c r="F38" s="58" t="n">
        <v>0.187763562564062</v>
      </c>
      <c r="G38" s="58" t="n">
        <v>0.0240866345688322</v>
      </c>
      <c r="H38" s="12" t="n">
        <f aca="false">PRODUCT(D38:G38)</f>
        <v>5.80546107900002</v>
      </c>
      <c r="N38" s="8" t="n">
        <f aca="false">(H38-H10) / (LN(H38) - LN(H10))</f>
        <v>5.5458021232039</v>
      </c>
      <c r="O38" s="13" t="n">
        <f aca="false">N38/M$31</f>
        <v>0.0103592727524811</v>
      </c>
      <c r="Q38" s="7" t="n">
        <f aca="false">LN(D38) - LN(D10)</f>
        <v>-0.0445439170242565</v>
      </c>
      <c r="R38" s="7" t="n">
        <f aca="false">LN(E38) - LN(E10)</f>
        <v>0.0536743284563292</v>
      </c>
      <c r="S38" s="7" t="n">
        <f aca="false">LN(F38) - LN(F10)</f>
        <v>-0.00602750316321532</v>
      </c>
      <c r="T38" s="7" t="n">
        <f aca="false">LN(G38) - LN(G10)</f>
        <v>0.0891213629253969</v>
      </c>
      <c r="V38" s="7" t="n">
        <f aca="false">$N38*Q38</f>
        <v>-0.24703174960894</v>
      </c>
      <c r="W38" s="7" t="n">
        <f aca="false">$N38*R38</f>
        <v>0.297667204714654</v>
      </c>
      <c r="X38" s="7" t="n">
        <f aca="false">$N38*S38</f>
        <v>-0.0334273398401777</v>
      </c>
      <c r="Y38" s="7" t="n">
        <f aca="false">$N38*T38</f>
        <v>0.494249443734491</v>
      </c>
    </row>
    <row r="39" customFormat="false" ht="15.75" hidden="false" customHeight="false" outlineLevel="0" collapsed="false">
      <c r="B39" s="5"/>
      <c r="C39" s="22" t="s">
        <v>53</v>
      </c>
      <c r="D39" s="58" t="n">
        <v>7909.89857589961</v>
      </c>
      <c r="E39" s="58" t="n">
        <v>0.00612131525257037</v>
      </c>
      <c r="F39" s="58" t="n">
        <v>0.212252344564235</v>
      </c>
      <c r="G39" s="58" t="n">
        <v>0.788832163625664</v>
      </c>
      <c r="H39" s="12" t="n">
        <f aca="false">PRODUCT(D39:G39)</f>
        <v>8.10686176599441</v>
      </c>
      <c r="N39" s="8" t="n">
        <f aca="false">(H39-H11) / (LN(H39) - LN(H11))</f>
        <v>8.05973858278475</v>
      </c>
      <c r="O39" s="13" t="n">
        <f aca="false">N39/M$31</f>
        <v>0.01505517658905</v>
      </c>
      <c r="Q39" s="7" t="n">
        <f aca="false">LN(D39) - LN(D11)</f>
        <v>-0.0445439170242565</v>
      </c>
      <c r="R39" s="7" t="n">
        <f aca="false">LN(E39) - LN(E11)</f>
        <v>-0.00432233700860607</v>
      </c>
      <c r="S39" s="7" t="n">
        <f aca="false">LN(F39) - LN(F11)</f>
        <v>0.062661405737632</v>
      </c>
      <c r="T39" s="7" t="n">
        <f aca="false">LN(G39) - LN(G11)</f>
        <v>-0.00212437598516879</v>
      </c>
      <c r="V39" s="7" t="n">
        <f aca="false">$N39*Q39</f>
        <v>-0.359012326668763</v>
      </c>
      <c r="W39" s="7" t="n">
        <f aca="false">$N39*R39</f>
        <v>-0.0348369063560608</v>
      </c>
      <c r="X39" s="7" t="n">
        <f aca="false">$N39*S39</f>
        <v>0.505034549475123</v>
      </c>
      <c r="Y39" s="7" t="n">
        <f aca="false">$N39*T39</f>
        <v>-0.0171219150920063</v>
      </c>
    </row>
    <row r="40" customFormat="false" ht="15.75" hidden="false" customHeight="false" outlineLevel="0" collapsed="false">
      <c r="B40" s="5"/>
      <c r="C40" s="22" t="s">
        <v>54</v>
      </c>
      <c r="D40" s="58" t="n">
        <v>7909.89857589961</v>
      </c>
      <c r="E40" s="58" t="n">
        <v>0.486470319038246</v>
      </c>
      <c r="F40" s="58" t="n">
        <v>0.078700890618085</v>
      </c>
      <c r="G40" s="58" t="n">
        <v>0.370620466239571</v>
      </c>
      <c r="H40" s="12" t="n">
        <f aca="false">PRODUCT(D40:G40)</f>
        <v>112.237066666602</v>
      </c>
      <c r="N40" s="8" t="n">
        <f aca="false">(H40-H12) / (LN(H40) - LN(H12))</f>
        <v>132.773900050292</v>
      </c>
      <c r="O40" s="13" t="n">
        <f aca="false">N40/M$31</f>
        <v>0.248014807321872</v>
      </c>
      <c r="Q40" s="7" t="n">
        <f aca="false">LN(D40) - LN(D12)</f>
        <v>-0.0445439170242565</v>
      </c>
      <c r="R40" s="7" t="n">
        <f aca="false">LN(E40) - LN(E12)</f>
        <v>-0.0148762742812826</v>
      </c>
      <c r="S40" s="7" t="n">
        <f aca="false">LN(F40) - LN(F12)</f>
        <v>-0.14550682476809</v>
      </c>
      <c r="T40" s="7" t="n">
        <f aca="false">LN(G40) - LN(G12)</f>
        <v>-0.122230358848399</v>
      </c>
      <c r="V40" s="7" t="n">
        <f aca="false">$N40*Q40</f>
        <v>-5.91426958682714</v>
      </c>
      <c r="W40" s="7" t="n">
        <f aca="false">$N40*R40</f>
        <v>-1.97518095454374</v>
      </c>
      <c r="X40" s="7" t="n">
        <f aca="false">$N40*S40</f>
        <v>-19.3195086083937</v>
      </c>
      <c r="Y40" s="7" t="n">
        <f aca="false">$N40*T40</f>
        <v>-16.2290014488486</v>
      </c>
    </row>
    <row r="41" customFormat="false" ht="15.75" hidden="false" customHeight="false" outlineLevel="0" collapsed="false">
      <c r="B41" s="5"/>
      <c r="C41" s="22" t="s">
        <v>55</v>
      </c>
      <c r="D41" s="58" t="n">
        <v>7909.89857589961</v>
      </c>
      <c r="E41" s="58" t="n">
        <v>0.260952941952193</v>
      </c>
      <c r="F41" s="58" t="n">
        <v>0.187763562564062</v>
      </c>
      <c r="G41" s="58" t="n">
        <v>0.19204267864621</v>
      </c>
      <c r="H41" s="12" t="n">
        <f aca="false">PRODUCT(D41:G41)</f>
        <v>74.429</v>
      </c>
      <c r="N41" s="8" t="n">
        <f aca="false">(H41-H13) / (LN(H41) - LN(H13))</f>
        <v>74.5793987645222</v>
      </c>
      <c r="O41" s="13" t="n">
        <f aca="false">N41/M$31</f>
        <v>0.139310475987809</v>
      </c>
      <c r="Q41" s="7" t="n">
        <f aca="false">LN(D41) - LN(D13)</f>
        <v>-0.0445439170242565</v>
      </c>
      <c r="R41" s="7" t="n">
        <f aca="false">LN(E41) - LN(E13)</f>
        <v>-0.00507733350856054</v>
      </c>
      <c r="S41" s="7" t="n">
        <f aca="false">LN(F41) - LN(F13)</f>
        <v>-0.00602750316321532</v>
      </c>
      <c r="T41" s="7" t="n">
        <f aca="false">LN(G41) - LN(G13)</f>
        <v>0.0516127865926972</v>
      </c>
      <c r="V41" s="7" t="n">
        <f aca="false">$N41*Q41</f>
        <v>-3.32205855028582</v>
      </c>
      <c r="W41" s="7" t="n">
        <f aca="false">$N41*R41</f>
        <v>-0.378664480395408</v>
      </c>
      <c r="X41" s="7" t="n">
        <f aca="false">$N41*S41</f>
        <v>-0.449527561963855</v>
      </c>
      <c r="Y41" s="7" t="n">
        <f aca="false">$N41*T41</f>
        <v>3.84925059264495</v>
      </c>
    </row>
    <row r="42" customFormat="false" ht="15.75" hidden="false" customHeight="false" outlineLevel="0" collapsed="false">
      <c r="B42" s="5"/>
      <c r="C42" s="22" t="s">
        <v>56</v>
      </c>
      <c r="D42" s="58" t="n">
        <v>7909.89857589961</v>
      </c>
      <c r="E42" s="58" t="n">
        <v>0.018277172793558</v>
      </c>
      <c r="F42" s="58" t="n">
        <v>0.212252344564235</v>
      </c>
      <c r="G42" s="58" t="n">
        <v>0.211167836374336</v>
      </c>
      <c r="H42" s="12" t="n">
        <f aca="false">PRODUCT(D42:G42)</f>
        <v>6.47977907268125</v>
      </c>
      <c r="N42" s="8" t="n">
        <f aca="false">(H42-H14) / (LN(H42) - LN(H14))</f>
        <v>6.41347768378957</v>
      </c>
      <c r="O42" s="13" t="n">
        <f aca="false">N42/M$31</f>
        <v>0.0119800460136043</v>
      </c>
      <c r="Q42" s="7" t="n">
        <f aca="false">LN(D42) - LN(D14)</f>
        <v>-0.0445439170242565</v>
      </c>
      <c r="R42" s="7" t="n">
        <f aca="false">LN(E42) - LN(E14)</f>
        <v>-0.00548851789878979</v>
      </c>
      <c r="S42" s="7" t="n">
        <f aca="false">LN(F42) - LN(F14)</f>
        <v>0.062661405737632</v>
      </c>
      <c r="T42" s="7" t="n">
        <f aca="false">LN(G42) - LN(G14)</f>
        <v>0.00797591291785804</v>
      </c>
      <c r="V42" s="7" t="n">
        <f aca="false">$N42*Q42</f>
        <v>-0.285681417783644</v>
      </c>
      <c r="W42" s="7" t="n">
        <f aca="false">$N42*R42</f>
        <v>-0.0352004870609679</v>
      </c>
      <c r="X42" s="7" t="n">
        <f aca="false">$N42*S42</f>
        <v>0.401877527333187</v>
      </c>
      <c r="Y42" s="7" t="n">
        <f aca="false">$N42*T42</f>
        <v>0.0511533395065315</v>
      </c>
    </row>
    <row r="43" customFormat="false" ht="15.75" hidden="false" customHeight="false" outlineLevel="0" collapsed="false">
      <c r="B43" s="5"/>
      <c r="C43" s="22" t="s">
        <v>57</v>
      </c>
      <c r="D43" s="58" t="n">
        <v>7909.89857589961</v>
      </c>
      <c r="E43" s="58" t="n">
        <v>0.486470319038246</v>
      </c>
      <c r="F43" s="58" t="n">
        <v>0.078700890618085</v>
      </c>
      <c r="G43" s="58" t="n">
        <v>0.0151181937747328</v>
      </c>
      <c r="H43" s="12" t="n">
        <f aca="false">PRODUCT(D43:G43)</f>
        <v>4.57832709507322</v>
      </c>
      <c r="N43" s="8" t="n">
        <f aca="false">(H43-H15) / (LN(H43) - LN(H15))</f>
        <v>4.51663816978206</v>
      </c>
      <c r="O43" s="13" t="n">
        <f aca="false">N43/M$31</f>
        <v>0.00843684749033359</v>
      </c>
      <c r="Q43" s="7" t="n">
        <f aca="false">LN(D43) - LN(D15)</f>
        <v>-0.0445439170242565</v>
      </c>
      <c r="R43" s="7" t="n">
        <f aca="false">LN(E43) - LN(E15)</f>
        <v>-0.0148762742812826</v>
      </c>
      <c r="S43" s="7" t="n">
        <f aca="false">LN(F43) - LN(F15)</f>
        <v>-0.14550682476809</v>
      </c>
      <c r="T43" s="7" t="n">
        <f aca="false">LN(G43) - LN(G15)</f>
        <v>0.23212007547217</v>
      </c>
      <c r="V43" s="7" t="n">
        <f aca="false">$N43*Q43</f>
        <v>-0.201188755863362</v>
      </c>
      <c r="W43" s="7" t="n">
        <f aca="false">$N43*R43</f>
        <v>-0.0671907482429881</v>
      </c>
      <c r="X43" s="7" t="n">
        <f aca="false">$N43*S43</f>
        <v>-0.657201678711345</v>
      </c>
      <c r="Y43" s="7" t="n">
        <f aca="false">$N43*T43</f>
        <v>1.0484023928503</v>
      </c>
    </row>
    <row r="44" customFormat="false" ht="15.75" hidden="false" customHeight="false" outlineLevel="0" collapsed="false">
      <c r="B44" s="5"/>
      <c r="C44" s="22" t="s">
        <v>58</v>
      </c>
      <c r="D44" s="58" t="n">
        <v>7909.89857589961</v>
      </c>
      <c r="E44" s="58" t="n">
        <v>0.159948113706962</v>
      </c>
      <c r="F44" s="58" t="n">
        <v>0.187763562564062</v>
      </c>
      <c r="G44" s="58" t="n">
        <v>0.367788754145128</v>
      </c>
      <c r="H44" s="12" t="n">
        <f aca="false">PRODUCT(D44:G44)</f>
        <v>87.3694898970001</v>
      </c>
      <c r="N44" s="8" t="n">
        <f aca="false">(H44-H16) / (LN(H44) - LN(H16))</f>
        <v>95.7776828118946</v>
      </c>
      <c r="O44" s="13" t="n">
        <f aca="false">N44/M$31</f>
        <v>0.178907778858117</v>
      </c>
      <c r="Q44" s="7" t="n">
        <f aca="false">LN(D44) - LN(D16)</f>
        <v>-0.0445439170242565</v>
      </c>
      <c r="R44" s="7" t="n">
        <f aca="false">LN(E44) - LN(E16)</f>
        <v>-0.0200759590168773</v>
      </c>
      <c r="S44" s="7" t="n">
        <f aca="false">LN(F44) - LN(F16)</f>
        <v>-0.00602750316321532</v>
      </c>
      <c r="T44" s="7" t="n">
        <f aca="false">LN(G44) - LN(G16)</f>
        <v>-0.11038930803786</v>
      </c>
      <c r="V44" s="7" t="n">
        <f aca="false">$N44*Q44</f>
        <v>-4.26631315594859</v>
      </c>
      <c r="W44" s="7" t="n">
        <f aca="false">$N44*R44</f>
        <v>-1.92282883486307</v>
      </c>
      <c r="X44" s="7" t="n">
        <f aca="false">$N44*S44</f>
        <v>-0.577300286114128</v>
      </c>
      <c r="Y44" s="7" t="n">
        <f aca="false">$N44*T44</f>
        <v>-10.5728321310746</v>
      </c>
    </row>
    <row r="45" customFormat="false" ht="15.75" hidden="false" customHeight="false" outlineLevel="0" collapsed="false">
      <c r="B45" s="5"/>
      <c r="C45" s="22" t="s">
        <v>59</v>
      </c>
      <c r="D45" s="58" t="n">
        <v>7909.89857589961</v>
      </c>
      <c r="E45" s="58" t="n">
        <v>0.0617080609494767</v>
      </c>
      <c r="F45" s="58" t="n">
        <v>0.187763562564062</v>
      </c>
      <c r="G45" s="58" t="n">
        <v>0.0204371444826455</v>
      </c>
      <c r="H45" s="12" t="n">
        <f aca="false">PRODUCT(D45:G45)</f>
        <v>1.87302833200001</v>
      </c>
      <c r="N45" s="8" t="n">
        <f aca="false">(H45-H17) / (LN(H45) - LN(H17))</f>
        <v>1.82957388351193</v>
      </c>
      <c r="O45" s="13" t="n">
        <f aca="false">N45/M$31</f>
        <v>0.0034175497897438</v>
      </c>
      <c r="Q45" s="7" t="n">
        <f aca="false">LN(D45) - LN(D17)</f>
        <v>-0.0445439170242565</v>
      </c>
      <c r="R45" s="7" t="n">
        <f aca="false">LN(E45) - LN(E17)</f>
        <v>0.0393537529441796</v>
      </c>
      <c r="S45" s="7" t="n">
        <f aca="false">LN(F45) - LN(F17)</f>
        <v>-0.00602750316321532</v>
      </c>
      <c r="T45" s="7" t="n">
        <f aca="false">LN(G45) - LN(G17)</f>
        <v>0.0583497042586409</v>
      </c>
      <c r="V45" s="7" t="n">
        <f aca="false">$N45*Q45</f>
        <v>-0.0814963872569022</v>
      </c>
      <c r="W45" s="7" t="n">
        <f aca="false">$N45*R45</f>
        <v>0.0720005986048518</v>
      </c>
      <c r="X45" s="7" t="n">
        <f aca="false">$N45*S45</f>
        <v>-0.0110277623702043</v>
      </c>
      <c r="Y45" s="7" t="n">
        <f aca="false">$N45*T45</f>
        <v>0.106755095022254</v>
      </c>
    </row>
    <row r="46" customFormat="false" ht="15.75" hidden="false" customHeight="false" outlineLevel="0" collapsed="false">
      <c r="B46" s="5"/>
      <c r="C46" s="22" t="s">
        <v>60</v>
      </c>
      <c r="D46" s="58" t="n">
        <v>7909.89857589961</v>
      </c>
      <c r="E46" s="58" t="n">
        <v>0.0151199881160101</v>
      </c>
      <c r="F46" s="58" t="n">
        <v>0.521283202253618</v>
      </c>
      <c r="G46" s="58" t="n">
        <v>0.326129843593374</v>
      </c>
      <c r="H46" s="12" t="n">
        <f aca="false">PRODUCT(D46:G46)</f>
        <v>20.33230600728</v>
      </c>
      <c r="N46" s="8" t="n">
        <f aca="false">(H46-H18) / (LN(H46) - LN(H18))</f>
        <v>20.0414849318011</v>
      </c>
      <c r="O46" s="13" t="n">
        <f aca="false">N46/M$31</f>
        <v>0.0374364616985875</v>
      </c>
      <c r="Q46" s="7" t="n">
        <f aca="false">LN(D46) - LN(D18)</f>
        <v>-0.0445439170242565</v>
      </c>
      <c r="R46" s="7" t="n">
        <f aca="false">LN(E46) - LN(E18)</f>
        <v>0.00122033250907538</v>
      </c>
      <c r="S46" s="7" t="n">
        <f aca="false">LN(F46) - LN(F18)</f>
        <v>0.00109374571704046</v>
      </c>
      <c r="T46" s="7" t="n">
        <f aca="false">LN(G46) - LN(G18)</f>
        <v>0.0711127129469302</v>
      </c>
      <c r="V46" s="7" t="n">
        <f aca="false">$N46*Q46</f>
        <v>-0.892726241845036</v>
      </c>
      <c r="W46" s="7" t="n">
        <f aca="false">$N46*R46</f>
        <v>0.0244572755924213</v>
      </c>
      <c r="X46" s="7" t="n">
        <f aca="false">$N46*S46</f>
        <v>0.0219202883072884</v>
      </c>
      <c r="Y46" s="7" t="n">
        <f aca="false">$N46*T46</f>
        <v>1.4252043649854</v>
      </c>
    </row>
    <row r="47" customFormat="false" ht="15.75" hidden="false" customHeight="false" outlineLevel="0" collapsed="false">
      <c r="B47" s="5"/>
      <c r="C47" s="22" t="s">
        <v>61</v>
      </c>
      <c r="D47" s="58" t="n">
        <v>7909.89857589961</v>
      </c>
      <c r="E47" s="58" t="n">
        <v>0.168054744834221</v>
      </c>
      <c r="F47" s="58" t="n">
        <v>0.078700890618085</v>
      </c>
      <c r="G47" s="58" t="n">
        <v>0.0577889017409375</v>
      </c>
      <c r="H47" s="12" t="n">
        <f aca="false">PRODUCT(D47:G47)</f>
        <v>6.04568870771356</v>
      </c>
      <c r="N47" s="8" t="n">
        <f aca="false">(H47-H19) / (LN(H47) - LN(H19))</f>
        <v>7.73948670826318</v>
      </c>
      <c r="O47" s="13" t="n">
        <f aca="false">N47/M$31</f>
        <v>0.0144569625806955</v>
      </c>
      <c r="Q47" s="7" t="n">
        <f aca="false">LN(D47) - LN(D19)</f>
        <v>-0.0445439170242565</v>
      </c>
      <c r="R47" s="7" t="n">
        <f aca="false">LN(E47) - LN(E19)</f>
        <v>-0.22691296093063</v>
      </c>
      <c r="S47" s="7" t="n">
        <f aca="false">LN(F47) - LN(F19)</f>
        <v>-0.14550682476809</v>
      </c>
      <c r="T47" s="7" t="n">
        <f aca="false">LN(G47) - LN(G19)</f>
        <v>-0.0582337825569121</v>
      </c>
      <c r="V47" s="7" t="n">
        <f aca="false">$N47*Q47</f>
        <v>-0.344747053743211</v>
      </c>
      <c r="W47" s="7" t="n">
        <f aca="false">$N47*R47</f>
        <v>-1.75618984505525</v>
      </c>
      <c r="X47" s="7" t="n">
        <f aca="false">$N47*S47</f>
        <v>-1.12614813625421</v>
      </c>
      <c r="Y47" s="7" t="n">
        <f aca="false">$N47*T47</f>
        <v>-0.45069958607111</v>
      </c>
    </row>
    <row r="48" customFormat="false" ht="15.75" hidden="false" customHeight="false" outlineLevel="0" collapsed="false">
      <c r="B48" s="5"/>
      <c r="C48" s="22" t="s">
        <v>62</v>
      </c>
      <c r="D48" s="58" t="n">
        <v>7909.89857589961</v>
      </c>
      <c r="E48" s="58" t="n">
        <v>0.0644096465150297</v>
      </c>
      <c r="F48" s="58" t="n">
        <v>0.521283202253618</v>
      </c>
      <c r="G48" s="58" t="n">
        <v>0.0304612794129688</v>
      </c>
      <c r="H48" s="12" t="n">
        <f aca="false">PRODUCT(D48:G48)</f>
        <v>8.08991020949999</v>
      </c>
      <c r="N48" s="8" t="n">
        <f aca="false">(H48-H20) / (LN(H48) - LN(H20))</f>
        <v>6.12184140710969</v>
      </c>
      <c r="O48" s="13" t="n">
        <f aca="false">N48/M$31</f>
        <v>0.0114352844682898</v>
      </c>
      <c r="Q48" s="7" t="n">
        <f aca="false">LN(D48) - LN(D20)</f>
        <v>-0.0445439170242565</v>
      </c>
      <c r="R48" s="7" t="n">
        <f aca="false">LN(E48) - LN(E20)</f>
        <v>-0.0113786497662938</v>
      </c>
      <c r="S48" s="7" t="n">
        <f aca="false">LN(F48) - LN(F20)</f>
        <v>0.00109374571704046</v>
      </c>
      <c r="T48" s="7" t="n">
        <f aca="false">LN(G48) - LN(G20)</f>
        <v>0.640877866077088</v>
      </c>
      <c r="V48" s="7" t="n">
        <f aca="false">$N48*Q48</f>
        <v>-0.272690795673952</v>
      </c>
      <c r="W48" s="7" t="n">
        <f aca="false">$N48*R48</f>
        <v>-0.0696582892962962</v>
      </c>
      <c r="X48" s="7" t="n">
        <f aca="false">$N48*S48</f>
        <v>0.00669573781942718</v>
      </c>
      <c r="Y48" s="7" t="n">
        <f aca="false">$N48*T48</f>
        <v>3.92335265745081</v>
      </c>
    </row>
    <row r="49" customFormat="false" ht="15.75" hidden="false" customHeight="false" outlineLevel="0" collapsed="false">
      <c r="B49" s="5"/>
      <c r="C49" s="22" t="s">
        <v>63</v>
      </c>
      <c r="D49" s="58" t="n">
        <v>7909.89857589961</v>
      </c>
      <c r="E49" s="58" t="n">
        <v>0.0853257009510521</v>
      </c>
      <c r="F49" s="58" t="n">
        <v>0.521283202253618</v>
      </c>
      <c r="G49" s="58" t="n">
        <v>0.0151676337065547</v>
      </c>
      <c r="H49" s="12" t="n">
        <f aca="false">PRODUCT(D49:G49)</f>
        <v>5.33632586490001</v>
      </c>
      <c r="N49" s="8" t="n">
        <f aca="false">(H49-H21) / (LN(H49) - LN(H21))</f>
        <v>4.91809546881493</v>
      </c>
      <c r="O49" s="13" t="n">
        <f aca="false">N49/M$31</f>
        <v>0.00918674904952468</v>
      </c>
      <c r="Q49" s="7" t="n">
        <f aca="false">LN(D49) - LN(D21)</f>
        <v>-0.0445439170242565</v>
      </c>
      <c r="R49" s="7" t="n">
        <f aca="false">LN(E49) - LN(E21)</f>
        <v>-0.0179459885511912</v>
      </c>
      <c r="S49" s="7" t="n">
        <f aca="false">LN(F49) - LN(F21)</f>
        <v>0.00109374571704046</v>
      </c>
      <c r="T49" s="7" t="n">
        <f aca="false">LN(G49) - LN(G21)</f>
        <v>0.22691059833598</v>
      </c>
      <c r="V49" s="7" t="n">
        <f aca="false">$N49*Q49</f>
        <v>-0.219071236480264</v>
      </c>
      <c r="W49" s="7" t="n">
        <f aca="false">$N49*R49</f>
        <v>-0.0882600849770182</v>
      </c>
      <c r="X49" s="7" t="n">
        <f aca="false">$N49*S49</f>
        <v>0.00537914585501243</v>
      </c>
      <c r="Y49" s="7" t="n">
        <f aca="false">$N49*T49</f>
        <v>1.11596798550227</v>
      </c>
    </row>
    <row r="50" customFormat="false" ht="15.75" hidden="false" customHeight="false" outlineLevel="0" collapsed="false">
      <c r="B50" s="5"/>
      <c r="C50" s="22" t="s">
        <v>64</v>
      </c>
      <c r="D50" s="58" t="n">
        <v>7909.89857589961</v>
      </c>
      <c r="E50" s="58" t="n">
        <v>0.0244757404799017</v>
      </c>
      <c r="F50" s="58" t="n">
        <v>0.521283202253618</v>
      </c>
      <c r="G50" s="58" t="n">
        <v>0.618982458766511</v>
      </c>
      <c r="H50" s="12" t="n">
        <f aca="false">PRODUCT(D50:G50)</f>
        <v>62.4681762263999</v>
      </c>
      <c r="N50" s="8" t="n">
        <f aca="false">(H50-H22) / (LN(H50) - LN(H22))</f>
        <v>64.9266261380339</v>
      </c>
      <c r="O50" s="13" t="n">
        <f aca="false">N50/M$31</f>
        <v>0.121279593847769</v>
      </c>
      <c r="Q50" s="7" t="n">
        <f aca="false">LN(D50) - LN(D22)</f>
        <v>-0.0445439170242565</v>
      </c>
      <c r="R50" s="7" t="n">
        <f aca="false">LN(E50) - LN(E22)</f>
        <v>1.18880872093108E-005</v>
      </c>
      <c r="S50" s="7" t="n">
        <f aca="false">LN(F50) - LN(F22)</f>
        <v>0.00109374571704046</v>
      </c>
      <c r="T50" s="7" t="n">
        <f aca="false">LN(G50) - LN(G22)</f>
        <v>-0.0332724763480523</v>
      </c>
      <c r="V50" s="7" t="n">
        <f aca="false">$N50*Q50</f>
        <v>-2.89208624735751</v>
      </c>
      <c r="W50" s="7" t="n">
        <f aca="false">$N50*R50</f>
        <v>0.000771853393735264</v>
      </c>
      <c r="X50" s="7" t="n">
        <f aca="false">$N50*S50</f>
        <v>0.0710132192603619</v>
      </c>
      <c r="Y50" s="7" t="n">
        <f aca="false">$N50*T50</f>
        <v>-2.16026963253657</v>
      </c>
    </row>
    <row r="51" customFormat="false" ht="15.75" hidden="false" customHeight="false" outlineLevel="0" collapsed="false">
      <c r="B51" s="5"/>
      <c r="C51" s="22" t="s">
        <v>65</v>
      </c>
      <c r="D51" s="58" t="n">
        <v>7909.89857589961</v>
      </c>
      <c r="E51" s="58" t="n">
        <v>0.168054744834221</v>
      </c>
      <c r="F51" s="58" t="n">
        <v>0.078700890618085</v>
      </c>
      <c r="G51" s="58" t="n">
        <v>0.0265347548694745</v>
      </c>
      <c r="H51" s="12" t="n">
        <f aca="false">PRODUCT(D51:G51)</f>
        <v>2.7759805610337</v>
      </c>
      <c r="N51" s="8" t="n">
        <f aca="false">(H51-H23) / (LN(H51) - LN(H23))</f>
        <v>4.30388662262774</v>
      </c>
      <c r="O51" s="13" t="n">
        <f aca="false">N51/M$31</f>
        <v>0.00803943855714021</v>
      </c>
      <c r="Q51" s="7" t="n">
        <f aca="false">LN(D51) - LN(D23)</f>
        <v>-0.0445439170242565</v>
      </c>
      <c r="R51" s="7" t="n">
        <f aca="false">LN(E51) - LN(E23)</f>
        <v>-0.22691296093063</v>
      </c>
      <c r="S51" s="7" t="n">
        <f aca="false">LN(F51) - LN(F23)</f>
        <v>-0.14550682476809</v>
      </c>
      <c r="T51" s="7" t="n">
        <f aca="false">LN(G51) - LN(G23)</f>
        <v>-0.404186888481616</v>
      </c>
      <c r="V51" s="7" t="n">
        <f aca="false">$N51*Q51</f>
        <v>-0.191711968600138</v>
      </c>
      <c r="W51" s="7" t="n">
        <f aca="false">$N51*R51</f>
        <v>-0.976607657050188</v>
      </c>
      <c r="X51" s="7" t="n">
        <f aca="false">$N51*S51</f>
        <v>-0.626244876620421</v>
      </c>
      <c r="Y51" s="7" t="n">
        <f aca="false">$N51*T51</f>
        <v>-1.73957454237755</v>
      </c>
    </row>
    <row r="52" customFormat="false" ht="15.75" hidden="false" customHeight="false" outlineLevel="0" collapsed="false">
      <c r="B52" s="5"/>
      <c r="C52" s="22" t="s">
        <v>66</v>
      </c>
      <c r="D52" s="58" t="n">
        <v>7909.89857589961</v>
      </c>
      <c r="E52" s="58" t="n">
        <v>0.0821590927966329</v>
      </c>
      <c r="F52" s="58" t="n">
        <v>0.078700890618085</v>
      </c>
      <c r="G52" s="58" t="n">
        <v>0.0161041627866726</v>
      </c>
      <c r="H52" s="12" t="n">
        <f aca="false">PRODUCT(D52:G52)</f>
        <v>0.823653121999329</v>
      </c>
      <c r="N52" s="8" t="n">
        <f aca="false">(H52-H24) / (LN(H52) - LN(H24))</f>
        <v>0.814225058009087</v>
      </c>
      <c r="O52" s="13" t="n">
        <f aca="false">N52/M$31</f>
        <v>0.00152093047505777</v>
      </c>
      <c r="Q52" s="7" t="n">
        <f aca="false">LN(D52) - LN(D24)</f>
        <v>-0.0445439170242565</v>
      </c>
      <c r="R52" s="7" t="n">
        <f aca="false">LN(E52) - LN(E24)</f>
        <v>-0.01899963435394</v>
      </c>
      <c r="S52" s="7" t="n">
        <f aca="false">LN(F52) - LN(F24)</f>
        <v>-0.14550682476809</v>
      </c>
      <c r="T52" s="7" t="n">
        <f aca="false">LN(G52) - LN(G24)</f>
        <v>0.23212004876872</v>
      </c>
      <c r="V52" s="7" t="n">
        <f aca="false">$N52*Q52</f>
        <v>-0.0362687734230272</v>
      </c>
      <c r="W52" s="7" t="n">
        <f aca="false">$N52*R52</f>
        <v>-0.0154699783839883</v>
      </c>
      <c r="X52" s="7" t="n">
        <f aca="false">$N52*S52</f>
        <v>-0.118475302837516</v>
      </c>
      <c r="Y52" s="7" t="n">
        <f aca="false">$N52*T52</f>
        <v>0.188997960173783</v>
      </c>
    </row>
    <row r="53" customFormat="false" ht="15.75" hidden="false" customHeight="false" outlineLevel="0" collapsed="false">
      <c r="D53" s="14" t="s">
        <v>12</v>
      </c>
      <c r="E53" s="14"/>
      <c r="F53" s="14"/>
      <c r="G53" s="14"/>
      <c r="H53" s="15" t="s">
        <v>13</v>
      </c>
      <c r="N53" s="3" t="s">
        <v>8</v>
      </c>
      <c r="O53" s="4" t="s">
        <v>24</v>
      </c>
      <c r="Q53" s="14" t="s">
        <v>14</v>
      </c>
      <c r="R53" s="14"/>
      <c r="S53" s="14"/>
      <c r="T53" s="14"/>
      <c r="V53" s="14" t="s">
        <v>26</v>
      </c>
      <c r="W53" s="14"/>
      <c r="X53" s="14"/>
      <c r="Y53" s="14"/>
    </row>
    <row r="54" customFormat="false" ht="15.75" hidden="false" customHeight="false" outlineLevel="0" collapsed="false">
      <c r="H54" s="17" t="n">
        <f aca="false">SUM(H31:H52)</f>
        <v>495.255293063022</v>
      </c>
      <c r="V54" s="7" t="n">
        <f aca="false">SUM(V31:V52)</f>
        <v>-23.704521781869</v>
      </c>
      <c r="W54" s="7" t="n">
        <f aca="false">SUM(W31:W52)</f>
        <v>-7.43673124536213</v>
      </c>
      <c r="X54" s="7" t="n">
        <f aca="false">SUM(X31:X52)</f>
        <v>-23.5611025100543</v>
      </c>
      <c r="Y54" s="7" t="n">
        <f aca="false">SUM(Y31:Y52)</f>
        <v>-27.5877447944785</v>
      </c>
      <c r="Z54" s="10" t="n">
        <f aca="false">SUM(V54:Y54)</f>
        <v>-82.290100331764</v>
      </c>
    </row>
    <row r="55" customFormat="false" ht="15.75" hidden="false" customHeight="false" outlineLevel="0" collapsed="false">
      <c r="H55" s="19" t="s">
        <v>17</v>
      </c>
      <c r="V55" s="2" t="s">
        <v>18</v>
      </c>
      <c r="W55" s="2"/>
      <c r="X55" s="2"/>
      <c r="Y55" s="2"/>
      <c r="Z55" s="3" t="s">
        <v>6</v>
      </c>
    </row>
    <row r="57" customFormat="false" ht="15.75" hidden="false" customHeight="false" outlineLevel="0" collapsed="false">
      <c r="D57" s="2" t="s">
        <v>3</v>
      </c>
      <c r="E57" s="2"/>
      <c r="F57" s="2"/>
      <c r="G57" s="2"/>
      <c r="J57" s="3"/>
      <c r="K57" s="3"/>
      <c r="M57" s="3"/>
      <c r="N57" s="3"/>
      <c r="O57" s="4"/>
      <c r="Q57" s="2" t="s">
        <v>3</v>
      </c>
      <c r="R57" s="2"/>
      <c r="S57" s="2"/>
      <c r="T57" s="2"/>
      <c r="V57" s="2" t="s">
        <v>3</v>
      </c>
      <c r="W57" s="2"/>
      <c r="X57" s="2"/>
      <c r="Y57" s="2"/>
    </row>
    <row r="58" customFormat="false" ht="15.75" hidden="false" customHeight="false" outlineLevel="0" collapsed="false">
      <c r="D58" s="3" t="s">
        <v>41</v>
      </c>
      <c r="E58" s="3" t="s">
        <v>42</v>
      </c>
      <c r="F58" s="3" t="s">
        <v>43</v>
      </c>
      <c r="G58" s="3" t="s">
        <v>44</v>
      </c>
      <c r="H58" s="3"/>
      <c r="Q58" s="3" t="s">
        <v>41</v>
      </c>
      <c r="R58" s="3" t="s">
        <v>42</v>
      </c>
      <c r="S58" s="3" t="s">
        <v>43</v>
      </c>
      <c r="T58" s="3" t="s">
        <v>44</v>
      </c>
      <c r="V58" s="3" t="s">
        <v>41</v>
      </c>
      <c r="W58" s="3" t="s">
        <v>42</v>
      </c>
      <c r="X58" s="3" t="s">
        <v>43</v>
      </c>
      <c r="Y58" s="3" t="s">
        <v>44</v>
      </c>
    </row>
    <row r="59" customFormat="false" ht="15.75" hidden="false" customHeight="false" outlineLevel="0" collapsed="false">
      <c r="A59" s="0" t="n">
        <v>2004</v>
      </c>
      <c r="C59" s="22" t="s">
        <v>45</v>
      </c>
      <c r="D59" s="66" t="n">
        <v>1</v>
      </c>
      <c r="E59" s="66" t="n">
        <v>1</v>
      </c>
      <c r="F59" s="66" t="n">
        <v>1</v>
      </c>
      <c r="G59" s="66" t="n">
        <v>0</v>
      </c>
      <c r="H59" s="67" t="n">
        <f aca="false">PRODUCT(D59:G59)</f>
        <v>0</v>
      </c>
      <c r="J59" s="9" t="n">
        <f aca="false">H82/H54</f>
        <v>1.0649628656188</v>
      </c>
      <c r="K59" s="10" t="n">
        <f aca="false">H82-H54</f>
        <v>32.1732030502532</v>
      </c>
      <c r="M59" s="11" t="n">
        <f aca="false">(H82-H54) / (LN(H82) - LN(H54))</f>
        <v>511.173157464617</v>
      </c>
      <c r="N59" s="67" t="n">
        <v>0</v>
      </c>
      <c r="O59" s="13" t="n">
        <f aca="false">N59/M$59</f>
        <v>0</v>
      </c>
      <c r="Q59" s="7" t="n">
        <f aca="false">LN(D59) - LN(D31)</f>
        <v>-8.97587023841649</v>
      </c>
      <c r="R59" s="7" t="n">
        <f aca="false">LN(E59) - LN(E31)</f>
        <v>1.78346549055195</v>
      </c>
      <c r="S59" s="7" t="n">
        <f aca="false">LN(F59) - LN(F31)</f>
        <v>0.651461810528666</v>
      </c>
      <c r="T59" s="7"/>
      <c r="V59" s="7" t="n">
        <f aca="false">$N59*Q59</f>
        <v>-0</v>
      </c>
      <c r="W59" s="7" t="n">
        <f aca="false">$N59*R59</f>
        <v>0</v>
      </c>
      <c r="X59" s="7" t="n">
        <f aca="false">$N59*S59</f>
        <v>0</v>
      </c>
      <c r="Y59" s="66" t="n">
        <f aca="false">-$H31</f>
        <v>-6.41577907883252</v>
      </c>
    </row>
    <row r="60" customFormat="false" ht="15.75" hidden="false" customHeight="true" outlineLevel="0" collapsed="false">
      <c r="B60" s="5" t="s">
        <v>67</v>
      </c>
      <c r="C60" s="22" t="s">
        <v>46</v>
      </c>
      <c r="D60" s="7" t="n">
        <v>7962.92116781787</v>
      </c>
      <c r="E60" s="7" t="n">
        <v>0.101321320928485</v>
      </c>
      <c r="F60" s="7" t="n">
        <v>0.0591048157922336</v>
      </c>
      <c r="G60" s="7" t="n">
        <v>0.0360423660028099</v>
      </c>
      <c r="H60" s="8" t="n">
        <f aca="false">PRODUCT(D60:G60)</f>
        <v>1.71873697498823</v>
      </c>
      <c r="J60" s="3" t="s">
        <v>5</v>
      </c>
      <c r="K60" s="3" t="s">
        <v>6</v>
      </c>
      <c r="M60" s="3" t="s">
        <v>7</v>
      </c>
      <c r="N60" s="8" t="n">
        <f aca="false">(H60-H32) / (LN(H60) - LN(H32))</f>
        <v>1.67469397537729</v>
      </c>
      <c r="O60" s="13" t="n">
        <f aca="false">N60/M$59</f>
        <v>0.00327617745752467</v>
      </c>
      <c r="Q60" s="7" t="n">
        <f aca="false">LN(D60) - LN(D32)</f>
        <v>0.00668095398257229</v>
      </c>
      <c r="R60" s="7" t="n">
        <f aca="false">LN(E60) - LN(E32)</f>
        <v>0.334849003950222</v>
      </c>
      <c r="S60" s="7" t="n">
        <f aca="false">LN(F60) - LN(F32)</f>
        <v>-0.286342065402005</v>
      </c>
      <c r="T60" s="7" t="n">
        <f aca="false">LN(G60) - LN(G32)</f>
        <v>-0.00304279123751305</v>
      </c>
      <c r="V60" s="7" t="n">
        <f aca="false">$N60*Q60</f>
        <v>0.0111885533843867</v>
      </c>
      <c r="W60" s="7" t="n">
        <f aca="false">$N60*R60</f>
        <v>0.560769609576521</v>
      </c>
      <c r="X60" s="7" t="n">
        <f aca="false">$N60*S60</f>
        <v>-0.479535331825826</v>
      </c>
      <c r="Y60" s="7" t="n">
        <f aca="false">$N60*T60</f>
        <v>-0.00509574415379391</v>
      </c>
    </row>
    <row r="61" customFormat="false" ht="15.75" hidden="false" customHeight="false" outlineLevel="0" collapsed="false">
      <c r="B61" s="5"/>
      <c r="C61" s="22" t="s">
        <v>47</v>
      </c>
      <c r="D61" s="7" t="n">
        <v>7962.92116781787</v>
      </c>
      <c r="E61" s="7" t="n">
        <v>0.031894804674463</v>
      </c>
      <c r="F61" s="7" t="n">
        <v>0.0591048157922336</v>
      </c>
      <c r="G61" s="7" t="n">
        <v>0.211148652112032</v>
      </c>
      <c r="H61" s="8" t="n">
        <f aca="false">PRODUCT(D61:G61)</f>
        <v>3.16959333284752</v>
      </c>
      <c r="N61" s="8" t="n">
        <f aca="false">(H61-H33) / (LN(H61) - LN(H33))</f>
        <v>3.12547414551122</v>
      </c>
      <c r="O61" s="13" t="n">
        <f aca="false">N61/M$59</f>
        <v>0.00611431586316729</v>
      </c>
      <c r="Q61" s="7" t="n">
        <f aca="false">LN(D61) - LN(D33)</f>
        <v>0.00668095398257229</v>
      </c>
      <c r="R61" s="7" t="n">
        <f aca="false">LN(E61) - LN(E33)</f>
        <v>0.340497974255357</v>
      </c>
      <c r="S61" s="7" t="n">
        <f aca="false">LN(F61) - LN(F33)</f>
        <v>-0.286342065402005</v>
      </c>
      <c r="T61" s="7" t="n">
        <f aca="false">LN(G61) - LN(G33)</f>
        <v>-0.0327364700978399</v>
      </c>
      <c r="V61" s="7" t="n">
        <f aca="false">$N61*Q61</f>
        <v>0.0208811489398799</v>
      </c>
      <c r="W61" s="7" t="n">
        <f aca="false">$N61*R61</f>
        <v>1.06421761513406</v>
      </c>
      <c r="X61" s="7" t="n">
        <f aca="false">$N61*S61</f>
        <v>-0.894954722186247</v>
      </c>
      <c r="Y61" s="7" t="n">
        <f aca="false">$N61*T61</f>
        <v>-0.1023169909061</v>
      </c>
    </row>
    <row r="62" customFormat="false" ht="15.75" hidden="false" customHeight="false" outlineLevel="0" collapsed="false">
      <c r="B62" s="5"/>
      <c r="C62" s="22" t="s">
        <v>48</v>
      </c>
      <c r="D62" s="7" t="n">
        <v>7962.92116781787</v>
      </c>
      <c r="E62" s="7" t="n">
        <v>0.00164388762591194</v>
      </c>
      <c r="F62" s="7" t="n">
        <v>0.0591048157922336</v>
      </c>
      <c r="G62" s="7" t="n">
        <v>0.0399742605781167</v>
      </c>
      <c r="H62" s="8" t="n">
        <f aca="false">PRODUCT(D62:G62)</f>
        <v>0.0309277160890065</v>
      </c>
      <c r="N62" s="8" t="n">
        <f aca="false">(H62-H34) / (LN(H62) - LN(H34))</f>
        <v>0.0298158511341895</v>
      </c>
      <c r="O62" s="13" t="n">
        <f aca="false">N62/M$59</f>
        <v>5.83282801508476E-005</v>
      </c>
      <c r="Q62" s="7" t="n">
        <f aca="false">LN(D62) - LN(D34)</f>
        <v>0.00668095398257229</v>
      </c>
      <c r="R62" s="7" t="n">
        <f aca="false">LN(E62) - LN(E34)</f>
        <v>0.356381396114964</v>
      </c>
      <c r="S62" s="7" t="n">
        <f aca="false">LN(F62) - LN(F34)</f>
        <v>-0.286342065402005</v>
      </c>
      <c r="T62" s="7" t="n">
        <f aca="false">LN(G62) - LN(G34)</f>
        <v>-0.00304279410048736</v>
      </c>
      <c r="V62" s="7" t="n">
        <f aca="false">$N62*Q62</f>
        <v>0.000199198329378746</v>
      </c>
      <c r="W62" s="7" t="n">
        <f aca="false">$N62*R62</f>
        <v>0.0106258146535584</v>
      </c>
      <c r="X62" s="7" t="n">
        <f aca="false">$N62*S62</f>
        <v>-0.00853753239548252</v>
      </c>
      <c r="Y62" s="7" t="n">
        <f aca="false">$N62*T62</f>
        <v>-9.0723495932121E-005</v>
      </c>
    </row>
    <row r="63" customFormat="false" ht="15.75" hidden="false" customHeight="false" outlineLevel="0" collapsed="false">
      <c r="B63" s="5"/>
      <c r="C63" s="22" t="s">
        <v>49</v>
      </c>
      <c r="D63" s="7" t="n">
        <v>7962.92116781787</v>
      </c>
      <c r="E63" s="7" t="n">
        <v>0.0361436810659009</v>
      </c>
      <c r="F63" s="7" t="n">
        <v>0.0591048157922336</v>
      </c>
      <c r="G63" s="7" t="n">
        <v>0.223213106593357</v>
      </c>
      <c r="H63" s="8" t="n">
        <f aca="false">PRODUCT(D63:G63)</f>
        <v>3.79705910670018</v>
      </c>
      <c r="N63" s="8" t="n">
        <f aca="false">(H63-H35) / (LN(H63) - LN(H35))</f>
        <v>3.65187678606888</v>
      </c>
      <c r="O63" s="13" t="n">
        <f aca="false">N63/M$59</f>
        <v>0.0071441090611681</v>
      </c>
      <c r="Q63" s="7" t="n">
        <f aca="false">LN(D63) - LN(D35)</f>
        <v>0.00668095398257229</v>
      </c>
      <c r="R63" s="7" t="n">
        <f aca="false">LN(E63) - LN(E35)</f>
        <v>0.340960549802201</v>
      </c>
      <c r="S63" s="7" t="n">
        <f aca="false">LN(F63) - LN(F35)</f>
        <v>-0.286342065402005</v>
      </c>
      <c r="T63" s="7" t="n">
        <f aca="false">LN(G63) - LN(G35)</f>
        <v>0.0171851026762462</v>
      </c>
      <c r="V63" s="7" t="n">
        <f aca="false">$N63*Q63</f>
        <v>0.0243980207577502</v>
      </c>
      <c r="W63" s="7" t="n">
        <f aca="false">$N63*R63</f>
        <v>1.24514591678794</v>
      </c>
      <c r="X63" s="7" t="n">
        <f aca="false">$N63*S63</f>
        <v>-1.0456859415166</v>
      </c>
      <c r="Y63" s="7" t="n">
        <f aca="false">$N63*T63</f>
        <v>0.0627578775295936</v>
      </c>
    </row>
    <row r="64" customFormat="false" ht="15.75" hidden="false" customHeight="false" outlineLevel="0" collapsed="false">
      <c r="B64" s="5"/>
      <c r="C64" s="22" t="s">
        <v>50</v>
      </c>
      <c r="D64" s="7" t="n">
        <v>7962.92116781787</v>
      </c>
      <c r="E64" s="7" t="n">
        <v>0.136538509946429</v>
      </c>
      <c r="F64" s="7" t="n">
        <v>0.226873413492219</v>
      </c>
      <c r="G64" s="7" t="n">
        <v>0.0466283558720292</v>
      </c>
      <c r="H64" s="8" t="n">
        <f aca="false">PRODUCT(D64:G64)</f>
        <v>11.50168007</v>
      </c>
      <c r="N64" s="8" t="n">
        <f aca="false">(H64-H36) / (LN(H64) - LN(H36))</f>
        <v>11.0213122629149</v>
      </c>
      <c r="O64" s="13" t="n">
        <f aca="false">N64/M$59</f>
        <v>0.0215608196595843</v>
      </c>
      <c r="Q64" s="7" t="n">
        <f aca="false">LN(D64) - LN(D36)</f>
        <v>0.00668095398257229</v>
      </c>
      <c r="R64" s="7" t="n">
        <f aca="false">LN(E64) - LN(E36)</f>
        <v>-0.0321073623210384</v>
      </c>
      <c r="S64" s="7" t="n">
        <f aca="false">LN(F64) - LN(F36)</f>
        <v>0.189208686729132</v>
      </c>
      <c r="T64" s="7" t="n">
        <f aca="false">LN(G64) - LN(G36)</f>
        <v>-0.0778423618539512</v>
      </c>
      <c r="V64" s="7" t="n">
        <f aca="false">$N64*Q64</f>
        <v>0.073632880056094</v>
      </c>
      <c r="W64" s="7" t="n">
        <f aca="false">$N64*R64</f>
        <v>-0.353865266078712</v>
      </c>
      <c r="X64" s="7" t="n">
        <f aca="false">$N64*S64</f>
        <v>2.0853280192978</v>
      </c>
      <c r="Y64" s="7" t="n">
        <f aca="false">$N64*T64</f>
        <v>-0.857924977275211</v>
      </c>
    </row>
    <row r="65" customFormat="false" ht="15.75" hidden="false" customHeight="false" outlineLevel="0" collapsed="false">
      <c r="B65" s="5"/>
      <c r="C65" s="22" t="s">
        <v>51</v>
      </c>
      <c r="D65" s="7" t="n">
        <v>7962.92116781787</v>
      </c>
      <c r="E65" s="7" t="n">
        <v>0.122823161943857</v>
      </c>
      <c r="F65" s="7" t="n">
        <v>0.226873413492219</v>
      </c>
      <c r="G65" s="7" t="n">
        <v>0.337976180413138</v>
      </c>
      <c r="H65" s="8" t="n">
        <f aca="false">PRODUCT(D65:G65)</f>
        <v>74.9932869000003</v>
      </c>
      <c r="N65" s="8" t="n">
        <f aca="false">(H65-H37) / (LN(H65) - LN(H37))</f>
        <v>68.9717985563528</v>
      </c>
      <c r="O65" s="13" t="n">
        <f aca="false">N65/M$59</f>
        <v>0.134928443618691</v>
      </c>
      <c r="Q65" s="7" t="n">
        <f aca="false">LN(D65) - LN(D37)</f>
        <v>0.00668095398257229</v>
      </c>
      <c r="R65" s="7" t="n">
        <f aca="false">LN(E65) - LN(E37)</f>
        <v>-0.00481612983705837</v>
      </c>
      <c r="S65" s="7" t="n">
        <f aca="false">LN(F65) - LN(F37)</f>
        <v>0.189208686729132</v>
      </c>
      <c r="T65" s="7" t="n">
        <f aca="false">LN(G65) - LN(G37)</f>
        <v>-0.0212695106290757</v>
      </c>
      <c r="V65" s="7" t="n">
        <f aca="false">$N65*Q65</f>
        <v>0.460797412250239</v>
      </c>
      <c r="W65" s="7" t="n">
        <f aca="false">$N65*R65</f>
        <v>-0.33217713694283</v>
      </c>
      <c r="X65" s="7" t="n">
        <f aca="false">$N65*S65</f>
        <v>13.0500634261938</v>
      </c>
      <c r="Y65" s="7" t="n">
        <f aca="false">$N65*T65</f>
        <v>-1.46699640250081</v>
      </c>
    </row>
    <row r="66" customFormat="false" ht="15.75" hidden="false" customHeight="false" outlineLevel="0" collapsed="false">
      <c r="B66" s="5"/>
      <c r="C66" s="22" t="s">
        <v>52</v>
      </c>
      <c r="D66" s="7" t="n">
        <v>7962.92116781787</v>
      </c>
      <c r="E66" s="7" t="n">
        <v>0.156563971944098</v>
      </c>
      <c r="F66" s="7" t="n">
        <v>0.226873413492219</v>
      </c>
      <c r="G66" s="7" t="n">
        <v>0.0235058621715904</v>
      </c>
      <c r="H66" s="8" t="n">
        <f aca="false">PRODUCT(D66:G66)</f>
        <v>6.64850557999999</v>
      </c>
      <c r="N66" s="8" t="n">
        <f aca="false">(H66-H38) / (LN(H66) - LN(H38))</f>
        <v>6.21746033156754</v>
      </c>
      <c r="O66" s="13" t="n">
        <f aca="false">N66/M$59</f>
        <v>0.0121631197584899</v>
      </c>
      <c r="Q66" s="7" t="n">
        <f aca="false">LN(D66) - LN(D38)</f>
        <v>0.00668095398257229</v>
      </c>
      <c r="R66" s="7" t="n">
        <f aca="false">LN(E66) - LN(E38)</f>
        <v>-0.0358893157119373</v>
      </c>
      <c r="S66" s="7" t="n">
        <f aca="false">LN(F66) - LN(F38)</f>
        <v>0.189208686729132</v>
      </c>
      <c r="T66" s="7" t="n">
        <f aca="false">LN(G66) - LN(G38)</f>
        <v>-0.0244072603010452</v>
      </c>
      <c r="V66" s="7" t="n">
        <f aca="false">$N66*Q66</f>
        <v>0.0415385663636714</v>
      </c>
      <c r="W66" s="7" t="n">
        <f aca="false">$N66*R66</f>
        <v>-0.223140396766074</v>
      </c>
      <c r="X66" s="7" t="n">
        <f aca="false">$N66*S66</f>
        <v>1.17639750412637</v>
      </c>
      <c r="Y66" s="7" t="n">
        <f aca="false">$N66*T66</f>
        <v>-0.151751172723992</v>
      </c>
    </row>
    <row r="67" customFormat="false" ht="15.75" hidden="false" customHeight="false" outlineLevel="0" collapsed="false">
      <c r="B67" s="5"/>
      <c r="C67" s="22" t="s">
        <v>53</v>
      </c>
      <c r="D67" s="7" t="n">
        <v>7962.92116781787</v>
      </c>
      <c r="E67" s="7" t="n">
        <v>0.00609345347538239</v>
      </c>
      <c r="F67" s="7" t="n">
        <v>0.214657259563002</v>
      </c>
      <c r="G67" s="7" t="n">
        <v>0.78705371106335</v>
      </c>
      <c r="H67" s="8" t="n">
        <f aca="false">PRODUCT(D67:G67)</f>
        <v>8.19758384737722</v>
      </c>
      <c r="N67" s="8" t="n">
        <f aca="false">(H67-H39) / (LN(H67) - LN(H39))</f>
        <v>8.15213867253599</v>
      </c>
      <c r="O67" s="13" t="n">
        <f aca="false">N67/M$59</f>
        <v>0.0159479005372075</v>
      </c>
      <c r="Q67" s="7" t="n">
        <f aca="false">LN(D67) - LN(D39)</f>
        <v>0.00668095398257229</v>
      </c>
      <c r="R67" s="7" t="n">
        <f aca="false">LN(E67) - LN(E39)</f>
        <v>-0.00456198985499157</v>
      </c>
      <c r="S67" s="7" t="n">
        <f aca="false">LN(F67) - LN(F39)</f>
        <v>0.0112667431950728</v>
      </c>
      <c r="T67" s="7" t="n">
        <f aca="false">LN(G67) - LN(G39)</f>
        <v>-0.00225708389915155</v>
      </c>
      <c r="V67" s="7" t="n">
        <f aca="false">$N67*Q67</f>
        <v>0.0544640633307609</v>
      </c>
      <c r="W67" s="7" t="n">
        <f aca="false">$N67*R67</f>
        <v>-0.0371899739205936</v>
      </c>
      <c r="X67" s="7" t="n">
        <f aca="false">$N67*S67</f>
        <v>0.0918480529140848</v>
      </c>
      <c r="Y67" s="7" t="n">
        <f aca="false">$N67*T67</f>
        <v>-0.0184000609414317</v>
      </c>
    </row>
    <row r="68" customFormat="false" ht="15.75" hidden="false" customHeight="false" outlineLevel="0" collapsed="false">
      <c r="B68" s="5"/>
      <c r="C68" s="22" t="s">
        <v>54</v>
      </c>
      <c r="D68" s="7" t="n">
        <v>7962.92116781787</v>
      </c>
      <c r="E68" s="7" t="n">
        <v>0.679561588803119</v>
      </c>
      <c r="F68" s="7" t="n">
        <v>0.0591048157922336</v>
      </c>
      <c r="G68" s="7" t="n">
        <v>0.351421420245194</v>
      </c>
      <c r="H68" s="8" t="n">
        <f aca="false">PRODUCT(D68:G68)</f>
        <v>112.396383390223</v>
      </c>
      <c r="N68" s="8" t="n">
        <f aca="false">(H68-H40) / (LN(H68) - LN(H40))</f>
        <v>112.316706196373</v>
      </c>
      <c r="O68" s="13" t="n">
        <f aca="false">N68/M$59</f>
        <v>0.219723404009429</v>
      </c>
      <c r="Q68" s="7" t="n">
        <f aca="false">LN(D68) - LN(D40)</f>
        <v>0.00668095398257229</v>
      </c>
      <c r="R68" s="7" t="n">
        <f aca="false">LN(E68) - LN(E40)</f>
        <v>0.334271977305175</v>
      </c>
      <c r="S68" s="7" t="n">
        <f aca="false">LN(F68) - LN(F40)</f>
        <v>-0.286342065402005</v>
      </c>
      <c r="T68" s="7" t="n">
        <f aca="false">LN(G68) - LN(G40)</f>
        <v>-0.0531924061657578</v>
      </c>
      <c r="V68" s="7" t="n">
        <f aca="false">$N68*Q68</f>
        <v>0.750382745572063</v>
      </c>
      <c r="W68" s="7" t="n">
        <f aca="false">$N68*R68</f>
        <v>37.5443274646662</v>
      </c>
      <c r="X68" s="7" t="n">
        <f aca="false">$N68*S68</f>
        <v>-32.1609976314197</v>
      </c>
      <c r="Y68" s="7" t="n">
        <f aca="false">$N68*T68</f>
        <v>-5.97439585519758</v>
      </c>
    </row>
    <row r="69" customFormat="false" ht="15.75" hidden="false" customHeight="false" outlineLevel="0" collapsed="false">
      <c r="B69" s="5"/>
      <c r="C69" s="22" t="s">
        <v>55</v>
      </c>
      <c r="D69" s="7" t="n">
        <v>7962.92116781787</v>
      </c>
      <c r="E69" s="7" t="n">
        <v>0.245984992960414</v>
      </c>
      <c r="F69" s="7" t="n">
        <v>0.226873413492219</v>
      </c>
      <c r="G69" s="7" t="n">
        <v>0.184693473309578</v>
      </c>
      <c r="H69" s="8" t="n">
        <f aca="false">PRODUCT(D69:G69)</f>
        <v>82.0759999999996</v>
      </c>
      <c r="N69" s="8" t="n">
        <f aca="false">(H69-H41) / (LN(H69) - LN(H41))</f>
        <v>78.1901868851639</v>
      </c>
      <c r="O69" s="13" t="n">
        <f aca="false">N69/M$59</f>
        <v>0.152962231571356</v>
      </c>
      <c r="Q69" s="7" t="n">
        <f aca="false">LN(D69) - LN(D41)</f>
        <v>0.00668095398257229</v>
      </c>
      <c r="R69" s="7" t="n">
        <f aca="false">LN(E69) - LN(E41)</f>
        <v>-0.0590695621875552</v>
      </c>
      <c r="S69" s="7" t="n">
        <f aca="false">LN(F69) - LN(F41)</f>
        <v>0.189208686729132</v>
      </c>
      <c r="T69" s="7" t="n">
        <f aca="false">LN(G69) - LN(G41)</f>
        <v>-0.0390200820715161</v>
      </c>
      <c r="V69" s="7" t="n">
        <f aca="false">$N69*Q69</f>
        <v>0.522385040468507</v>
      </c>
      <c r="W69" s="7" t="n">
        <f aca="false">$N69*R69</f>
        <v>-4.61866010666975</v>
      </c>
      <c r="X69" s="7" t="n">
        <f aca="false">$N69*S69</f>
        <v>14.7942625756473</v>
      </c>
      <c r="Y69" s="7" t="n">
        <f aca="false">$N69*T69</f>
        <v>-3.05098750944627</v>
      </c>
    </row>
    <row r="70" customFormat="false" ht="15.75" hidden="false" customHeight="false" outlineLevel="0" collapsed="false">
      <c r="B70" s="5"/>
      <c r="C70" s="22" t="s">
        <v>56</v>
      </c>
      <c r="D70" s="7" t="n">
        <v>7962.92116781787</v>
      </c>
      <c r="E70" s="7" t="n">
        <v>0.0181727525666698</v>
      </c>
      <c r="F70" s="7" t="n">
        <v>0.214657259563002</v>
      </c>
      <c r="G70" s="7" t="n">
        <v>0.212946288936649</v>
      </c>
      <c r="H70" s="8" t="n">
        <f aca="false">PRODUCT(D70:G70)</f>
        <v>6.61467919558616</v>
      </c>
      <c r="N70" s="8" t="n">
        <f aca="false">(H70-H42) / (LN(H70) - LN(H42))</f>
        <v>6.54699750232608</v>
      </c>
      <c r="O70" s="13" t="n">
        <f aca="false">N70/M$59</f>
        <v>0.0128077881373872</v>
      </c>
      <c r="Q70" s="7" t="n">
        <f aca="false">LN(D70) - LN(D42)</f>
        <v>0.00668095398257229</v>
      </c>
      <c r="R70" s="7" t="n">
        <f aca="false">LN(E70) - LN(E42)</f>
        <v>-0.00572953231102691</v>
      </c>
      <c r="S70" s="7" t="n">
        <f aca="false">LN(F70) - LN(F42)</f>
        <v>0.0112667431950728</v>
      </c>
      <c r="T70" s="7" t="n">
        <f aca="false">LN(G70) - LN(G42)</f>
        <v>0.00838671895333043</v>
      </c>
      <c r="V70" s="7" t="n">
        <f aca="false">$N70*Q70</f>
        <v>0.0437401890370563</v>
      </c>
      <c r="W70" s="7" t="n">
        <f aca="false">$N70*R70</f>
        <v>-0.0375112337297898</v>
      </c>
      <c r="X70" s="7" t="n">
        <f aca="false">$N70*S70</f>
        <v>0.0737633395574911</v>
      </c>
      <c r="Y70" s="7" t="n">
        <f aca="false">$N70*T70</f>
        <v>0.0549078280401652</v>
      </c>
    </row>
    <row r="71" customFormat="false" ht="15.75" hidden="false" customHeight="false" outlineLevel="0" collapsed="false">
      <c r="B71" s="5"/>
      <c r="C71" s="22" t="s">
        <v>57</v>
      </c>
      <c r="D71" s="7" t="n">
        <v>7962.92116781787</v>
      </c>
      <c r="E71" s="7" t="n">
        <v>0.679561588803119</v>
      </c>
      <c r="F71" s="7" t="n">
        <v>0.0591048157922336</v>
      </c>
      <c r="G71" s="7" t="n">
        <v>0.0150722622708182</v>
      </c>
      <c r="H71" s="8" t="n">
        <f aca="false">PRODUCT(D71:G71)</f>
        <v>4.82061613537072</v>
      </c>
      <c r="N71" s="8" t="n">
        <f aca="false">(H71-H43) / (LN(H71) - LN(H43))</f>
        <v>4.69843046297176</v>
      </c>
      <c r="O71" s="13" t="n">
        <f aca="false">N71/M$59</f>
        <v>0.00919146554227465</v>
      </c>
      <c r="Q71" s="7" t="n">
        <f aca="false">LN(D71) - LN(D43)</f>
        <v>0.00668095398257229</v>
      </c>
      <c r="R71" s="7" t="n">
        <f aca="false">LN(E71) - LN(E43)</f>
        <v>0.334271977305175</v>
      </c>
      <c r="S71" s="7" t="n">
        <f aca="false">LN(F71) - LN(F43)</f>
        <v>-0.286342065402005</v>
      </c>
      <c r="T71" s="7" t="n">
        <f aca="false">LN(G71) - LN(G43)</f>
        <v>-0.00304278539439906</v>
      </c>
      <c r="V71" s="7" t="n">
        <f aca="false">$N71*Q71</f>
        <v>0.0313899977134302</v>
      </c>
      <c r="W71" s="7" t="n">
        <f aca="false">$N71*R71</f>
        <v>1.57055364108844</v>
      </c>
      <c r="X71" s="7" t="n">
        <f aca="false">$N71*S71</f>
        <v>-1.34535828291503</v>
      </c>
      <c r="Y71" s="7" t="n">
        <f aca="false">$N71*T71</f>
        <v>-0.0142963155893301</v>
      </c>
    </row>
    <row r="72" customFormat="false" ht="15.75" hidden="false" customHeight="false" outlineLevel="0" collapsed="false">
      <c r="B72" s="5"/>
      <c r="C72" s="22" t="s">
        <v>58</v>
      </c>
      <c r="D72" s="7" t="n">
        <v>7962.92116781787</v>
      </c>
      <c r="E72" s="7" t="n">
        <v>0.152303305200491</v>
      </c>
      <c r="F72" s="7" t="n">
        <v>0.226873413492219</v>
      </c>
      <c r="G72" s="7" t="n">
        <v>0.387502027495305</v>
      </c>
      <c r="H72" s="8" t="n">
        <f aca="false">PRODUCT(D72:G72)</f>
        <v>106.6201598</v>
      </c>
      <c r="N72" s="8" t="n">
        <f aca="false">(H72-H44) / (LN(H72) - LN(H44))</f>
        <v>96.6755925864783</v>
      </c>
      <c r="O72" s="13" t="n">
        <f aca="false">N72/M$59</f>
        <v>0.189124939709242</v>
      </c>
      <c r="Q72" s="7" t="n">
        <f aca="false">LN(D72) - LN(D44)</f>
        <v>0.00668095398257229</v>
      </c>
      <c r="R72" s="7" t="n">
        <f aca="false">LN(E72) - LN(E44)</f>
        <v>-0.0489755117361899</v>
      </c>
      <c r="S72" s="7" t="n">
        <f aca="false">LN(F72) - LN(F44)</f>
        <v>0.189208686729132</v>
      </c>
      <c r="T72" s="7" t="n">
        <f aca="false">LN(G72) - LN(G44)</f>
        <v>0.0522123453285303</v>
      </c>
      <c r="V72" s="7" t="n">
        <f aca="false">$N72*Q72</f>
        <v>0.645885185308168</v>
      </c>
      <c r="W72" s="7" t="n">
        <f aca="false">$N72*R72</f>
        <v>-4.73473661932218</v>
      </c>
      <c r="X72" s="7" t="n">
        <f aca="false">$N72*S72</f>
        <v>18.2918619120482</v>
      </c>
      <c r="Y72" s="7" t="n">
        <f aca="false">$N72*T72</f>
        <v>5.04765942496551</v>
      </c>
    </row>
    <row r="73" customFormat="false" ht="15.75" hidden="false" customHeight="false" outlineLevel="0" collapsed="false">
      <c r="B73" s="5"/>
      <c r="C73" s="22" t="s">
        <v>59</v>
      </c>
      <c r="D73" s="7" t="n">
        <v>7962.92116781787</v>
      </c>
      <c r="E73" s="7" t="n">
        <v>0.0614115805362764</v>
      </c>
      <c r="F73" s="7" t="n">
        <v>0.226873413492219</v>
      </c>
      <c r="G73" s="7" t="n">
        <v>0.0196941007383595</v>
      </c>
      <c r="H73" s="8" t="n">
        <f aca="false">PRODUCT(D73:G73)</f>
        <v>2.18495477199999</v>
      </c>
      <c r="N73" s="8" t="n">
        <f aca="false">(H73-H45) / (LN(H73) - LN(H45))</f>
        <v>2.02498907576891</v>
      </c>
      <c r="O73" s="13" t="n">
        <f aca="false">N73/M$59</f>
        <v>0.00396145424734881</v>
      </c>
      <c r="Q73" s="7" t="n">
        <f aca="false">LN(D73) - LN(D45)</f>
        <v>0.00668095398257229</v>
      </c>
      <c r="R73" s="7" t="n">
        <f aca="false">LN(E73) - LN(E45)</f>
        <v>-0.00481614440556077</v>
      </c>
      <c r="S73" s="7" t="n">
        <f aca="false">LN(F73) - LN(F45)</f>
        <v>0.189208686729132</v>
      </c>
      <c r="T73" s="7" t="n">
        <f aca="false">LN(G73) - LN(G45)</f>
        <v>-0.0370349171688482</v>
      </c>
      <c r="V73" s="7" t="n">
        <f aca="false">$N73*Q73</f>
        <v>0.0135288588304237</v>
      </c>
      <c r="W73" s="7" t="n">
        <f aca="false">$N73*R73</f>
        <v>-0.00975263980858612</v>
      </c>
      <c r="X73" s="7" t="n">
        <f aca="false">$N73*S73</f>
        <v>0.383145523667074</v>
      </c>
      <c r="Y73" s="7" t="n">
        <f aca="false">$N73*T73</f>
        <v>-0.0749953026889241</v>
      </c>
    </row>
    <row r="74" customFormat="false" ht="15.75" hidden="false" customHeight="false" outlineLevel="0" collapsed="false">
      <c r="B74" s="5"/>
      <c r="C74" s="22" t="s">
        <v>60</v>
      </c>
      <c r="D74" s="7" t="n">
        <v>7962.92116781787</v>
      </c>
      <c r="E74" s="7" t="n">
        <v>0.0150246480925485</v>
      </c>
      <c r="F74" s="7" t="n">
        <v>0.499364511152545</v>
      </c>
      <c r="G74" s="7" t="n">
        <v>0.350012665960284</v>
      </c>
      <c r="H74" s="8" t="n">
        <f aca="false">PRODUCT(D74:G74)</f>
        <v>20.91116169432</v>
      </c>
      <c r="N74" s="8" t="n">
        <f aca="false">(H74-H46) / (LN(H74) - LN(H46))</f>
        <v>20.620379731275</v>
      </c>
      <c r="O74" s="13" t="n">
        <f aca="false">N74/M$59</f>
        <v>0.0403393242195084</v>
      </c>
      <c r="Q74" s="7" t="n">
        <f aca="false">LN(D74) - LN(D46)</f>
        <v>0.00668095398257229</v>
      </c>
      <c r="R74" s="7" t="n">
        <f aca="false">LN(E74) - LN(E46)</f>
        <v>-0.00632552608692372</v>
      </c>
      <c r="S74" s="7" t="n">
        <f aca="false">LN(F74) - LN(F46)</f>
        <v>-0.0429571561033655</v>
      </c>
      <c r="T74" s="7" t="n">
        <f aca="false">LN(G74) - LN(G46)</f>
        <v>0.0706737469864049</v>
      </c>
      <c r="V74" s="7" t="n">
        <f aca="false">$N74*Q74</f>
        <v>0.137763808087814</v>
      </c>
      <c r="W74" s="7" t="n">
        <f aca="false">$N74*R74</f>
        <v>-0.130434749912453</v>
      </c>
      <c r="X74" s="7" t="n">
        <f aca="false">$N74*S74</f>
        <v>-0.885792871027053</v>
      </c>
      <c r="Y74" s="7" t="n">
        <f aca="false">$N74*T74</f>
        <v>1.45731949989172</v>
      </c>
    </row>
    <row r="75" customFormat="false" ht="15.75" hidden="false" customHeight="false" outlineLevel="0" collapsed="false">
      <c r="B75" s="5"/>
      <c r="C75" s="22" t="s">
        <v>61</v>
      </c>
      <c r="D75" s="7" t="n">
        <v>7962.92116781787</v>
      </c>
      <c r="E75" s="7" t="n">
        <v>0.171911125879672</v>
      </c>
      <c r="F75" s="7" t="n">
        <v>0.0591048157922336</v>
      </c>
      <c r="G75" s="7" t="n">
        <v>0.0749828939360704</v>
      </c>
      <c r="H75" s="8" t="n">
        <f aca="false">PRODUCT(D75:G75)</f>
        <v>6.06682498784455</v>
      </c>
      <c r="N75" s="8" t="n">
        <f aca="false">(H75-H47) / (LN(H75) - LN(H47))</f>
        <v>6.05625070065561</v>
      </c>
      <c r="O75" s="13" t="n">
        <f aca="false">N75/M$59</f>
        <v>0.0118477478956332</v>
      </c>
      <c r="Q75" s="7" t="n">
        <f aca="false">LN(D75) - LN(D47)</f>
        <v>0.00668095398257229</v>
      </c>
      <c r="R75" s="7" t="n">
        <f aca="false">LN(E75) - LN(E47)</f>
        <v>0.0226878448407382</v>
      </c>
      <c r="S75" s="7" t="n">
        <f aca="false">LN(F75) - LN(F47)</f>
        <v>-0.286342065402005</v>
      </c>
      <c r="T75" s="7" t="n">
        <f aca="false">LN(G75) - LN(G47)</f>
        <v>0.260463260830206</v>
      </c>
      <c r="V75" s="7" t="n">
        <f aca="false">$N75*Q75</f>
        <v>0.0404615322380013</v>
      </c>
      <c r="W75" s="7" t="n">
        <f aca="false">$N75*R75</f>
        <v>0.137403276213086</v>
      </c>
      <c r="X75" s="7" t="n">
        <f aca="false">$N75*S75</f>
        <v>-1.73415933421806</v>
      </c>
      <c r="Y75" s="7" t="n">
        <f aca="false">$N75*T75</f>
        <v>1.57743080589798</v>
      </c>
    </row>
    <row r="76" customFormat="false" ht="15.75" hidden="false" customHeight="false" outlineLevel="0" collapsed="false">
      <c r="B76" s="5"/>
      <c r="C76" s="22" t="s">
        <v>62</v>
      </c>
      <c r="D76" s="7" t="n">
        <v>7962.92116781787</v>
      </c>
      <c r="E76" s="7" t="n">
        <v>0.0588891503211055</v>
      </c>
      <c r="F76" s="7" t="n">
        <v>0.499364511152545</v>
      </c>
      <c r="G76" s="7" t="n">
        <v>0.0348480491926635</v>
      </c>
      <c r="H76" s="8" t="n">
        <f aca="false">PRODUCT(D76:G76)</f>
        <v>8.16025725479999</v>
      </c>
      <c r="N76" s="8" t="n">
        <f aca="false">(H76-H48) / (LN(H76) - LN(H48))</f>
        <v>8.12503297645268</v>
      </c>
      <c r="O76" s="13" t="n">
        <f aca="false">N76/M$59</f>
        <v>0.0158948740907137</v>
      </c>
      <c r="Q76" s="7" t="n">
        <f aca="false">LN(D76) - LN(D48)</f>
        <v>0.00668095398257229</v>
      </c>
      <c r="R76" s="7" t="n">
        <f aca="false">LN(E76) - LN(E48)</f>
        <v>-0.0896065438837734</v>
      </c>
      <c r="S76" s="7" t="n">
        <f aca="false">LN(F76) - LN(F48)</f>
        <v>-0.0429571561033655</v>
      </c>
      <c r="T76" s="7" t="n">
        <f aca="false">LN(G76) - LN(G48)</f>
        <v>0.134540808747682</v>
      </c>
      <c r="V76" s="7" t="n">
        <f aca="false">$N76*Q76</f>
        <v>0.0542829714225627</v>
      </c>
      <c r="W76" s="7" t="n">
        <f aca="false">$N76*R76</f>
        <v>-0.728056123961613</v>
      </c>
      <c r="X76" s="7" t="n">
        <f aca="false">$N76*S76</f>
        <v>-0.34902830991447</v>
      </c>
      <c r="Y76" s="7" t="n">
        <f aca="false">$N76*T76</f>
        <v>1.09314850775353</v>
      </c>
    </row>
    <row r="77" customFormat="false" ht="15.75" hidden="false" customHeight="false" outlineLevel="0" collapsed="false">
      <c r="B77" s="5"/>
      <c r="C77" s="22" t="s">
        <v>63</v>
      </c>
      <c r="D77" s="7" t="n">
        <v>7962.92116781787</v>
      </c>
      <c r="E77" s="7" t="n">
        <v>0.0768195311966376</v>
      </c>
      <c r="F77" s="7" t="n">
        <v>0.499364511152545</v>
      </c>
      <c r="G77" s="7" t="n">
        <v>0.0201343447124404</v>
      </c>
      <c r="H77" s="8" t="n">
        <f aca="false">PRODUCT(D77:G77)</f>
        <v>6.15034167479998</v>
      </c>
      <c r="N77" s="8" t="n">
        <f aca="false">(H77-H49) / (LN(H77) - LN(H49))</f>
        <v>5.73370650033304</v>
      </c>
      <c r="O77" s="13" t="n">
        <f aca="false">N77/M$59</f>
        <v>0.011216759754702</v>
      </c>
      <c r="Q77" s="7" t="n">
        <f aca="false">LN(D77) - LN(D49)</f>
        <v>0.00668095398257229</v>
      </c>
      <c r="R77" s="7" t="n">
        <f aca="false">LN(E77) - LN(E49)</f>
        <v>-0.105016789553508</v>
      </c>
      <c r="S77" s="7" t="n">
        <f aca="false">LN(F77) - LN(F49)</f>
        <v>-0.0429571561033655</v>
      </c>
      <c r="T77" s="7" t="n">
        <f aca="false">LN(G77) - LN(G49)</f>
        <v>0.283263252944685</v>
      </c>
      <c r="V77" s="7" t="n">
        <f aca="false">$N77*Q77</f>
        <v>0.0383066292783007</v>
      </c>
      <c r="W77" s="7" t="n">
        <f aca="false">$N77*R77</f>
        <v>-0.602135448907058</v>
      </c>
      <c r="X77" s="7" t="n">
        <f aca="false">$N77*S77</f>
        <v>-0.246303725185688</v>
      </c>
      <c r="Y77" s="7" t="n">
        <f aca="false">$N77*T77</f>
        <v>1.62414835471443</v>
      </c>
    </row>
    <row r="78" customFormat="false" ht="15.75" hidden="false" customHeight="false" outlineLevel="0" collapsed="false">
      <c r="B78" s="5"/>
      <c r="C78" s="22" t="s">
        <v>64</v>
      </c>
      <c r="D78" s="7" t="n">
        <v>7962.92116781787</v>
      </c>
      <c r="E78" s="7" t="n">
        <v>0.0244760065241918</v>
      </c>
      <c r="F78" s="7" t="n">
        <v>0.499364511152545</v>
      </c>
      <c r="G78" s="7" t="n">
        <v>0.595004940134612</v>
      </c>
      <c r="H78" s="8" t="n">
        <f aca="false">PRODUCT(D78:G78)</f>
        <v>57.90968769096</v>
      </c>
      <c r="N78" s="8" t="n">
        <f aca="false">(H78-H50) / (LN(H78) - LN(H50))</f>
        <v>60.1601506844279</v>
      </c>
      <c r="O78" s="13" t="n">
        <f aca="false">N78/M$59</f>
        <v>0.117690355618081</v>
      </c>
      <c r="Q78" s="7" t="n">
        <f aca="false">LN(D78) - LN(D50)</f>
        <v>0.00668095398257229</v>
      </c>
      <c r="R78" s="7" t="n">
        <f aca="false">LN(E78) - LN(E50)</f>
        <v>1.08696545630949E-005</v>
      </c>
      <c r="S78" s="7" t="n">
        <f aca="false">LN(F78) - LN(F50)</f>
        <v>-0.0429571561033655</v>
      </c>
      <c r="T78" s="7" t="n">
        <f aca="false">LN(G78) - LN(G50)</f>
        <v>-0.0395072260060971</v>
      </c>
      <c r="V78" s="7" t="n">
        <f aca="false">$N78*Q78</f>
        <v>0.401927198307277</v>
      </c>
      <c r="W78" s="7" t="n">
        <f aca="false">$N78*R78</f>
        <v>0.000653920056403465</v>
      </c>
      <c r="X78" s="7" t="n">
        <f aca="false">$N78*S78</f>
        <v>-2.58430898415296</v>
      </c>
      <c r="Y78" s="7" t="n">
        <f aca="false">$N78*T78</f>
        <v>-2.37676066965055</v>
      </c>
    </row>
    <row r="79" customFormat="false" ht="15.75" hidden="false" customHeight="false" outlineLevel="0" collapsed="false">
      <c r="B79" s="5"/>
      <c r="C79" s="22" t="s">
        <v>65</v>
      </c>
      <c r="D79" s="7" t="n">
        <v>7962.92116781787</v>
      </c>
      <c r="E79" s="7" t="n">
        <v>0.171911125879672</v>
      </c>
      <c r="F79" s="7" t="n">
        <v>0.0591048157922336</v>
      </c>
      <c r="G79" s="7" t="n">
        <v>0.0320898025478509</v>
      </c>
      <c r="H79" s="8" t="n">
        <f aca="false">PRODUCT(D79:G79)</f>
        <v>2.5963683946139</v>
      </c>
      <c r="N79" s="8" t="n">
        <f aca="false">(H79-H51) / (LN(H79) - LN(H51))</f>
        <v>2.6851733591952</v>
      </c>
      <c r="O79" s="13" t="n">
        <f aca="false">N79/M$59</f>
        <v>0.00525296236702543</v>
      </c>
      <c r="Q79" s="7" t="n">
        <f aca="false">LN(D79) - LN(D51)</f>
        <v>0.00668095398257229</v>
      </c>
      <c r="R79" s="7" t="n">
        <f aca="false">LN(E79) - LN(E51)</f>
        <v>0.0226878448407382</v>
      </c>
      <c r="S79" s="7" t="n">
        <f aca="false">LN(F79) - LN(F51)</f>
        <v>-0.286342065402005</v>
      </c>
      <c r="T79" s="7" t="n">
        <f aca="false">LN(G79) - LN(G51)</f>
        <v>0.190082923798877</v>
      </c>
      <c r="V79" s="7" t="n">
        <f aca="false">$N79*Q79</f>
        <v>0.0179395196480122</v>
      </c>
      <c r="W79" s="7" t="n">
        <f aca="false">$N79*R79</f>
        <v>0.0609207965439043</v>
      </c>
      <c r="X79" s="7" t="n">
        <f aca="false">$N79*S79</f>
        <v>-0.768878085634391</v>
      </c>
      <c r="Y79" s="7" t="n">
        <f aca="false">$N79*T79</f>
        <v>0.510405603022675</v>
      </c>
    </row>
    <row r="80" customFormat="false" ht="15.75" hidden="false" customHeight="false" outlineLevel="0" collapsed="false">
      <c r="B80" s="5"/>
      <c r="C80" s="22" t="s">
        <v>66</v>
      </c>
      <c r="D80" s="7" t="n">
        <v>7962.92116781787</v>
      </c>
      <c r="E80" s="7" t="n">
        <v>0.114299600223279</v>
      </c>
      <c r="F80" s="7" t="n">
        <v>0.0591048157922336</v>
      </c>
      <c r="G80" s="7" t="n">
        <v>0.0160552357137516</v>
      </c>
      <c r="H80" s="8" t="n">
        <f aca="false">PRODUCT(D80:G80)</f>
        <v>0.863687594755275</v>
      </c>
      <c r="N80" s="8" t="n">
        <f aca="false">(H80-H52) / (LN(H80) - LN(H52))</f>
        <v>0.843512022475715</v>
      </c>
      <c r="O80" s="13" t="n">
        <f aca="false">N80/M$59</f>
        <v>0.00165014928925352</v>
      </c>
      <c r="Q80" s="7" t="n">
        <f aca="false">LN(D80) - LN(D52)</f>
        <v>0.00668095398257229</v>
      </c>
      <c r="R80" s="7" t="n">
        <f aca="false">LN(E80) - LN(E52)</f>
        <v>0.330165549536705</v>
      </c>
      <c r="S80" s="7" t="n">
        <f aca="false">LN(F80) - LN(F52)</f>
        <v>-0.286342065402005</v>
      </c>
      <c r="T80" s="7" t="n">
        <f aca="false">LN(G80) - LN(G52)</f>
        <v>-0.00304278767339827</v>
      </c>
      <c r="V80" s="7" t="n">
        <f aca="false">$N80*Q80</f>
        <v>0.00563546500590674</v>
      </c>
      <c r="W80" s="7" t="n">
        <f aca="false">$N80*R80</f>
        <v>0.278498610441512</v>
      </c>
      <c r="X80" s="7" t="n">
        <f aca="false">$N80*S80</f>
        <v>-0.241532974707118</v>
      </c>
      <c r="Y80" s="7" t="n">
        <f aca="false">$N80*T80</f>
        <v>-0.00256662798435235</v>
      </c>
    </row>
    <row r="81" customFormat="false" ht="15.75" hidden="false" customHeight="false" outlineLevel="0" collapsed="false">
      <c r="B81" s="24"/>
      <c r="D81" s="14" t="s">
        <v>12</v>
      </c>
      <c r="E81" s="14"/>
      <c r="F81" s="14"/>
      <c r="G81" s="14"/>
      <c r="H81" s="15" t="s">
        <v>13</v>
      </c>
      <c r="N81" s="3" t="s">
        <v>8</v>
      </c>
      <c r="O81" s="4" t="s">
        <v>24</v>
      </c>
      <c r="Q81" s="14" t="s">
        <v>14</v>
      </c>
      <c r="R81" s="14"/>
      <c r="S81" s="14"/>
      <c r="T81" s="14"/>
      <c r="V81" s="14" t="s">
        <v>26</v>
      </c>
      <c r="W81" s="14"/>
      <c r="X81" s="14"/>
      <c r="Y81" s="14"/>
    </row>
    <row r="82" customFormat="false" ht="15.75" hidden="false" customHeight="false" outlineLevel="0" collapsed="false">
      <c r="D82" s="3"/>
      <c r="E82" s="3"/>
      <c r="F82" s="3"/>
      <c r="G82" s="3"/>
      <c r="H82" s="17" t="n">
        <f aca="false">SUM(H59:H80)</f>
        <v>527.428496113275</v>
      </c>
      <c r="V82" s="7" t="n">
        <f aca="false">SUM(V59:V80)</f>
        <v>3.39072898432968</v>
      </c>
      <c r="W82" s="7" t="n">
        <f aca="false">SUM(W59:W80)</f>
        <v>30.665456969142</v>
      </c>
      <c r="X82" s="7" t="n">
        <f aca="false">SUM(X59:X80)</f>
        <v>7.20159662635339</v>
      </c>
      <c r="Y82" s="7" t="n">
        <f aca="false">SUM(Y59:Y80)</f>
        <v>-9.08457952957121</v>
      </c>
      <c r="Z82" s="10" t="n">
        <f aca="false">SUM(V82:Y82)</f>
        <v>32.1732030502539</v>
      </c>
    </row>
    <row r="83" customFormat="false" ht="15.75" hidden="false" customHeight="false" outlineLevel="0" collapsed="false">
      <c r="D83" s="3"/>
      <c r="E83" s="3"/>
      <c r="F83" s="3"/>
      <c r="G83" s="3"/>
      <c r="H83" s="19" t="s">
        <v>17</v>
      </c>
      <c r="V83" s="2" t="s">
        <v>18</v>
      </c>
      <c r="W83" s="2"/>
      <c r="X83" s="2"/>
      <c r="Y83" s="2"/>
      <c r="Z83" s="3" t="s">
        <v>6</v>
      </c>
    </row>
  </sheetData>
  <mergeCells count="20">
    <mergeCell ref="D1:G1"/>
    <mergeCell ref="Q1:T1"/>
    <mergeCell ref="V1:Y1"/>
    <mergeCell ref="D25:G25"/>
    <mergeCell ref="D29:G29"/>
    <mergeCell ref="Q29:T29"/>
    <mergeCell ref="V29:Y29"/>
    <mergeCell ref="B31:B52"/>
    <mergeCell ref="D53:G53"/>
    <mergeCell ref="Q53:T53"/>
    <mergeCell ref="V53:Y53"/>
    <mergeCell ref="V55:Y55"/>
    <mergeCell ref="D57:G57"/>
    <mergeCell ref="Q57:T57"/>
    <mergeCell ref="V57:Y57"/>
    <mergeCell ref="B60:B80"/>
    <mergeCell ref="D81:G81"/>
    <mergeCell ref="Q81:T81"/>
    <mergeCell ref="V81:Y81"/>
    <mergeCell ref="V83:Y8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58"/>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AE35" activeCellId="0" sqref="AE35"/>
    </sheetView>
  </sheetViews>
  <sheetFormatPr defaultColWidth="10.4375" defaultRowHeight="15.75" zeroHeight="false" outlineLevelRow="0" outlineLevelCol="0"/>
  <cols>
    <col collapsed="false" customWidth="true" hidden="false" outlineLevel="0" max="1" min="1" style="0" width="5.16"/>
    <col collapsed="false" customWidth="true" hidden="false" outlineLevel="0" max="2" min="2" style="0" width="3.67"/>
    <col collapsed="false" customWidth="true" hidden="false" outlineLevel="0" max="3" min="3" style="0" width="29"/>
    <col collapsed="false" customWidth="true" hidden="false" outlineLevel="0" max="9" min="9" style="0" width="5.33"/>
    <col collapsed="false" customWidth="true" hidden="false" outlineLevel="0" max="12" min="12" style="0" width="4.66"/>
  </cols>
  <sheetData>
    <row r="1" customFormat="false" ht="15.75" hidden="false" customHeight="false" outlineLevel="0" collapsed="false">
      <c r="D1" s="2" t="s">
        <v>3</v>
      </c>
      <c r="E1" s="2"/>
      <c r="F1" s="2"/>
      <c r="G1" s="2"/>
      <c r="Q1" s="2" t="s">
        <v>3</v>
      </c>
      <c r="R1" s="2"/>
      <c r="S1" s="2"/>
      <c r="T1" s="2"/>
      <c r="V1" s="2" t="s">
        <v>3</v>
      </c>
      <c r="W1" s="2"/>
      <c r="X1" s="2"/>
      <c r="Y1" s="2"/>
    </row>
    <row r="2" customFormat="false" ht="15.35" hidden="false" customHeight="false" outlineLevel="0" collapsed="false">
      <c r="A2" s="28" t="s">
        <v>68</v>
      </c>
      <c r="D2" s="3" t="s">
        <v>41</v>
      </c>
      <c r="E2" s="3" t="s">
        <v>42</v>
      </c>
      <c r="F2" s="3" t="s">
        <v>43</v>
      </c>
      <c r="G2" s="3" t="s">
        <v>44</v>
      </c>
      <c r="J2" s="3" t="s">
        <v>5</v>
      </c>
      <c r="K2" s="3" t="s">
        <v>6</v>
      </c>
      <c r="M2" s="3" t="s">
        <v>7</v>
      </c>
      <c r="N2" s="3" t="s">
        <v>8</v>
      </c>
      <c r="O2" s="4" t="s">
        <v>24</v>
      </c>
      <c r="Q2" s="3" t="s">
        <v>41</v>
      </c>
      <c r="R2" s="3" t="s">
        <v>42</v>
      </c>
      <c r="S2" s="3" t="s">
        <v>43</v>
      </c>
      <c r="T2" s="3" t="s">
        <v>44</v>
      </c>
      <c r="V2" s="3" t="s">
        <v>41</v>
      </c>
      <c r="W2" s="3" t="s">
        <v>42</v>
      </c>
      <c r="X2" s="3" t="s">
        <v>43</v>
      </c>
      <c r="Y2" s="3" t="s">
        <v>44</v>
      </c>
    </row>
    <row r="3" customFormat="false" ht="15.75" hidden="false" customHeight="false" outlineLevel="0" collapsed="false">
      <c r="D3" s="2" t="s">
        <v>3</v>
      </c>
      <c r="E3" s="2"/>
      <c r="F3" s="2"/>
      <c r="G3" s="2"/>
      <c r="J3" s="3"/>
      <c r="K3" s="3"/>
      <c r="M3" s="3"/>
      <c r="N3" s="3"/>
      <c r="O3" s="4"/>
      <c r="Q3" s="2" t="s">
        <v>3</v>
      </c>
      <c r="R3" s="2"/>
      <c r="S3" s="2"/>
      <c r="T3" s="2"/>
      <c r="V3" s="2" t="s">
        <v>3</v>
      </c>
      <c r="W3" s="2"/>
      <c r="X3" s="2"/>
      <c r="Y3" s="2"/>
    </row>
    <row r="4" customFormat="false" ht="15.75" hidden="false" customHeight="false" outlineLevel="0" collapsed="false">
      <c r="D4" s="3" t="s">
        <v>41</v>
      </c>
      <c r="E4" s="3" t="s">
        <v>42</v>
      </c>
      <c r="F4" s="3" t="s">
        <v>43</v>
      </c>
      <c r="G4" s="3" t="s">
        <v>44</v>
      </c>
      <c r="J4" s="3"/>
      <c r="K4" s="3"/>
      <c r="M4" s="3"/>
      <c r="N4" s="3"/>
      <c r="O4" s="4"/>
      <c r="Q4" s="3" t="s">
        <v>41</v>
      </c>
      <c r="R4" s="3" t="s">
        <v>42</v>
      </c>
      <c r="S4" s="3" t="s">
        <v>43</v>
      </c>
      <c r="T4" s="3" t="s">
        <v>44</v>
      </c>
      <c r="V4" s="3" t="s">
        <v>41</v>
      </c>
      <c r="W4" s="3" t="s">
        <v>42</v>
      </c>
      <c r="X4" s="3" t="s">
        <v>43</v>
      </c>
      <c r="Y4" s="3" t="s">
        <v>44</v>
      </c>
    </row>
    <row r="5" customFormat="false" ht="15.75" hidden="false" customHeight="true" outlineLevel="0" collapsed="false">
      <c r="A5" s="0" t="n">
        <v>2003</v>
      </c>
      <c r="B5" s="5" t="s">
        <v>67</v>
      </c>
      <c r="C5" s="0" t="s">
        <v>45</v>
      </c>
      <c r="D5" s="58" t="n">
        <v>7909.89857589961</v>
      </c>
      <c r="E5" s="58" t="n">
        <v>0.168054744834221</v>
      </c>
      <c r="F5" s="58" t="n">
        <v>0.521283202253618</v>
      </c>
      <c r="G5" s="58" t="n">
        <v>0.00925878452059151</v>
      </c>
      <c r="H5" s="12" t="n">
        <f aca="false">PRODUCT(D5:G5)</f>
        <v>6.41577907883252</v>
      </c>
    </row>
    <row r="6" customFormat="false" ht="15.75" hidden="false" customHeight="false" outlineLevel="0" collapsed="false">
      <c r="B6" s="5"/>
      <c r="C6" s="0" t="s">
        <v>46</v>
      </c>
      <c r="D6" s="58" t="n">
        <v>7909.89857589961</v>
      </c>
      <c r="E6" s="58" t="n">
        <v>0.0724899446886559</v>
      </c>
      <c r="F6" s="58" t="n">
        <v>0.078700890618085</v>
      </c>
      <c r="G6" s="58" t="n">
        <v>0.0361522024181595</v>
      </c>
      <c r="H6" s="12" t="n">
        <f aca="false">PRODUCT(D6:G6)</f>
        <v>1.63140988800694</v>
      </c>
    </row>
    <row r="7" customFormat="false" ht="15.75" hidden="false" customHeight="false" outlineLevel="0" collapsed="false">
      <c r="D7" s="14" t="s">
        <v>12</v>
      </c>
      <c r="E7" s="14"/>
      <c r="F7" s="14"/>
      <c r="G7" s="14"/>
      <c r="H7" s="15" t="s">
        <v>13</v>
      </c>
    </row>
    <row r="8" customFormat="false" ht="15.75" hidden="false" customHeight="false" outlineLevel="0" collapsed="false">
      <c r="H8" s="17" t="n">
        <f aca="false">SUM(H5:H6)</f>
        <v>8.04718896683946</v>
      </c>
    </row>
    <row r="9" customFormat="false" ht="15.75" hidden="false" customHeight="false" outlineLevel="0" collapsed="false">
      <c r="H9" s="19" t="s">
        <v>17</v>
      </c>
    </row>
    <row r="11" customFormat="false" ht="15.75" hidden="false" customHeight="false" outlineLevel="0" collapsed="false">
      <c r="D11" s="2" t="s">
        <v>3</v>
      </c>
      <c r="E11" s="2"/>
      <c r="F11" s="2"/>
      <c r="G11" s="2"/>
      <c r="J11" s="3"/>
      <c r="K11" s="3"/>
      <c r="M11" s="3"/>
      <c r="N11" s="3"/>
      <c r="O11" s="4"/>
      <c r="Q11" s="2" t="s">
        <v>3</v>
      </c>
      <c r="R11" s="2"/>
      <c r="S11" s="2"/>
      <c r="T11" s="2"/>
      <c r="V11" s="2" t="s">
        <v>3</v>
      </c>
      <c r="W11" s="2"/>
      <c r="X11" s="2"/>
      <c r="Y11" s="2"/>
    </row>
    <row r="12" customFormat="false" ht="15.75" hidden="false" customHeight="false" outlineLevel="0" collapsed="false">
      <c r="D12" s="3" t="s">
        <v>41</v>
      </c>
      <c r="E12" s="3" t="s">
        <v>42</v>
      </c>
      <c r="F12" s="3" t="s">
        <v>43</v>
      </c>
      <c r="G12" s="3" t="s">
        <v>44</v>
      </c>
      <c r="H12" s="3"/>
      <c r="Q12" s="3" t="s">
        <v>41</v>
      </c>
      <c r="R12" s="3" t="s">
        <v>42</v>
      </c>
      <c r="S12" s="3" t="s">
        <v>43</v>
      </c>
      <c r="T12" s="3" t="s">
        <v>44</v>
      </c>
      <c r="V12" s="3" t="s">
        <v>41</v>
      </c>
      <c r="W12" s="3" t="s">
        <v>42</v>
      </c>
      <c r="X12" s="3" t="s">
        <v>43</v>
      </c>
      <c r="Y12" s="3" t="s">
        <v>44</v>
      </c>
    </row>
    <row r="13" customFormat="false" ht="15.75" hidden="false" customHeight="false" outlineLevel="0" collapsed="false">
      <c r="A13" s="0" t="n">
        <v>2004</v>
      </c>
      <c r="C13" s="0" t="s">
        <v>45</v>
      </c>
      <c r="D13" s="66" t="n">
        <v>7962.92116781787</v>
      </c>
      <c r="E13" s="66" t="n">
        <f aca="false">E5</f>
        <v>0.168054744834221</v>
      </c>
      <c r="F13" s="66" t="n">
        <v>0.499364511152545</v>
      </c>
      <c r="G13" s="68" t="n">
        <v>0</v>
      </c>
      <c r="H13" s="67" t="n">
        <f aca="false">PRODUCT(D13:G13)</f>
        <v>0</v>
      </c>
      <c r="J13" s="9" t="n">
        <f aca="false">H16/H8</f>
        <v>0.213582280976715</v>
      </c>
      <c r="K13" s="10" t="n">
        <f aca="false">H16-H8</f>
        <v>-6.32845199185123</v>
      </c>
      <c r="M13" s="11" t="n">
        <f aca="false">(H16-H8) / (LN(H16) - LN(H8))</f>
        <v>4.09944689962766</v>
      </c>
      <c r="N13" s="67" t="n">
        <v>0</v>
      </c>
      <c r="O13" s="13" t="n">
        <f aca="false">N13/M$13</f>
        <v>0</v>
      </c>
      <c r="Q13" s="7" t="n">
        <f aca="false">LN(D13) - LN(D5)</f>
        <v>0.00668095398257229</v>
      </c>
      <c r="R13" s="7" t="n">
        <f aca="false">LN(E13) - LN(E5)</f>
        <v>0</v>
      </c>
      <c r="S13" s="7" t="n">
        <f aca="false">LN(F13) - LN(F5)</f>
        <v>-0.0429571561033655</v>
      </c>
      <c r="T13" s="7"/>
      <c r="V13" s="7" t="n">
        <f aca="false">$N13*Q13</f>
        <v>0</v>
      </c>
      <c r="W13" s="7" t="n">
        <f aca="false">$N13*R13</f>
        <v>0</v>
      </c>
      <c r="X13" s="7" t="n">
        <f aca="false">$N13*S13</f>
        <v>-0</v>
      </c>
      <c r="Y13" s="66" t="n">
        <f aca="false">-$H5</f>
        <v>-6.41577907883252</v>
      </c>
      <c r="AB13" s="19"/>
      <c r="AC13" s="19"/>
      <c r="AD13" s="19"/>
      <c r="AE13" s="19"/>
    </row>
    <row r="14" customFormat="false" ht="15.75" hidden="false" customHeight="true" outlineLevel="0" collapsed="false">
      <c r="B14" s="24" t="s">
        <v>67</v>
      </c>
      <c r="C14" s="0" t="s">
        <v>46</v>
      </c>
      <c r="D14" s="7" t="n">
        <v>7962.92116781787</v>
      </c>
      <c r="E14" s="7" t="n">
        <v>0.101321320928485</v>
      </c>
      <c r="F14" s="7" t="n">
        <v>0.0591048157922336</v>
      </c>
      <c r="G14" s="7" t="n">
        <v>0.0360423660028099</v>
      </c>
      <c r="H14" s="8" t="n">
        <f aca="false">PRODUCT(D14:G14)</f>
        <v>1.71873697498823</v>
      </c>
      <c r="J14" s="3" t="s">
        <v>5</v>
      </c>
      <c r="K14" s="3" t="s">
        <v>6</v>
      </c>
      <c r="M14" s="3" t="s">
        <v>7</v>
      </c>
      <c r="N14" s="8" t="n">
        <f aca="false">(H14-H6) / (LN(H14) - LN(H6))</f>
        <v>1.67469397537729</v>
      </c>
      <c r="O14" s="13" t="n">
        <f aca="false">N14/M$13</f>
        <v>0.408517055198201</v>
      </c>
      <c r="Q14" s="7" t="n">
        <f aca="false">LN(D14) - LN(D6)</f>
        <v>0.00668095398257229</v>
      </c>
      <c r="R14" s="7" t="n">
        <f aca="false">LN(E14) - LN(E6)</f>
        <v>0.334849003950222</v>
      </c>
      <c r="S14" s="7" t="n">
        <f aca="false">LN(F14) - LN(F6)</f>
        <v>-0.286342065402005</v>
      </c>
      <c r="T14" s="7" t="n">
        <f aca="false">LN(G14) - LN(G6)</f>
        <v>-0.00304279123751305</v>
      </c>
      <c r="V14" s="7" t="n">
        <f aca="false">$N14*Q14</f>
        <v>0.0111885533843867</v>
      </c>
      <c r="W14" s="7" t="n">
        <f aca="false">$N14*R14</f>
        <v>0.560769609576521</v>
      </c>
      <c r="X14" s="7" t="n">
        <f aca="false">$N14*S14</f>
        <v>-0.479535331825826</v>
      </c>
      <c r="Y14" s="7" t="n">
        <f aca="false">$N14*T14</f>
        <v>-0.00509574415379391</v>
      </c>
      <c r="AB14" s="2" t="s">
        <v>3</v>
      </c>
      <c r="AC14" s="2"/>
      <c r="AD14" s="2"/>
      <c r="AE14" s="2"/>
    </row>
    <row r="15" customFormat="false" ht="15.75" hidden="false" customHeight="false" outlineLevel="0" collapsed="false">
      <c r="B15" s="24"/>
      <c r="D15" s="14" t="s">
        <v>12</v>
      </c>
      <c r="E15" s="14"/>
      <c r="F15" s="14"/>
      <c r="G15" s="14"/>
      <c r="H15" s="15" t="s">
        <v>13</v>
      </c>
      <c r="N15" s="3" t="s">
        <v>8</v>
      </c>
      <c r="O15" s="4" t="s">
        <v>24</v>
      </c>
      <c r="Q15" s="14" t="s">
        <v>14</v>
      </c>
      <c r="R15" s="14"/>
      <c r="S15" s="14"/>
      <c r="T15" s="14"/>
      <c r="V15" s="14" t="s">
        <v>26</v>
      </c>
      <c r="W15" s="14"/>
      <c r="X15" s="14"/>
      <c r="Y15" s="14"/>
      <c r="AB15" s="3" t="s">
        <v>41</v>
      </c>
      <c r="AC15" s="3" t="s">
        <v>42</v>
      </c>
      <c r="AD15" s="3" t="s">
        <v>43</v>
      </c>
      <c r="AE15" s="3" t="s">
        <v>44</v>
      </c>
    </row>
    <row r="16" customFormat="false" ht="15.75" hidden="false" customHeight="false" outlineLevel="0" collapsed="false">
      <c r="D16" s="3"/>
      <c r="E16" s="3"/>
      <c r="F16" s="3"/>
      <c r="G16" s="3"/>
      <c r="H16" s="17" t="n">
        <f aca="false">SUM(H13:H14)</f>
        <v>1.71873697498823</v>
      </c>
      <c r="V16" s="7" t="n">
        <f aca="false">SUM(V13:V14)</f>
        <v>0.0111885533843867</v>
      </c>
      <c r="W16" s="7" t="n">
        <f aca="false">SUM(W13:W14)</f>
        <v>0.560769609576521</v>
      </c>
      <c r="X16" s="7" t="n">
        <f aca="false">SUM(X13:X14)</f>
        <v>-0.479535331825826</v>
      </c>
      <c r="Y16" s="7" t="n">
        <f aca="false">SUM(Y13:Y14)</f>
        <v>-6.42087482298631</v>
      </c>
      <c r="Z16" s="10" t="n">
        <f aca="false">SUM(V16:Y16)</f>
        <v>-6.32845199185123</v>
      </c>
      <c r="AB16" s="58" t="n">
        <f aca="false">EXP(V16)^(1/$M13)</f>
        <v>1.0027330115322</v>
      </c>
      <c r="AC16" s="58" t="n">
        <f aca="false">EXP(W16)^(1/$M13)</f>
        <v>1.14658909306255</v>
      </c>
      <c r="AD16" s="58" t="n">
        <f aca="false">EXP(X16)^(1/$M13)</f>
        <v>0.88960688388347</v>
      </c>
      <c r="AE16" s="58" t="n">
        <f aca="false">EXP(Y16)^(1/$M13)</f>
        <v>0.208820901522793</v>
      </c>
      <c r="AF16" s="9" t="n">
        <f aca="false">PRODUCT(AB16:AE16)</f>
        <v>0.213582280976715</v>
      </c>
    </row>
    <row r="17" customFormat="false" ht="15.75" hidden="false" customHeight="false" outlineLevel="0" collapsed="false">
      <c r="D17" s="3"/>
      <c r="E17" s="3"/>
      <c r="F17" s="3"/>
      <c r="G17" s="3"/>
      <c r="H17" s="19" t="s">
        <v>17</v>
      </c>
      <c r="V17" s="2" t="s">
        <v>18</v>
      </c>
      <c r="W17" s="2"/>
      <c r="X17" s="2"/>
      <c r="Y17" s="2"/>
      <c r="Z17" s="3" t="s">
        <v>6</v>
      </c>
      <c r="AB17" s="14" t="s">
        <v>5</v>
      </c>
      <c r="AC17" s="14"/>
      <c r="AD17" s="14"/>
      <c r="AE17" s="14"/>
      <c r="AF17" s="3" t="s">
        <v>5</v>
      </c>
    </row>
    <row r="19" customFormat="false" ht="15" hidden="false" customHeight="false" outlineLevel="0" collapsed="false">
      <c r="AB19" s="0" t="n">
        <f aca="false">EXP(V16/$M13)</f>
        <v>1.0027330115322</v>
      </c>
      <c r="AC19" s="0" t="n">
        <f aca="false">EXP(W16/$M13)</f>
        <v>1.14658909306255</v>
      </c>
      <c r="AD19" s="0" t="n">
        <f aca="false">EXP(X16/$M13)</f>
        <v>0.88960688388347</v>
      </c>
      <c r="AE19" s="0" t="n">
        <f aca="false">EXP(Y16/$M13)</f>
        <v>0.208820901522793</v>
      </c>
    </row>
    <row r="20" customFormat="false" ht="15" hidden="false" customHeight="false" outlineLevel="0" collapsed="false">
      <c r="D20" s="2" t="s">
        <v>3</v>
      </c>
      <c r="E20" s="2"/>
      <c r="F20" s="2"/>
      <c r="G20" s="2"/>
      <c r="Q20" s="2" t="s">
        <v>3</v>
      </c>
      <c r="R20" s="2"/>
      <c r="S20" s="2"/>
      <c r="T20" s="2"/>
      <c r="V20" s="2" t="s">
        <v>3</v>
      </c>
      <c r="W20" s="2"/>
      <c r="X20" s="2"/>
      <c r="Y20" s="2"/>
    </row>
    <row r="21" customFormat="false" ht="15" hidden="false" customHeight="false" outlineLevel="0" collapsed="false">
      <c r="A21" s="28" t="s">
        <v>69</v>
      </c>
      <c r="D21" s="3" t="s">
        <v>41</v>
      </c>
      <c r="E21" s="3" t="s">
        <v>42</v>
      </c>
      <c r="F21" s="3" t="s">
        <v>43</v>
      </c>
      <c r="G21" s="3" t="s">
        <v>44</v>
      </c>
      <c r="J21" s="3" t="s">
        <v>6</v>
      </c>
      <c r="K21" s="3" t="s">
        <v>5</v>
      </c>
      <c r="M21" s="3" t="s">
        <v>7</v>
      </c>
      <c r="N21" s="3" t="s">
        <v>8</v>
      </c>
      <c r="O21" s="4" t="s">
        <v>24</v>
      </c>
      <c r="Q21" s="3" t="s">
        <v>41</v>
      </c>
      <c r="R21" s="3" t="s">
        <v>42</v>
      </c>
      <c r="S21" s="3" t="s">
        <v>43</v>
      </c>
      <c r="T21" s="3" t="s">
        <v>44</v>
      </c>
      <c r="V21" s="3" t="s">
        <v>41</v>
      </c>
      <c r="W21" s="3" t="s">
        <v>42</v>
      </c>
      <c r="X21" s="3" t="s">
        <v>43</v>
      </c>
      <c r="Y21" s="3" t="s">
        <v>44</v>
      </c>
    </row>
    <row r="22" customFormat="false" ht="15" hidden="false" customHeight="false" outlineLevel="0" collapsed="false">
      <c r="D22" s="2" t="s">
        <v>3</v>
      </c>
      <c r="E22" s="2"/>
      <c r="F22" s="2"/>
      <c r="G22" s="2"/>
      <c r="J22" s="3"/>
      <c r="K22" s="3"/>
      <c r="M22" s="3"/>
      <c r="N22" s="3"/>
      <c r="O22" s="4"/>
      <c r="Q22" s="2" t="s">
        <v>3</v>
      </c>
      <c r="R22" s="2"/>
      <c r="S22" s="2"/>
      <c r="T22" s="2"/>
      <c r="V22" s="2" t="s">
        <v>3</v>
      </c>
      <c r="W22" s="2"/>
      <c r="X22" s="2"/>
      <c r="Y22" s="2"/>
    </row>
    <row r="23" customFormat="false" ht="15" hidden="false" customHeight="false" outlineLevel="0" collapsed="false">
      <c r="D23" s="3" t="s">
        <v>41</v>
      </c>
      <c r="E23" s="3" t="s">
        <v>42</v>
      </c>
      <c r="F23" s="3" t="s">
        <v>43</v>
      </c>
      <c r="G23" s="3" t="s">
        <v>44</v>
      </c>
      <c r="J23" s="3"/>
      <c r="K23" s="3"/>
      <c r="M23" s="3"/>
      <c r="N23" s="3"/>
      <c r="O23" s="4"/>
      <c r="Q23" s="3" t="s">
        <v>41</v>
      </c>
      <c r="R23" s="3" t="s">
        <v>42</v>
      </c>
      <c r="S23" s="3" t="s">
        <v>43</v>
      </c>
      <c r="T23" s="3" t="s">
        <v>44</v>
      </c>
      <c r="V23" s="3" t="s">
        <v>41</v>
      </c>
      <c r="W23" s="3" t="s">
        <v>42</v>
      </c>
      <c r="X23" s="3" t="s">
        <v>43</v>
      </c>
      <c r="Y23" s="3" t="s">
        <v>44</v>
      </c>
    </row>
    <row r="24" customFormat="false" ht="15" hidden="false" customHeight="false" outlineLevel="0" collapsed="false">
      <c r="A24" s="0" t="n">
        <v>2003</v>
      </c>
      <c r="B24" s="5" t="s">
        <v>67</v>
      </c>
      <c r="C24" s="0" t="s">
        <v>45</v>
      </c>
      <c r="D24" s="58" t="n">
        <v>7909.89857589961</v>
      </c>
      <c r="E24" s="58" t="n">
        <v>0.168054744834221</v>
      </c>
      <c r="F24" s="58" t="n">
        <v>0.521283202253618</v>
      </c>
      <c r="G24" s="58" t="n">
        <v>0.00925878452059151</v>
      </c>
      <c r="H24" s="12" t="n">
        <f aca="false">PRODUCT(D24:G24)</f>
        <v>6.41577907883252</v>
      </c>
      <c r="J24" s="18"/>
      <c r="K24" s="18"/>
      <c r="M24" s="30" t="n">
        <f aca="false">+H24/H27</f>
        <v>0.797269593801066</v>
      </c>
      <c r="N24" s="31" t="n">
        <f aca="false">+M24</f>
        <v>0.797269593801066</v>
      </c>
      <c r="O24" s="19"/>
      <c r="Q24" s="19"/>
      <c r="R24" s="19"/>
      <c r="S24" s="19"/>
      <c r="T24" s="19"/>
      <c r="V24" s="19"/>
      <c r="W24" s="19"/>
      <c r="X24" s="19"/>
      <c r="Y24" s="19"/>
    </row>
    <row r="25" customFormat="false" ht="15" hidden="false" customHeight="false" outlineLevel="0" collapsed="false">
      <c r="B25" s="5"/>
      <c r="C25" s="0" t="s">
        <v>46</v>
      </c>
      <c r="D25" s="58" t="n">
        <v>7909.89857589961</v>
      </c>
      <c r="E25" s="58" t="n">
        <v>0.0724899446886559</v>
      </c>
      <c r="F25" s="58" t="n">
        <v>0.078700890618085</v>
      </c>
      <c r="G25" s="58" t="n">
        <v>0.0361522024181595</v>
      </c>
      <c r="H25" s="12" t="n">
        <f aca="false">PRODUCT(D25:G25)</f>
        <v>1.63140988800694</v>
      </c>
      <c r="J25" s="19"/>
      <c r="K25" s="19"/>
      <c r="M25" s="30" t="n">
        <f aca="false">+H25/H27</f>
        <v>0.202730406198934</v>
      </c>
      <c r="N25" s="31" t="n">
        <f aca="false">+M25</f>
        <v>0.202730406198934</v>
      </c>
      <c r="O25" s="19"/>
      <c r="Q25" s="19"/>
      <c r="R25" s="19"/>
      <c r="S25" s="19"/>
      <c r="T25" s="19"/>
      <c r="V25" s="19"/>
      <c r="W25" s="19"/>
      <c r="X25" s="19"/>
      <c r="Y25" s="19"/>
    </row>
    <row r="26" customFormat="false" ht="15.55" hidden="false" customHeight="false" outlineLevel="0" collapsed="false">
      <c r="D26" s="14" t="s">
        <v>12</v>
      </c>
      <c r="E26" s="14"/>
      <c r="F26" s="14"/>
      <c r="G26" s="14"/>
      <c r="H26" s="15" t="s">
        <v>13</v>
      </c>
      <c r="N26" s="3" t="s">
        <v>36</v>
      </c>
      <c r="O26" s="69"/>
      <c r="Q26" s="14"/>
      <c r="R26" s="14"/>
      <c r="S26" s="14"/>
      <c r="T26" s="14"/>
      <c r="V26" s="14"/>
      <c r="W26" s="14"/>
      <c r="X26" s="14"/>
      <c r="Y26" s="14"/>
    </row>
    <row r="27" customFormat="false" ht="15" hidden="false" customHeight="false" outlineLevel="0" collapsed="false">
      <c r="H27" s="17" t="n">
        <f aca="false">SUM(H24:H25)</f>
        <v>8.04718896683946</v>
      </c>
      <c r="N27" s="30" t="n">
        <f aca="false">+SUM(N24:N25)</f>
        <v>1</v>
      </c>
      <c r="V27" s="19"/>
      <c r="W27" s="19"/>
      <c r="X27" s="19"/>
      <c r="Y27" s="19"/>
      <c r="Z27" s="18"/>
    </row>
    <row r="28" customFormat="false" ht="15" hidden="false" customHeight="false" outlineLevel="0" collapsed="false">
      <c r="H28" s="19" t="s">
        <v>17</v>
      </c>
      <c r="M28" s="15" t="s">
        <v>70</v>
      </c>
      <c r="N28" s="3" t="s">
        <v>37</v>
      </c>
      <c r="V28" s="70"/>
      <c r="W28" s="70"/>
      <c r="X28" s="70"/>
      <c r="Y28" s="70"/>
      <c r="Z28" s="19"/>
    </row>
    <row r="29" customFormat="false" ht="15" hidden="false" customHeight="false" outlineLevel="0" collapsed="false"/>
    <row r="30" customFormat="false" ht="15" hidden="false" customHeight="false" outlineLevel="0" collapsed="false">
      <c r="D30" s="2" t="s">
        <v>3</v>
      </c>
      <c r="E30" s="2"/>
      <c r="F30" s="2"/>
      <c r="G30" s="2"/>
      <c r="J30" s="3"/>
      <c r="K30" s="3"/>
      <c r="M30" s="3"/>
      <c r="N30" s="3"/>
      <c r="O30" s="4"/>
      <c r="Q30" s="2"/>
      <c r="R30" s="2"/>
      <c r="S30" s="2"/>
      <c r="T30" s="2" t="s">
        <v>3</v>
      </c>
      <c r="U30" s="2"/>
      <c r="V30" s="2"/>
      <c r="W30" s="2"/>
      <c r="Y30" s="2" t="s">
        <v>3</v>
      </c>
      <c r="Z30" s="2"/>
      <c r="AA30" s="2"/>
      <c r="AB30" s="2"/>
      <c r="AE30" s="2" t="s">
        <v>3</v>
      </c>
      <c r="AF30" s="2"/>
      <c r="AG30" s="2"/>
      <c r="AH30" s="2"/>
    </row>
    <row r="31" customFormat="false" ht="15" hidden="false" customHeight="false" outlineLevel="0" collapsed="false">
      <c r="D31" s="3" t="s">
        <v>41</v>
      </c>
      <c r="E31" s="3" t="s">
        <v>42</v>
      </c>
      <c r="F31" s="3" t="s">
        <v>43</v>
      </c>
      <c r="G31" s="3" t="s">
        <v>44</v>
      </c>
      <c r="H31" s="3"/>
      <c r="Q31" s="3"/>
      <c r="R31" s="3"/>
      <c r="S31" s="3"/>
      <c r="T31" s="3" t="s">
        <v>41</v>
      </c>
      <c r="U31" s="3" t="s">
        <v>42</v>
      </c>
      <c r="V31" s="3" t="s">
        <v>43</v>
      </c>
      <c r="W31" s="3" t="s">
        <v>44</v>
      </c>
      <c r="Y31" s="3" t="s">
        <v>41</v>
      </c>
      <c r="Z31" s="3" t="s">
        <v>42</v>
      </c>
      <c r="AA31" s="3" t="s">
        <v>43</v>
      </c>
      <c r="AB31" s="3" t="s">
        <v>44</v>
      </c>
      <c r="AE31" s="3" t="s">
        <v>41</v>
      </c>
      <c r="AF31" s="3" t="s">
        <v>42</v>
      </c>
      <c r="AG31" s="3" t="s">
        <v>43</v>
      </c>
      <c r="AH31" s="3" t="s">
        <v>44</v>
      </c>
    </row>
    <row r="32" customFormat="false" ht="15" hidden="false" customHeight="false" outlineLevel="0" collapsed="false">
      <c r="A32" s="0" t="n">
        <v>2004</v>
      </c>
      <c r="C32" s="0" t="s">
        <v>45</v>
      </c>
      <c r="D32" s="66" t="n">
        <v>7962.92116781787</v>
      </c>
      <c r="E32" s="66" t="n">
        <f aca="false">E24</f>
        <v>0.168054744834221</v>
      </c>
      <c r="F32" s="66" t="n">
        <v>0.499364511152545</v>
      </c>
      <c r="G32" s="71" t="n">
        <v>0</v>
      </c>
      <c r="H32" s="67" t="n">
        <f aca="false">PRODUCT(D32:G32)</f>
        <v>0</v>
      </c>
      <c r="J32" s="10" t="n">
        <f aca="false">H35-H27</f>
        <v>-6.32845199185123</v>
      </c>
      <c r="K32" s="9" t="n">
        <f aca="false">H35/H27</f>
        <v>0.213582280976715</v>
      </c>
      <c r="M32" s="30" t="n">
        <f aca="false">+H32/H35</f>
        <v>0</v>
      </c>
      <c r="N32" s="67" t="n">
        <v>0</v>
      </c>
      <c r="P32" s="11" t="n">
        <f aca="false">(H35-H27) / (LN(H35) - LN(H27))</f>
        <v>4.09944689962766</v>
      </c>
      <c r="Q32" s="32" t="n">
        <f aca="false">+$N32/$N35</f>
        <v>0</v>
      </c>
      <c r="R32" s="33" t="n">
        <f aca="false">+$P$32*$Q32</f>
        <v>0</v>
      </c>
      <c r="T32" s="7" t="n">
        <f aca="false">+LN(D32)-LN(D24)</f>
        <v>0.00668095398257229</v>
      </c>
      <c r="U32" s="7" t="n">
        <f aca="false">+LN(E32)-LN(E24)</f>
        <v>0</v>
      </c>
      <c r="V32" s="7" t="n">
        <f aca="false">+LN(F32)-LN(F24)</f>
        <v>-0.0429571561033655</v>
      </c>
      <c r="W32" s="7"/>
      <c r="Y32" s="7" t="n">
        <f aca="false">$N32*T32</f>
        <v>0</v>
      </c>
      <c r="Z32" s="7" t="n">
        <f aca="false">$N32*U32</f>
        <v>0</v>
      </c>
      <c r="AA32" s="7" t="n">
        <f aca="false">$N32*V32</f>
        <v>-0</v>
      </c>
      <c r="AB32" s="66" t="n">
        <f aca="false">-$H24</f>
        <v>-6.41577907883252</v>
      </c>
      <c r="AE32" s="7" t="n">
        <f aca="false">+Y32/$P$32</f>
        <v>0</v>
      </c>
      <c r="AF32" s="7" t="n">
        <f aca="false">+Z32/$P$32</f>
        <v>0</v>
      </c>
      <c r="AG32" s="7" t="n">
        <f aca="false">+AA32/$P$32</f>
        <v>-0</v>
      </c>
      <c r="AH32" s="7" t="n">
        <f aca="false">+AB32/$P$32</f>
        <v>-1.56503529278919</v>
      </c>
    </row>
    <row r="33" customFormat="false" ht="15" hidden="false" customHeight="true" outlineLevel="0" collapsed="false">
      <c r="B33" s="24" t="s">
        <v>67</v>
      </c>
      <c r="C33" s="0" t="s">
        <v>46</v>
      </c>
      <c r="D33" s="7" t="n">
        <v>7962.92116781787</v>
      </c>
      <c r="E33" s="7" t="n">
        <v>0.101321320928485</v>
      </c>
      <c r="F33" s="7" t="n">
        <v>0.0591048157922336</v>
      </c>
      <c r="G33" s="7" t="n">
        <v>0.0360423660028099</v>
      </c>
      <c r="H33" s="8" t="n">
        <f aca="false">PRODUCT(D33:G33)</f>
        <v>1.71873697498823</v>
      </c>
      <c r="J33" s="3" t="s">
        <v>6</v>
      </c>
      <c r="K33" s="3" t="s">
        <v>5</v>
      </c>
      <c r="M33" s="30" t="n">
        <f aca="false">+H33/H35</f>
        <v>1</v>
      </c>
      <c r="N33" s="32" t="n">
        <f aca="false">+(M33-M25)/(LN(M33)-LN(M25))</f>
        <v>0.499580468223984</v>
      </c>
      <c r="Q33" s="32" t="n">
        <f aca="false">+$N33/$N35</f>
        <v>1</v>
      </c>
      <c r="R33" s="33" t="n">
        <f aca="false">+$P$32*$Q33</f>
        <v>4.09944689962766</v>
      </c>
      <c r="T33" s="7" t="n">
        <f aca="false">+LN(D33)-LN(D25)</f>
        <v>0.00668095398257229</v>
      </c>
      <c r="U33" s="7" t="n">
        <f aca="false">+LN(E33)-LN(E25)</f>
        <v>0.334849003950222</v>
      </c>
      <c r="V33" s="7" t="n">
        <f aca="false">+LN(F33)-LN(F25)</f>
        <v>-0.286342065402005</v>
      </c>
      <c r="W33" s="7" t="n">
        <f aca="false">+LN(G33)-LN(G25)</f>
        <v>-0.00304279123751305</v>
      </c>
      <c r="Y33" s="7" t="n">
        <f aca="false">+T33*$R33</f>
        <v>0.027388216090411</v>
      </c>
      <c r="Z33" s="7" t="n">
        <f aca="false">+U33*$R33</f>
        <v>1.37269571108715</v>
      </c>
      <c r="AA33" s="7" t="n">
        <f aca="false">+V33*$R33</f>
        <v>-1.17384409224523</v>
      </c>
      <c r="AB33" s="7" t="n">
        <f aca="false">+W33*$R33</f>
        <v>-0.0124737611048371</v>
      </c>
      <c r="AE33" s="7" t="n">
        <f aca="false">+T33*$Q33</f>
        <v>0.00668095398257229</v>
      </c>
      <c r="AF33" s="7" t="n">
        <f aca="false">+U33*$Q33</f>
        <v>0.334849003950222</v>
      </c>
      <c r="AG33" s="7" t="n">
        <f aca="false">+V33*$Q33</f>
        <v>-0.286342065402005</v>
      </c>
      <c r="AH33" s="7" t="n">
        <f aca="false">+W33*$Q33</f>
        <v>-0.00304279123751305</v>
      </c>
    </row>
    <row r="34" customFormat="false" ht="15.55" hidden="false" customHeight="false" outlineLevel="0" collapsed="false">
      <c r="B34" s="24"/>
      <c r="D34" s="14" t="s">
        <v>12</v>
      </c>
      <c r="E34" s="14"/>
      <c r="F34" s="14"/>
      <c r="G34" s="14"/>
      <c r="H34" s="15" t="s">
        <v>13</v>
      </c>
      <c r="N34" s="3" t="s">
        <v>36</v>
      </c>
      <c r="P34" s="3" t="s">
        <v>7</v>
      </c>
      <c r="Q34" s="19" t="s">
        <v>32</v>
      </c>
      <c r="R34" s="19" t="s">
        <v>33</v>
      </c>
      <c r="T34" s="14" t="s">
        <v>14</v>
      </c>
      <c r="U34" s="14"/>
      <c r="V34" s="14"/>
      <c r="W34" s="14"/>
      <c r="Y34" s="14" t="s">
        <v>26</v>
      </c>
      <c r="Z34" s="14"/>
      <c r="AA34" s="14"/>
      <c r="AB34" s="14"/>
      <c r="AE34" s="14" t="s">
        <v>27</v>
      </c>
      <c r="AF34" s="14"/>
      <c r="AG34" s="14"/>
      <c r="AH34" s="14"/>
    </row>
    <row r="35" customFormat="false" ht="15.55" hidden="false" customHeight="false" outlineLevel="0" collapsed="false">
      <c r="D35" s="3"/>
      <c r="E35" s="3"/>
      <c r="F35" s="3"/>
      <c r="G35" s="3"/>
      <c r="H35" s="17" t="n">
        <f aca="false">SUM(H32:H33)</f>
        <v>1.71873697498823</v>
      </c>
      <c r="N35" s="30" t="n">
        <f aca="false">+SUM(N32:N33)</f>
        <v>0.499580468223984</v>
      </c>
      <c r="Q35" s="26" t="s">
        <v>34</v>
      </c>
      <c r="R35" s="4" t="s">
        <v>35</v>
      </c>
      <c r="T35" s="3"/>
      <c r="U35" s="3"/>
      <c r="V35" s="3"/>
      <c r="W35" s="3"/>
      <c r="Y35" s="7" t="n">
        <f aca="false">SUM(Y32:Y33)</f>
        <v>0.027388216090411</v>
      </c>
      <c r="Z35" s="7" t="n">
        <f aca="false">SUM(Z32:Z33)</f>
        <v>1.37269571108715</v>
      </c>
      <c r="AA35" s="7" t="n">
        <f aca="false">SUM(AA32:AA33)</f>
        <v>-1.17384409224523</v>
      </c>
      <c r="AB35" s="7" t="n">
        <f aca="false">SUM(AB32:AB33)</f>
        <v>-6.42825283993736</v>
      </c>
      <c r="AC35" s="10" t="n">
        <f aca="false">SUM(Y35:AB35)</f>
        <v>-6.20201300500503</v>
      </c>
      <c r="AE35" s="7" t="n">
        <f aca="false">EXP(SUM(AE32:AE33))</f>
        <v>1.00670332133965</v>
      </c>
      <c r="AF35" s="7" t="n">
        <f aca="false">EXP(SUM(AF32:AF33))</f>
        <v>1.39772931768206</v>
      </c>
      <c r="AG35" s="7" t="n">
        <f aca="false">EXP(SUM(AG32:AG33))</f>
        <v>0.751005678945286</v>
      </c>
      <c r="AH35" s="7" t="n">
        <f aca="false">EXP(SUM(AH32:AH33))</f>
        <v>0.208445412197025</v>
      </c>
      <c r="AI35" s="9" t="n">
        <f aca="false">PRODUCT(AE35:AH35)</f>
        <v>0.220272427584852</v>
      </c>
    </row>
    <row r="36" customFormat="false" ht="15" hidden="false" customHeight="false" outlineLevel="0" collapsed="false">
      <c r="D36" s="3"/>
      <c r="E36" s="3"/>
      <c r="F36" s="3"/>
      <c r="G36" s="3"/>
      <c r="H36" s="19" t="s">
        <v>17</v>
      </c>
      <c r="M36" s="15" t="s">
        <v>70</v>
      </c>
      <c r="N36" s="3" t="s">
        <v>37</v>
      </c>
      <c r="T36" s="2"/>
      <c r="U36" s="2"/>
      <c r="V36" s="2"/>
      <c r="W36" s="2"/>
      <c r="Y36" s="2" t="s">
        <v>18</v>
      </c>
      <c r="Z36" s="2"/>
      <c r="AA36" s="2"/>
      <c r="AB36" s="2"/>
      <c r="AC36" s="3" t="s">
        <v>6</v>
      </c>
      <c r="AE36" s="14" t="s">
        <v>5</v>
      </c>
      <c r="AF36" s="14"/>
      <c r="AG36" s="14"/>
      <c r="AH36" s="14"/>
      <c r="AI36" s="3" t="s">
        <v>5</v>
      </c>
    </row>
    <row r="37" customFormat="false" ht="15" hidden="false" customHeight="false" outlineLevel="0" collapsed="false"/>
    <row r="38" customFormat="false" ht="15" hidden="false" customHeight="false" outlineLevel="0" collapsed="false"/>
    <row r="39" customFormat="false" ht="15" hidden="false" customHeight="false" outlineLevel="0" collapsed="false">
      <c r="D39" s="2" t="s">
        <v>3</v>
      </c>
      <c r="E39" s="2"/>
      <c r="F39" s="2"/>
      <c r="G39" s="2"/>
      <c r="Q39" s="2" t="s">
        <v>3</v>
      </c>
      <c r="R39" s="2"/>
      <c r="S39" s="2"/>
      <c r="T39" s="2"/>
      <c r="V39" s="2" t="s">
        <v>3</v>
      </c>
      <c r="W39" s="2"/>
      <c r="X39" s="2"/>
      <c r="Y39" s="2"/>
    </row>
    <row r="40" customFormat="false" ht="15" hidden="false" customHeight="false" outlineLevel="0" collapsed="false">
      <c r="A40" s="28" t="s">
        <v>69</v>
      </c>
      <c r="D40" s="3" t="s">
        <v>41</v>
      </c>
      <c r="E40" s="3" t="s">
        <v>42</v>
      </c>
      <c r="F40" s="3" t="s">
        <v>43</v>
      </c>
      <c r="G40" s="3" t="s">
        <v>44</v>
      </c>
      <c r="J40" s="3" t="s">
        <v>6</v>
      </c>
      <c r="K40" s="3" t="s">
        <v>5</v>
      </c>
      <c r="M40" s="3" t="s">
        <v>7</v>
      </c>
      <c r="N40" s="3" t="s">
        <v>8</v>
      </c>
      <c r="O40" s="4" t="s">
        <v>24</v>
      </c>
      <c r="Q40" s="3" t="s">
        <v>41</v>
      </c>
      <c r="R40" s="3" t="s">
        <v>42</v>
      </c>
      <c r="S40" s="3" t="s">
        <v>43</v>
      </c>
      <c r="T40" s="3" t="s">
        <v>44</v>
      </c>
      <c r="V40" s="3" t="s">
        <v>41</v>
      </c>
      <c r="W40" s="3" t="s">
        <v>42</v>
      </c>
      <c r="X40" s="3" t="s">
        <v>43</v>
      </c>
      <c r="Y40" s="3" t="s">
        <v>44</v>
      </c>
    </row>
    <row r="41" customFormat="false" ht="15" hidden="false" customHeight="false" outlineLevel="0" collapsed="false">
      <c r="D41" s="2" t="s">
        <v>3</v>
      </c>
      <c r="E41" s="2"/>
      <c r="F41" s="2"/>
      <c r="G41" s="2"/>
      <c r="J41" s="3"/>
      <c r="K41" s="3"/>
      <c r="M41" s="3"/>
      <c r="N41" s="3"/>
      <c r="O41" s="4"/>
      <c r="Q41" s="2" t="s">
        <v>3</v>
      </c>
      <c r="R41" s="2"/>
      <c r="S41" s="2"/>
      <c r="T41" s="2"/>
      <c r="V41" s="2" t="s">
        <v>3</v>
      </c>
      <c r="W41" s="2"/>
      <c r="X41" s="2"/>
      <c r="Y41" s="2"/>
    </row>
    <row r="42" customFormat="false" ht="15" hidden="false" customHeight="false" outlineLevel="0" collapsed="false">
      <c r="D42" s="3" t="s">
        <v>41</v>
      </c>
      <c r="E42" s="3" t="s">
        <v>42</v>
      </c>
      <c r="F42" s="3" t="s">
        <v>43</v>
      </c>
      <c r="G42" s="3" t="s">
        <v>44</v>
      </c>
      <c r="J42" s="3"/>
      <c r="K42" s="3"/>
      <c r="M42" s="3"/>
      <c r="N42" s="3"/>
      <c r="O42" s="4"/>
      <c r="Q42" s="3" t="s">
        <v>41</v>
      </c>
      <c r="R42" s="3" t="s">
        <v>42</v>
      </c>
      <c r="S42" s="3" t="s">
        <v>43</v>
      </c>
      <c r="T42" s="3" t="s">
        <v>44</v>
      </c>
      <c r="V42" s="3" t="s">
        <v>41</v>
      </c>
      <c r="W42" s="3" t="s">
        <v>42</v>
      </c>
      <c r="X42" s="3" t="s">
        <v>43</v>
      </c>
      <c r="Y42" s="3" t="s">
        <v>44</v>
      </c>
    </row>
    <row r="43" customFormat="false" ht="15" hidden="false" customHeight="false" outlineLevel="0" collapsed="false">
      <c r="A43" s="0" t="n">
        <v>2003</v>
      </c>
      <c r="B43" s="5" t="s">
        <v>67</v>
      </c>
      <c r="C43" s="0" t="s">
        <v>45</v>
      </c>
      <c r="D43" s="66" t="n">
        <v>7962.92116781787</v>
      </c>
      <c r="E43" s="58" t="n">
        <v>0.168054744834221</v>
      </c>
      <c r="F43" s="58" t="n">
        <v>0.521283202253618</v>
      </c>
      <c r="G43" s="72" t="n">
        <v>0</v>
      </c>
      <c r="H43" s="67" t="n">
        <f aca="false">PRODUCT(D43:G43)</f>
        <v>0</v>
      </c>
      <c r="J43" s="18"/>
      <c r="K43" s="18"/>
      <c r="M43" s="30" t="n">
        <f aca="false">+H43/H46</f>
        <v>0</v>
      </c>
      <c r="N43" s="31" t="n">
        <f aca="false">+M43</f>
        <v>0</v>
      </c>
      <c r="O43" s="19"/>
      <c r="Q43" s="19"/>
      <c r="R43" s="19"/>
      <c r="S43" s="19"/>
      <c r="T43" s="19"/>
      <c r="V43" s="19"/>
      <c r="W43" s="19"/>
      <c r="X43" s="19"/>
      <c r="Y43" s="19"/>
    </row>
    <row r="44" customFormat="false" ht="15" hidden="false" customHeight="false" outlineLevel="0" collapsed="false">
      <c r="B44" s="5"/>
      <c r="C44" s="0" t="s">
        <v>46</v>
      </c>
      <c r="D44" s="66" t="n">
        <v>7962.92116781787</v>
      </c>
      <c r="E44" s="7" t="n">
        <v>0.101321320928485</v>
      </c>
      <c r="F44" s="7" t="n">
        <v>0.0591048157922336</v>
      </c>
      <c r="G44" s="7" t="n">
        <v>0.0360423660028099</v>
      </c>
      <c r="H44" s="12" t="n">
        <f aca="false">PRODUCT(D44:G44)</f>
        <v>1.71873697498823</v>
      </c>
      <c r="J44" s="19"/>
      <c r="K44" s="19"/>
      <c r="M44" s="30" t="n">
        <f aca="false">+H44/H46</f>
        <v>1</v>
      </c>
      <c r="N44" s="31" t="n">
        <f aca="false">+M44</f>
        <v>1</v>
      </c>
      <c r="O44" s="19"/>
      <c r="Q44" s="19"/>
      <c r="R44" s="19"/>
      <c r="S44" s="19"/>
      <c r="T44" s="19"/>
      <c r="V44" s="19"/>
      <c r="W44" s="19"/>
      <c r="X44" s="19"/>
      <c r="Y44" s="19"/>
    </row>
    <row r="45" customFormat="false" ht="15.55" hidden="false" customHeight="false" outlineLevel="0" collapsed="false">
      <c r="D45" s="14" t="s">
        <v>12</v>
      </c>
      <c r="E45" s="14"/>
      <c r="F45" s="14"/>
      <c r="G45" s="14"/>
      <c r="H45" s="15" t="s">
        <v>13</v>
      </c>
      <c r="N45" s="3" t="s">
        <v>36</v>
      </c>
      <c r="O45" s="69"/>
      <c r="Q45" s="14"/>
      <c r="R45" s="14"/>
      <c r="S45" s="14"/>
      <c r="T45" s="14"/>
      <c r="V45" s="14"/>
      <c r="W45" s="14"/>
      <c r="X45" s="14"/>
      <c r="Y45" s="14"/>
    </row>
    <row r="46" customFormat="false" ht="15" hidden="false" customHeight="false" outlineLevel="0" collapsed="false">
      <c r="H46" s="17" t="n">
        <f aca="false">SUM(H43:H44)</f>
        <v>1.71873697498823</v>
      </c>
      <c r="N46" s="30" t="n">
        <f aca="false">+SUM(N43:N44)</f>
        <v>1</v>
      </c>
      <c r="V46" s="19"/>
      <c r="W46" s="19"/>
      <c r="X46" s="19"/>
      <c r="Y46" s="19"/>
      <c r="Z46" s="18"/>
    </row>
    <row r="47" customFormat="false" ht="15.55" hidden="false" customHeight="false" outlineLevel="0" collapsed="false">
      <c r="H47" s="19" t="s">
        <v>17</v>
      </c>
      <c r="M47" s="15" t="s">
        <v>70</v>
      </c>
      <c r="N47" s="3" t="s">
        <v>37</v>
      </c>
      <c r="V47" s="70"/>
      <c r="W47" s="70"/>
      <c r="X47" s="70"/>
      <c r="Y47" s="70"/>
      <c r="Z47" s="19"/>
    </row>
    <row r="48" customFormat="false" ht="15" hidden="false" customHeight="false" outlineLevel="0" collapsed="false"/>
    <row r="49" customFormat="false" ht="15" hidden="false" customHeight="false" outlineLevel="0" collapsed="false">
      <c r="D49" s="2" t="s">
        <v>3</v>
      </c>
      <c r="E49" s="2"/>
      <c r="F49" s="2"/>
      <c r="G49" s="2"/>
      <c r="J49" s="3"/>
      <c r="K49" s="3"/>
      <c r="M49" s="3"/>
      <c r="N49" s="3"/>
      <c r="O49" s="4"/>
      <c r="Q49" s="2"/>
      <c r="R49" s="2"/>
      <c r="S49" s="2"/>
      <c r="T49" s="2" t="s">
        <v>3</v>
      </c>
      <c r="U49" s="2"/>
      <c r="V49" s="2"/>
      <c r="W49" s="2"/>
      <c r="Y49" s="2" t="s">
        <v>3</v>
      </c>
      <c r="Z49" s="2"/>
      <c r="AA49" s="2"/>
      <c r="AB49" s="2"/>
      <c r="AE49" s="2" t="s">
        <v>3</v>
      </c>
      <c r="AF49" s="2"/>
      <c r="AG49" s="2"/>
      <c r="AH49" s="2"/>
    </row>
    <row r="50" customFormat="false" ht="15" hidden="false" customHeight="false" outlineLevel="0" collapsed="false">
      <c r="D50" s="3" t="s">
        <v>41</v>
      </c>
      <c r="E50" s="3" t="s">
        <v>42</v>
      </c>
      <c r="F50" s="3" t="s">
        <v>43</v>
      </c>
      <c r="G50" s="3" t="s">
        <v>44</v>
      </c>
      <c r="H50" s="3"/>
      <c r="Q50" s="3"/>
      <c r="R50" s="3"/>
      <c r="S50" s="3"/>
      <c r="T50" s="3" t="s">
        <v>41</v>
      </c>
      <c r="U50" s="3" t="s">
        <v>42</v>
      </c>
      <c r="V50" s="3" t="s">
        <v>43</v>
      </c>
      <c r="W50" s="3" t="s">
        <v>44</v>
      </c>
      <c r="Y50" s="3" t="s">
        <v>41</v>
      </c>
      <c r="Z50" s="3" t="s">
        <v>42</v>
      </c>
      <c r="AA50" s="3" t="s">
        <v>43</v>
      </c>
      <c r="AB50" s="3" t="s">
        <v>44</v>
      </c>
      <c r="AE50" s="3" t="s">
        <v>41</v>
      </c>
      <c r="AF50" s="3" t="s">
        <v>42</v>
      </c>
      <c r="AG50" s="3" t="s">
        <v>43</v>
      </c>
      <c r="AH50" s="3" t="s">
        <v>44</v>
      </c>
    </row>
    <row r="51" customFormat="false" ht="15" hidden="false" customHeight="false" outlineLevel="0" collapsed="false">
      <c r="A51" s="0" t="n">
        <v>2004</v>
      </c>
      <c r="C51" s="0" t="s">
        <v>45</v>
      </c>
      <c r="D51" s="58" t="n">
        <v>7909.89857589961</v>
      </c>
      <c r="E51" s="58" t="n">
        <v>0.168054744834221</v>
      </c>
      <c r="F51" s="58" t="n">
        <v>0.521283202253618</v>
      </c>
      <c r="G51" s="58" t="n">
        <v>0.00925878452059151</v>
      </c>
      <c r="H51" s="67" t="n">
        <f aca="false">PRODUCT(D51:G51)</f>
        <v>6.41577907883252</v>
      </c>
      <c r="J51" s="10" t="n">
        <f aca="false">H54-H46</f>
        <v>6.32845199185123</v>
      </c>
      <c r="K51" s="9" t="n">
        <f aca="false">H54/H46</f>
        <v>4.68203633478856</v>
      </c>
      <c r="M51" s="30" t="n">
        <f aca="false">+H51/H54</f>
        <v>0.797269593801066</v>
      </c>
      <c r="N51" s="67" t="n">
        <v>0</v>
      </c>
      <c r="P51" s="11" t="n">
        <f aca="false">(H54-H46) / (LN(H54) - LN(H46))</f>
        <v>4.09944689962766</v>
      </c>
      <c r="Q51" s="32" t="n">
        <f aca="false">+$N51/$N54</f>
        <v>0</v>
      </c>
      <c r="R51" s="33" t="n">
        <f aca="false">+$P$32*$Q51</f>
        <v>0</v>
      </c>
      <c r="T51" s="7" t="n">
        <f aca="false">+LN(D51)-LN(D43)</f>
        <v>-0.00668095398257229</v>
      </c>
      <c r="U51" s="7" t="n">
        <f aca="false">+LN(E51)-LN(E43)</f>
        <v>0</v>
      </c>
      <c r="V51" s="7" t="n">
        <f aca="false">+LN(F51)-LN(F43)</f>
        <v>0</v>
      </c>
      <c r="W51" s="7"/>
      <c r="Y51" s="7" t="n">
        <f aca="false">$N51*T51</f>
        <v>-0</v>
      </c>
      <c r="Z51" s="7" t="n">
        <f aca="false">$N51*U51</f>
        <v>0</v>
      </c>
      <c r="AA51" s="7" t="n">
        <f aca="false">$N51*V51</f>
        <v>0</v>
      </c>
      <c r="AB51" s="66" t="n">
        <f aca="false">$H51</f>
        <v>6.41577907883252</v>
      </c>
      <c r="AE51" s="7" t="n">
        <f aca="false">+Y51/$P$32</f>
        <v>-0</v>
      </c>
      <c r="AF51" s="7" t="n">
        <f aca="false">+Z51/$P$32</f>
        <v>0</v>
      </c>
      <c r="AG51" s="7" t="n">
        <f aca="false">+AA51/$P$32</f>
        <v>0</v>
      </c>
      <c r="AH51" s="7" t="n">
        <f aca="false">+AB51/$P$32</f>
        <v>1.56503529278919</v>
      </c>
    </row>
    <row r="52" customFormat="false" ht="15" hidden="false" customHeight="true" outlineLevel="0" collapsed="false">
      <c r="B52" s="24" t="s">
        <v>67</v>
      </c>
      <c r="C52" s="0" t="s">
        <v>46</v>
      </c>
      <c r="D52" s="58" t="n">
        <v>7909.89857589961</v>
      </c>
      <c r="E52" s="58" t="n">
        <v>0.0724899446886559</v>
      </c>
      <c r="F52" s="58" t="n">
        <v>0.078700890618085</v>
      </c>
      <c r="G52" s="58" t="n">
        <v>0.0361522024181595</v>
      </c>
      <c r="H52" s="8" t="n">
        <f aca="false">PRODUCT(D52:G52)</f>
        <v>1.63140988800694</v>
      </c>
      <c r="J52" s="3" t="s">
        <v>6</v>
      </c>
      <c r="K52" s="3" t="s">
        <v>5</v>
      </c>
      <c r="M52" s="30" t="n">
        <f aca="false">+H52/H54</f>
        <v>0.202730406198934</v>
      </c>
      <c r="N52" s="32" t="n">
        <f aca="false">+(M52-M44)/(LN(M52)-LN(M44))</f>
        <v>0.499580468223984</v>
      </c>
      <c r="Q52" s="32" t="n">
        <f aca="false">+$N52/$N54</f>
        <v>1</v>
      </c>
      <c r="R52" s="33" t="n">
        <f aca="false">+$P$32*$Q52</f>
        <v>4.09944689962766</v>
      </c>
      <c r="T52" s="7" t="n">
        <f aca="false">+LN(D52)-LN(D44)</f>
        <v>-0.00668095398257229</v>
      </c>
      <c r="U52" s="7" t="n">
        <f aca="false">+LN(E52)-LN(E44)</f>
        <v>-0.334849003950222</v>
      </c>
      <c r="V52" s="7" t="n">
        <f aca="false">+LN(F52)-LN(F44)</f>
        <v>0.286342065402005</v>
      </c>
      <c r="W52" s="7" t="n">
        <f aca="false">+LN(G52)-LN(G44)</f>
        <v>0.00304279123751305</v>
      </c>
      <c r="Y52" s="7" t="n">
        <f aca="false">+T52*$R52</f>
        <v>-0.027388216090411</v>
      </c>
      <c r="Z52" s="7" t="n">
        <f aca="false">+U52*$R52</f>
        <v>-1.37269571108715</v>
      </c>
      <c r="AA52" s="7" t="n">
        <f aca="false">+V52*$R52</f>
        <v>1.17384409224523</v>
      </c>
      <c r="AB52" s="7" t="n">
        <f aca="false">+W52*$R52</f>
        <v>0.0124737611048371</v>
      </c>
      <c r="AE52" s="7" t="n">
        <f aca="false">+T52*$Q52</f>
        <v>-0.00668095398257229</v>
      </c>
      <c r="AF52" s="7" t="n">
        <f aca="false">+U52*$Q52</f>
        <v>-0.334849003950222</v>
      </c>
      <c r="AG52" s="7" t="n">
        <f aca="false">+V52*$Q52</f>
        <v>0.286342065402005</v>
      </c>
      <c r="AH52" s="7" t="n">
        <f aca="false">+W52*$Q52</f>
        <v>0.00304279123751305</v>
      </c>
    </row>
    <row r="53" customFormat="false" ht="15.55" hidden="false" customHeight="false" outlineLevel="0" collapsed="false">
      <c r="B53" s="24"/>
      <c r="D53" s="14" t="s">
        <v>12</v>
      </c>
      <c r="E53" s="14"/>
      <c r="F53" s="14"/>
      <c r="G53" s="14"/>
      <c r="H53" s="15" t="s">
        <v>13</v>
      </c>
      <c r="N53" s="3" t="s">
        <v>36</v>
      </c>
      <c r="P53" s="3" t="s">
        <v>7</v>
      </c>
      <c r="Q53" s="19" t="s">
        <v>32</v>
      </c>
      <c r="R53" s="19" t="s">
        <v>33</v>
      </c>
      <c r="T53" s="14" t="s">
        <v>14</v>
      </c>
      <c r="U53" s="14"/>
      <c r="V53" s="14"/>
      <c r="W53" s="14"/>
      <c r="Y53" s="14" t="s">
        <v>26</v>
      </c>
      <c r="Z53" s="14"/>
      <c r="AA53" s="14"/>
      <c r="AB53" s="14"/>
      <c r="AE53" s="14" t="s">
        <v>27</v>
      </c>
      <c r="AF53" s="14"/>
      <c r="AG53" s="14"/>
      <c r="AH53" s="14"/>
    </row>
    <row r="54" customFormat="false" ht="15.55" hidden="false" customHeight="false" outlineLevel="0" collapsed="false">
      <c r="D54" s="3"/>
      <c r="E54" s="3"/>
      <c r="F54" s="3"/>
      <c r="G54" s="3"/>
      <c r="H54" s="17" t="n">
        <f aca="false">SUM(H51:H52)</f>
        <v>8.04718896683946</v>
      </c>
      <c r="N54" s="30" t="n">
        <f aca="false">+SUM(N51:N52)</f>
        <v>0.499580468223984</v>
      </c>
      <c r="Q54" s="26" t="s">
        <v>34</v>
      </c>
      <c r="R54" s="4" t="s">
        <v>35</v>
      </c>
      <c r="T54" s="3"/>
      <c r="U54" s="3"/>
      <c r="V54" s="3"/>
      <c r="W54" s="3"/>
      <c r="Y54" s="7" t="n">
        <f aca="false">SUM(Y51:Y52)</f>
        <v>-0.027388216090411</v>
      </c>
      <c r="Z54" s="7" t="n">
        <f aca="false">SUM(Z51:Z52)</f>
        <v>-1.37269571108715</v>
      </c>
      <c r="AA54" s="7" t="n">
        <f aca="false">SUM(AA51:AA52)</f>
        <v>1.17384409224523</v>
      </c>
      <c r="AB54" s="7" t="n">
        <f aca="false">SUM(AB51:AB52)</f>
        <v>6.42825283993736</v>
      </c>
      <c r="AC54" s="10" t="n">
        <f aca="false">SUM(Y54:AB54)</f>
        <v>6.20201300500503</v>
      </c>
      <c r="AE54" s="7" t="n">
        <f aca="false">EXP(SUM(AE51:AE52))</f>
        <v>0.993341313972495</v>
      </c>
      <c r="AF54" s="7" t="n">
        <f aca="false">EXP(SUM(AF51:AF52))</f>
        <v>0.715446107733051</v>
      </c>
      <c r="AG54" s="7" t="n">
        <f aca="false">EXP(SUM(AG51:AG52))</f>
        <v>1.33154785381171</v>
      </c>
      <c r="AH54" s="7" t="n">
        <f aca="false">EXP(SUM(AH51:AH52))</f>
        <v>4.79741909145398</v>
      </c>
      <c r="AI54" s="9" t="n">
        <f aca="false">PRODUCT(AE54:AH54)</f>
        <v>4.53983283774719</v>
      </c>
    </row>
    <row r="55" customFormat="false" ht="15.55" hidden="false" customHeight="false" outlineLevel="0" collapsed="false">
      <c r="D55" s="3"/>
      <c r="E55" s="3"/>
      <c r="F55" s="3"/>
      <c r="G55" s="3"/>
      <c r="H55" s="19" t="s">
        <v>17</v>
      </c>
      <c r="M55" s="15" t="s">
        <v>70</v>
      </c>
      <c r="N55" s="3" t="s">
        <v>37</v>
      </c>
      <c r="T55" s="2"/>
      <c r="U55" s="2"/>
      <c r="V55" s="2"/>
      <c r="W55" s="2"/>
      <c r="Y55" s="2" t="s">
        <v>18</v>
      </c>
      <c r="Z55" s="2"/>
      <c r="AA55" s="2"/>
      <c r="AB55" s="2"/>
      <c r="AC55" s="3" t="s">
        <v>6</v>
      </c>
      <c r="AE55" s="14" t="s">
        <v>5</v>
      </c>
      <c r="AF55" s="14"/>
      <c r="AG55" s="14"/>
      <c r="AH55" s="14"/>
      <c r="AI55" s="3" t="s">
        <v>5</v>
      </c>
    </row>
    <row r="56" customFormat="false" ht="15" hidden="false" customHeight="false" outlineLevel="0" collapsed="false"/>
    <row r="57" customFormat="false" ht="15" hidden="false" customHeight="false" outlineLevel="0" collapsed="false">
      <c r="D57" s="73"/>
    </row>
    <row r="58" customFormat="false" ht="15" hidden="false" customHeight="false" outlineLevel="0" collapsed="false">
      <c r="D58" s="73"/>
    </row>
  </sheetData>
  <mergeCells count="61">
    <mergeCell ref="D1:G1"/>
    <mergeCell ref="Q1:T1"/>
    <mergeCell ref="V1:Y1"/>
    <mergeCell ref="D3:G3"/>
    <mergeCell ref="Q3:T3"/>
    <mergeCell ref="V3:Y3"/>
    <mergeCell ref="B5:B6"/>
    <mergeCell ref="D7:G7"/>
    <mergeCell ref="D11:G11"/>
    <mergeCell ref="Q11:T11"/>
    <mergeCell ref="V11:Y11"/>
    <mergeCell ref="AB14:AE14"/>
    <mergeCell ref="D15:G15"/>
    <mergeCell ref="Q15:T15"/>
    <mergeCell ref="V15:Y15"/>
    <mergeCell ref="V17:Y17"/>
    <mergeCell ref="AB17:AE17"/>
    <mergeCell ref="D20:G20"/>
    <mergeCell ref="Q20:T20"/>
    <mergeCell ref="V20:Y20"/>
    <mergeCell ref="D22:G22"/>
    <mergeCell ref="Q22:T22"/>
    <mergeCell ref="V22:Y22"/>
    <mergeCell ref="B24:B25"/>
    <mergeCell ref="D26:G26"/>
    <mergeCell ref="Q26:T26"/>
    <mergeCell ref="V26:Y26"/>
    <mergeCell ref="V28:Y28"/>
    <mergeCell ref="D30:G30"/>
    <mergeCell ref="T30:W30"/>
    <mergeCell ref="Y30:AB30"/>
    <mergeCell ref="AE30:AH30"/>
    <mergeCell ref="D34:G34"/>
    <mergeCell ref="T34:W34"/>
    <mergeCell ref="Y34:AB34"/>
    <mergeCell ref="AE34:AH34"/>
    <mergeCell ref="T36:W36"/>
    <mergeCell ref="Y36:AB36"/>
    <mergeCell ref="AE36:AH36"/>
    <mergeCell ref="D39:G39"/>
    <mergeCell ref="Q39:T39"/>
    <mergeCell ref="V39:Y39"/>
    <mergeCell ref="D41:G41"/>
    <mergeCell ref="Q41:T41"/>
    <mergeCell ref="V41:Y41"/>
    <mergeCell ref="B43:B44"/>
    <mergeCell ref="D45:G45"/>
    <mergeCell ref="Q45:T45"/>
    <mergeCell ref="V45:Y45"/>
    <mergeCell ref="V47:Y47"/>
    <mergeCell ref="D49:G49"/>
    <mergeCell ref="T49:W49"/>
    <mergeCell ref="Y49:AB49"/>
    <mergeCell ref="AE49:AH49"/>
    <mergeCell ref="D53:G53"/>
    <mergeCell ref="T53:W53"/>
    <mergeCell ref="Y53:AB53"/>
    <mergeCell ref="AE53:AH53"/>
    <mergeCell ref="T55:W55"/>
    <mergeCell ref="Y55:AB55"/>
    <mergeCell ref="AE55:AH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3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AE34" activeCellId="0" sqref="AE34"/>
    </sheetView>
  </sheetViews>
  <sheetFormatPr defaultColWidth="10.4375" defaultRowHeight="15.75" zeroHeight="false" outlineLevelRow="0" outlineLevelCol="0"/>
  <cols>
    <col collapsed="false" customWidth="true" hidden="false" outlineLevel="0" max="1" min="1" style="0" width="5.16"/>
    <col collapsed="false" customWidth="true" hidden="false" outlineLevel="0" max="2" min="2" style="0" width="3.67"/>
    <col collapsed="false" customWidth="true" hidden="false" outlineLevel="0" max="3" min="3" style="0" width="29"/>
    <col collapsed="false" customWidth="true" hidden="false" outlineLevel="0" max="9" min="9" style="0" width="5.33"/>
    <col collapsed="false" customWidth="true" hidden="false" outlineLevel="0" max="12" min="12" style="0" width="4.66"/>
    <col collapsed="false" customWidth="true" hidden="false" outlineLevel="0" max="22" min="22" style="0" width="10.83"/>
  </cols>
  <sheetData>
    <row r="1" customFormat="false" ht="15.75" hidden="false" customHeight="false" outlineLevel="0" collapsed="false">
      <c r="D1" s="2" t="s">
        <v>3</v>
      </c>
      <c r="E1" s="2"/>
      <c r="F1" s="2"/>
      <c r="G1" s="2"/>
      <c r="Q1" s="2" t="s">
        <v>3</v>
      </c>
      <c r="R1" s="2"/>
      <c r="S1" s="2"/>
      <c r="T1" s="2"/>
      <c r="V1" s="2" t="s">
        <v>3</v>
      </c>
      <c r="W1" s="2"/>
      <c r="X1" s="2"/>
      <c r="Y1" s="2"/>
    </row>
    <row r="2" customFormat="false" ht="15.35" hidden="false" customHeight="false" outlineLevel="0" collapsed="false">
      <c r="A2" s="28" t="s">
        <v>68</v>
      </c>
      <c r="D2" s="3" t="s">
        <v>41</v>
      </c>
      <c r="E2" s="3" t="s">
        <v>42</v>
      </c>
      <c r="F2" s="3" t="s">
        <v>43</v>
      </c>
      <c r="G2" s="3" t="s">
        <v>44</v>
      </c>
      <c r="J2" s="3" t="s">
        <v>6</v>
      </c>
      <c r="K2" s="3" t="s">
        <v>5</v>
      </c>
      <c r="M2" s="3" t="s">
        <v>7</v>
      </c>
      <c r="N2" s="3" t="s">
        <v>8</v>
      </c>
      <c r="O2" s="4" t="s">
        <v>24</v>
      </c>
      <c r="Q2" s="3" t="s">
        <v>41</v>
      </c>
      <c r="R2" s="3" t="s">
        <v>42</v>
      </c>
      <c r="S2" s="3" t="s">
        <v>43</v>
      </c>
      <c r="T2" s="3" t="s">
        <v>44</v>
      </c>
      <c r="V2" s="3" t="s">
        <v>41</v>
      </c>
      <c r="W2" s="3" t="s">
        <v>42</v>
      </c>
      <c r="X2" s="3" t="s">
        <v>43</v>
      </c>
      <c r="Y2" s="3" t="s">
        <v>44</v>
      </c>
    </row>
    <row r="3" customFormat="false" ht="15.75" hidden="false" customHeight="false" outlineLevel="0" collapsed="false">
      <c r="D3" s="2" t="s">
        <v>3</v>
      </c>
      <c r="E3" s="2"/>
      <c r="F3" s="2"/>
      <c r="G3" s="2"/>
      <c r="J3" s="3"/>
      <c r="K3" s="3"/>
      <c r="M3" s="3"/>
      <c r="N3" s="3"/>
      <c r="O3" s="4"/>
      <c r="Q3" s="2" t="s">
        <v>3</v>
      </c>
      <c r="R3" s="2"/>
      <c r="S3" s="2"/>
      <c r="T3" s="2"/>
      <c r="V3" s="2" t="s">
        <v>3</v>
      </c>
      <c r="W3" s="2"/>
      <c r="X3" s="2"/>
      <c r="Y3" s="2"/>
    </row>
    <row r="4" customFormat="false" ht="15.75" hidden="false" customHeight="false" outlineLevel="0" collapsed="false">
      <c r="D4" s="3" t="s">
        <v>41</v>
      </c>
      <c r="E4" s="3" t="s">
        <v>42</v>
      </c>
      <c r="F4" s="3" t="s">
        <v>43</v>
      </c>
      <c r="G4" s="3" t="s">
        <v>44</v>
      </c>
      <c r="J4" s="3"/>
      <c r="K4" s="3"/>
      <c r="M4" s="3"/>
      <c r="N4" s="3"/>
      <c r="O4" s="4"/>
      <c r="Q4" s="3" t="s">
        <v>41</v>
      </c>
      <c r="R4" s="3" t="s">
        <v>42</v>
      </c>
      <c r="S4" s="3" t="s">
        <v>43</v>
      </c>
      <c r="T4" s="3" t="s">
        <v>44</v>
      </c>
      <c r="V4" s="3" t="s">
        <v>41</v>
      </c>
      <c r="W4" s="3" t="s">
        <v>42</v>
      </c>
      <c r="X4" s="3" t="s">
        <v>43</v>
      </c>
      <c r="Y4" s="3" t="s">
        <v>44</v>
      </c>
    </row>
    <row r="5" customFormat="false" ht="15.75" hidden="false" customHeight="true" outlineLevel="0" collapsed="false">
      <c r="A5" s="0" t="n">
        <v>2003</v>
      </c>
      <c r="B5" s="5" t="s">
        <v>67</v>
      </c>
      <c r="C5" s="0" t="s">
        <v>45</v>
      </c>
      <c r="D5" s="58" t="n">
        <v>7909.89857589961</v>
      </c>
      <c r="E5" s="58" t="n">
        <v>0.168054744834221</v>
      </c>
      <c r="F5" s="58" t="n">
        <v>0.521283202253618</v>
      </c>
      <c r="G5" s="58" t="n">
        <v>0.00925878452059151</v>
      </c>
      <c r="H5" s="12" t="n">
        <f aca="false">PRODUCT(D5:G5)</f>
        <v>6.41577907883252</v>
      </c>
      <c r="J5" s="18"/>
      <c r="K5" s="18"/>
      <c r="N5" s="19"/>
      <c r="O5" s="19"/>
      <c r="Q5" s="19"/>
      <c r="R5" s="19"/>
      <c r="S5" s="19"/>
      <c r="T5" s="19"/>
      <c r="V5" s="19"/>
      <c r="W5" s="19"/>
      <c r="X5" s="19"/>
      <c r="Y5" s="19"/>
    </row>
    <row r="6" customFormat="false" ht="15.75" hidden="false" customHeight="false" outlineLevel="0" collapsed="false">
      <c r="B6" s="5"/>
      <c r="C6" s="0" t="s">
        <v>46</v>
      </c>
      <c r="D6" s="58" t="n">
        <v>7909.89857589961</v>
      </c>
      <c r="E6" s="58" t="n">
        <v>0.0724899446886559</v>
      </c>
      <c r="F6" s="58" t="n">
        <v>0.078700890618085</v>
      </c>
      <c r="G6" s="58" t="n">
        <v>0.0361522024181595</v>
      </c>
      <c r="H6" s="12" t="n">
        <f aca="false">PRODUCT(D6:G6)</f>
        <v>1.63140988800694</v>
      </c>
      <c r="J6" s="19"/>
      <c r="K6" s="19"/>
      <c r="M6" s="19"/>
      <c r="N6" s="19"/>
      <c r="O6" s="19"/>
      <c r="Q6" s="19"/>
      <c r="R6" s="19"/>
      <c r="S6" s="19"/>
      <c r="T6" s="19"/>
      <c r="V6" s="19"/>
      <c r="W6" s="19"/>
      <c r="X6" s="19"/>
      <c r="Y6" s="19"/>
    </row>
    <row r="7" customFormat="false" ht="15.75" hidden="false" customHeight="false" outlineLevel="0" collapsed="false">
      <c r="D7" s="14" t="s">
        <v>12</v>
      </c>
      <c r="E7" s="14"/>
      <c r="F7" s="14"/>
      <c r="G7" s="14"/>
      <c r="H7" s="15" t="s">
        <v>13</v>
      </c>
      <c r="N7" s="19"/>
      <c r="O7" s="69"/>
      <c r="Q7" s="14"/>
      <c r="R7" s="14"/>
      <c r="S7" s="14"/>
      <c r="T7" s="14"/>
      <c r="V7" s="14"/>
      <c r="W7" s="14"/>
      <c r="X7" s="14"/>
      <c r="Y7" s="14"/>
    </row>
    <row r="8" customFormat="false" ht="15.75" hidden="false" customHeight="false" outlineLevel="0" collapsed="false">
      <c r="H8" s="17" t="n">
        <f aca="false">SUM(H5:H6)</f>
        <v>8.04718896683946</v>
      </c>
      <c r="V8" s="19"/>
      <c r="W8" s="19"/>
      <c r="X8" s="19"/>
      <c r="Y8" s="19"/>
      <c r="Z8" s="18"/>
    </row>
    <row r="9" customFormat="false" ht="15.75" hidden="false" customHeight="false" outlineLevel="0" collapsed="false">
      <c r="H9" s="19" t="s">
        <v>17</v>
      </c>
      <c r="V9" s="70"/>
      <c r="W9" s="70"/>
      <c r="X9" s="70"/>
      <c r="Y9" s="70"/>
      <c r="Z9" s="19"/>
    </row>
    <row r="11" customFormat="false" ht="15" hidden="false" customHeight="false" outlineLevel="0" collapsed="false">
      <c r="D11" s="2" t="s">
        <v>3</v>
      </c>
      <c r="E11" s="2"/>
      <c r="F11" s="2"/>
      <c r="G11" s="2"/>
      <c r="J11" s="3"/>
      <c r="K11" s="3"/>
      <c r="M11" s="3"/>
      <c r="N11" s="3"/>
      <c r="O11" s="4"/>
      <c r="Q11" s="2" t="s">
        <v>3</v>
      </c>
      <c r="R11" s="2"/>
      <c r="S11" s="2"/>
      <c r="T11" s="2"/>
      <c r="V11" s="2" t="s">
        <v>3</v>
      </c>
      <c r="W11" s="2"/>
      <c r="X11" s="2"/>
      <c r="Y11" s="2"/>
      <c r="AB11" s="2" t="s">
        <v>3</v>
      </c>
      <c r="AC11" s="2"/>
      <c r="AD11" s="2"/>
      <c r="AE11" s="2"/>
    </row>
    <row r="12" customFormat="false" ht="15" hidden="false" customHeight="false" outlineLevel="0" collapsed="false">
      <c r="D12" s="3" t="s">
        <v>41</v>
      </c>
      <c r="E12" s="3" t="s">
        <v>42</v>
      </c>
      <c r="F12" s="3" t="s">
        <v>43</v>
      </c>
      <c r="G12" s="3" t="s">
        <v>44</v>
      </c>
      <c r="H12" s="3"/>
      <c r="Q12" s="3" t="s">
        <v>41</v>
      </c>
      <c r="R12" s="3" t="s">
        <v>42</v>
      </c>
      <c r="S12" s="3" t="s">
        <v>43</v>
      </c>
      <c r="T12" s="3" t="s">
        <v>44</v>
      </c>
      <c r="V12" s="3" t="s">
        <v>41</v>
      </c>
      <c r="W12" s="3" t="s">
        <v>42</v>
      </c>
      <c r="X12" s="3" t="s">
        <v>43</v>
      </c>
      <c r="Y12" s="3" t="s">
        <v>44</v>
      </c>
      <c r="AB12" s="3" t="s">
        <v>41</v>
      </c>
      <c r="AC12" s="3" t="s">
        <v>42</v>
      </c>
      <c r="AD12" s="3" t="s">
        <v>43</v>
      </c>
      <c r="AE12" s="3" t="s">
        <v>44</v>
      </c>
    </row>
    <row r="13" customFormat="false" ht="15" hidden="false" customHeight="false" outlineLevel="0" collapsed="false">
      <c r="A13" s="0" t="n">
        <v>2004</v>
      </c>
      <c r="C13" s="0" t="s">
        <v>45</v>
      </c>
      <c r="D13" s="59" t="n">
        <v>1E-010</v>
      </c>
      <c r="E13" s="59" t="n">
        <v>1E-010</v>
      </c>
      <c r="F13" s="59" t="n">
        <v>1E-010</v>
      </c>
      <c r="G13" s="59" t="n">
        <v>1E-010</v>
      </c>
      <c r="H13" s="61" t="n">
        <f aca="false">PRODUCT(D13:G13)</f>
        <v>1E-040</v>
      </c>
      <c r="J13" s="10" t="n">
        <f aca="false">H16-H8</f>
        <v>-6.32845199185123</v>
      </c>
      <c r="K13" s="9" t="n">
        <f aca="false">H16/H8</f>
        <v>0.213582280976715</v>
      </c>
      <c r="M13" s="11" t="n">
        <f aca="false">(H16-H8) / (LN(H16) - LN(H8))</f>
        <v>4.09944689962766</v>
      </c>
      <c r="N13" s="8" t="n">
        <f aca="false">(H13-H5) / (LN(H13) - LN(H5))</f>
        <v>0.0682804524182785</v>
      </c>
      <c r="O13" s="13" t="n">
        <f aca="false">N13/M$13</f>
        <v>0.0166560158211783</v>
      </c>
      <c r="Q13" s="7" t="n">
        <f aca="false">LN(D13) - LN(D5)</f>
        <v>-32.0017211683569</v>
      </c>
      <c r="R13" s="7" t="n">
        <f aca="false">LN(E13) - LN(E5)</f>
        <v>-21.2423854393885</v>
      </c>
      <c r="S13" s="7" t="n">
        <f aca="false">LN(F13) - LN(F5)</f>
        <v>-22.3743891194118</v>
      </c>
      <c r="T13" s="7" t="n">
        <f aca="false">LN(G13) - LN(G5)</f>
        <v>-18.3436684297257</v>
      </c>
      <c r="V13" s="7" t="n">
        <f aca="false">$N13*Q13</f>
        <v>-2.18509199953901</v>
      </c>
      <c r="W13" s="7" t="n">
        <f aca="false">$N13*R13</f>
        <v>-1.4504396882449</v>
      </c>
      <c r="X13" s="7" t="n">
        <f aca="false">$N13*S13</f>
        <v>-1.52773341165605</v>
      </c>
      <c r="Y13" s="7" t="n">
        <f aca="false">$N13*T13</f>
        <v>-1.25251397939256</v>
      </c>
      <c r="AB13" s="7" t="n">
        <f aca="false">$O13*Q13</f>
        <v>-0.533021174085089</v>
      </c>
      <c r="AC13" s="7" t="n">
        <f aca="false">$O13*R13</f>
        <v>-0.353813507958022</v>
      </c>
      <c r="AD13" s="7" t="n">
        <f aca="false">$O13*S13</f>
        <v>-0.372668179162122</v>
      </c>
      <c r="AE13" s="7" t="n">
        <f aca="false">$O13*T13</f>
        <v>-0.305532431583959</v>
      </c>
    </row>
    <row r="14" customFormat="false" ht="15.75" hidden="false" customHeight="true" outlineLevel="0" collapsed="false">
      <c r="B14" s="24" t="s">
        <v>67</v>
      </c>
      <c r="C14" s="0" t="s">
        <v>46</v>
      </c>
      <c r="D14" s="7" t="n">
        <v>7962.92116781787</v>
      </c>
      <c r="E14" s="7" t="n">
        <v>0.101321320928485</v>
      </c>
      <c r="F14" s="7" t="n">
        <v>0.0591048157922336</v>
      </c>
      <c r="G14" s="7" t="n">
        <v>0.0360423660028099</v>
      </c>
      <c r="H14" s="8" t="n">
        <f aca="false">PRODUCT(D14:G14)</f>
        <v>1.71873697498823</v>
      </c>
      <c r="J14" s="3" t="s">
        <v>6</v>
      </c>
      <c r="K14" s="3" t="s">
        <v>5</v>
      </c>
      <c r="M14" s="3" t="s">
        <v>7</v>
      </c>
      <c r="N14" s="8" t="n">
        <f aca="false">(H14-H6) / (LN(H14) - LN(H6))</f>
        <v>1.67469397537729</v>
      </c>
      <c r="O14" s="13" t="n">
        <f aca="false">N14/M$13</f>
        <v>0.408517055198201</v>
      </c>
      <c r="Q14" s="7" t="n">
        <f aca="false">LN(D14) - LN(D6)</f>
        <v>0.00668095398257229</v>
      </c>
      <c r="R14" s="7" t="n">
        <f aca="false">LN(E14) - LN(E6)</f>
        <v>0.334849003950222</v>
      </c>
      <c r="S14" s="7" t="n">
        <f aca="false">LN(F14) - LN(F6)</f>
        <v>-0.286342065402005</v>
      </c>
      <c r="T14" s="7" t="n">
        <f aca="false">LN(G14) - LN(G6)</f>
        <v>-0.00304279123751305</v>
      </c>
      <c r="V14" s="7" t="n">
        <f aca="false">$N14*Q14</f>
        <v>0.0111885533843867</v>
      </c>
      <c r="W14" s="7" t="n">
        <f aca="false">$N14*R14</f>
        <v>0.560769609576521</v>
      </c>
      <c r="X14" s="7" t="n">
        <f aca="false">$N14*S14</f>
        <v>-0.479535331825826</v>
      </c>
      <c r="Y14" s="7" t="n">
        <f aca="false">$N14*T14</f>
        <v>-0.00509574415379391</v>
      </c>
      <c r="AB14" s="7" t="n">
        <f aca="false">$O14*Q14</f>
        <v>0.00272928364687512</v>
      </c>
      <c r="AC14" s="7" t="n">
        <f aca="false">$O14*R14</f>
        <v>0.136791529029795</v>
      </c>
      <c r="AD14" s="7" t="n">
        <f aca="false">$O14*S14</f>
        <v>-0.116975617337398</v>
      </c>
      <c r="AE14" s="7" t="n">
        <f aca="false">$O14*T14</f>
        <v>-0.00124303211593172</v>
      </c>
    </row>
    <row r="15" customFormat="false" ht="15.55" hidden="false" customHeight="false" outlineLevel="0" collapsed="false">
      <c r="B15" s="24"/>
      <c r="D15" s="14" t="s">
        <v>12</v>
      </c>
      <c r="E15" s="14"/>
      <c r="F15" s="14"/>
      <c r="G15" s="14"/>
      <c r="H15" s="15" t="s">
        <v>13</v>
      </c>
      <c r="N15" s="3" t="s">
        <v>8</v>
      </c>
      <c r="O15" s="4" t="s">
        <v>24</v>
      </c>
      <c r="Q15" s="14" t="s">
        <v>14</v>
      </c>
      <c r="R15" s="14"/>
      <c r="S15" s="14"/>
      <c r="T15" s="14"/>
      <c r="V15" s="14" t="s">
        <v>26</v>
      </c>
      <c r="W15" s="14"/>
      <c r="X15" s="14"/>
      <c r="Y15" s="14"/>
      <c r="AB15" s="14" t="s">
        <v>27</v>
      </c>
      <c r="AC15" s="14"/>
      <c r="AD15" s="14"/>
      <c r="AE15" s="14"/>
    </row>
    <row r="16" customFormat="false" ht="15" hidden="false" customHeight="false" outlineLevel="0" collapsed="false">
      <c r="D16" s="3"/>
      <c r="E16" s="3"/>
      <c r="F16" s="3"/>
      <c r="G16" s="3"/>
      <c r="H16" s="17" t="n">
        <f aca="false">SUM(H13:H14)</f>
        <v>1.71873697498823</v>
      </c>
      <c r="V16" s="7" t="n">
        <f aca="false">SUM(V13:V14)</f>
        <v>-2.17390344615463</v>
      </c>
      <c r="W16" s="7" t="n">
        <f aca="false">SUM(W13:W14)</f>
        <v>-0.889670078668379</v>
      </c>
      <c r="X16" s="7" t="n">
        <f aca="false">SUM(X13:X14)</f>
        <v>-2.00726874348187</v>
      </c>
      <c r="Y16" s="7" t="n">
        <f aca="false">SUM(Y13:Y14)</f>
        <v>-1.25760972354636</v>
      </c>
      <c r="Z16" s="10" t="n">
        <f aca="false">SUM(V16:Y16)</f>
        <v>-6.32845199185123</v>
      </c>
      <c r="AB16" s="7" t="n">
        <f aca="false">EXP(SUM(AB13:AB14))</f>
        <v>0.588433186587961</v>
      </c>
      <c r="AC16" s="7" t="n">
        <f aca="false">EXP(SUM(AC13:AC14))</f>
        <v>0.804912278001397</v>
      </c>
      <c r="AD16" s="7" t="n">
        <f aca="false">EXP(SUM(AD13:AD14))</f>
        <v>0.612844652720431</v>
      </c>
      <c r="AE16" s="7" t="n">
        <f aca="false">EXP(SUM(AE13:AE14))</f>
        <v>0.735815799717225</v>
      </c>
      <c r="AF16" s="9" t="n">
        <f aca="false">PRODUCT(AB16:AE16)</f>
        <v>0.213582280976715</v>
      </c>
    </row>
    <row r="17" customFormat="false" ht="15" hidden="false" customHeight="false" outlineLevel="0" collapsed="false">
      <c r="D17" s="3"/>
      <c r="E17" s="3"/>
      <c r="F17" s="3"/>
      <c r="G17" s="3"/>
      <c r="H17" s="19" t="s">
        <v>17</v>
      </c>
      <c r="V17" s="2" t="s">
        <v>18</v>
      </c>
      <c r="W17" s="2"/>
      <c r="X17" s="2"/>
      <c r="Y17" s="2"/>
      <c r="Z17" s="3" t="s">
        <v>6</v>
      </c>
      <c r="AB17" s="14" t="s">
        <v>5</v>
      </c>
      <c r="AC17" s="14"/>
      <c r="AD17" s="14"/>
      <c r="AE17" s="14"/>
      <c r="AF17" s="3" t="s">
        <v>5</v>
      </c>
    </row>
    <row r="19" customFormat="false" ht="15" hidden="false" customHeight="false" outlineLevel="0" collapsed="false">
      <c r="D19" s="2" t="s">
        <v>3</v>
      </c>
      <c r="E19" s="2"/>
      <c r="F19" s="2"/>
      <c r="G19" s="2"/>
      <c r="Q19" s="2" t="s">
        <v>3</v>
      </c>
      <c r="R19" s="2"/>
      <c r="S19" s="2"/>
      <c r="T19" s="2"/>
      <c r="V19" s="2" t="s">
        <v>3</v>
      </c>
      <c r="W19" s="2"/>
      <c r="X19" s="2"/>
      <c r="Y19" s="2"/>
    </row>
    <row r="20" customFormat="false" ht="15.35" hidden="false" customHeight="false" outlineLevel="0" collapsed="false">
      <c r="A20" s="28" t="s">
        <v>69</v>
      </c>
      <c r="D20" s="3" t="s">
        <v>41</v>
      </c>
      <c r="E20" s="3" t="s">
        <v>42</v>
      </c>
      <c r="F20" s="3" t="s">
        <v>43</v>
      </c>
      <c r="G20" s="3" t="s">
        <v>44</v>
      </c>
      <c r="J20" s="3" t="s">
        <v>6</v>
      </c>
      <c r="K20" s="3" t="s">
        <v>5</v>
      </c>
      <c r="M20" s="3" t="s">
        <v>7</v>
      </c>
      <c r="N20" s="3" t="s">
        <v>8</v>
      </c>
      <c r="O20" s="4" t="s">
        <v>24</v>
      </c>
      <c r="Q20" s="3" t="s">
        <v>41</v>
      </c>
      <c r="R20" s="3" t="s">
        <v>42</v>
      </c>
      <c r="S20" s="3" t="s">
        <v>43</v>
      </c>
      <c r="T20" s="3" t="s">
        <v>44</v>
      </c>
      <c r="V20" s="3" t="s">
        <v>41</v>
      </c>
      <c r="W20" s="3" t="s">
        <v>42</v>
      </c>
      <c r="X20" s="3" t="s">
        <v>43</v>
      </c>
      <c r="Y20" s="3" t="s">
        <v>44</v>
      </c>
    </row>
    <row r="21" customFormat="false" ht="15" hidden="false" customHeight="false" outlineLevel="0" collapsed="false">
      <c r="D21" s="2" t="s">
        <v>3</v>
      </c>
      <c r="E21" s="2"/>
      <c r="F21" s="2"/>
      <c r="G21" s="2"/>
      <c r="J21" s="3"/>
      <c r="K21" s="3"/>
      <c r="M21" s="3"/>
      <c r="N21" s="3"/>
      <c r="O21" s="4"/>
      <c r="Q21" s="2" t="s">
        <v>3</v>
      </c>
      <c r="R21" s="2"/>
      <c r="S21" s="2"/>
      <c r="T21" s="2"/>
      <c r="V21" s="2" t="s">
        <v>3</v>
      </c>
      <c r="W21" s="2"/>
      <c r="X21" s="2"/>
      <c r="Y21" s="2"/>
    </row>
    <row r="22" customFormat="false" ht="15" hidden="false" customHeight="false" outlineLevel="0" collapsed="false">
      <c r="D22" s="3" t="s">
        <v>41</v>
      </c>
      <c r="E22" s="3" t="s">
        <v>42</v>
      </c>
      <c r="F22" s="3" t="s">
        <v>43</v>
      </c>
      <c r="G22" s="3" t="s">
        <v>44</v>
      </c>
      <c r="J22" s="3"/>
      <c r="K22" s="3"/>
      <c r="M22" s="3"/>
      <c r="N22" s="3"/>
      <c r="O22" s="4"/>
      <c r="Q22" s="3" t="s">
        <v>41</v>
      </c>
      <c r="R22" s="3" t="s">
        <v>42</v>
      </c>
      <c r="S22" s="3" t="s">
        <v>43</v>
      </c>
      <c r="T22" s="3" t="s">
        <v>44</v>
      </c>
      <c r="V22" s="3" t="s">
        <v>41</v>
      </c>
      <c r="W22" s="3" t="s">
        <v>42</v>
      </c>
      <c r="X22" s="3" t="s">
        <v>43</v>
      </c>
      <c r="Y22" s="3" t="s">
        <v>44</v>
      </c>
    </row>
    <row r="23" customFormat="false" ht="15" hidden="false" customHeight="false" outlineLevel="0" collapsed="false">
      <c r="A23" s="0" t="n">
        <v>2003</v>
      </c>
      <c r="B23" s="5" t="s">
        <v>67</v>
      </c>
      <c r="C23" s="0" t="s">
        <v>45</v>
      </c>
      <c r="D23" s="58" t="n">
        <v>7909.89857589961</v>
      </c>
      <c r="E23" s="58" t="n">
        <v>0.168054744834221</v>
      </c>
      <c r="F23" s="58" t="n">
        <v>0.521283202253618</v>
      </c>
      <c r="G23" s="58" t="n">
        <v>0.00925878452059151</v>
      </c>
      <c r="H23" s="12" t="n">
        <f aca="false">PRODUCT(D23:G23)</f>
        <v>6.41577907883252</v>
      </c>
      <c r="J23" s="18"/>
      <c r="K23" s="18"/>
      <c r="M23" s="30" t="n">
        <f aca="false">+H23/H26</f>
        <v>0.797269593801066</v>
      </c>
      <c r="N23" s="31" t="n">
        <f aca="false">+M23</f>
        <v>0.797269593801066</v>
      </c>
      <c r="O23" s="19"/>
      <c r="Q23" s="19"/>
      <c r="R23" s="19"/>
      <c r="S23" s="19"/>
      <c r="T23" s="19"/>
      <c r="V23" s="19"/>
      <c r="W23" s="19"/>
      <c r="X23" s="19"/>
      <c r="Y23" s="19"/>
    </row>
    <row r="24" customFormat="false" ht="15" hidden="false" customHeight="false" outlineLevel="0" collapsed="false">
      <c r="B24" s="5"/>
      <c r="C24" s="0" t="s">
        <v>46</v>
      </c>
      <c r="D24" s="58" t="n">
        <v>7909.89857589961</v>
      </c>
      <c r="E24" s="58" t="n">
        <v>0.0724899446886559</v>
      </c>
      <c r="F24" s="58" t="n">
        <v>0.078700890618085</v>
      </c>
      <c r="G24" s="58" t="n">
        <v>0.0361522024181595</v>
      </c>
      <c r="H24" s="12" t="n">
        <f aca="false">PRODUCT(D24:G24)</f>
        <v>1.63140988800694</v>
      </c>
      <c r="J24" s="19"/>
      <c r="K24" s="19"/>
      <c r="M24" s="30" t="n">
        <f aca="false">+H24/H26</f>
        <v>0.202730406198934</v>
      </c>
      <c r="N24" s="31" t="n">
        <f aca="false">+M24</f>
        <v>0.202730406198934</v>
      </c>
      <c r="O24" s="19"/>
      <c r="Q24" s="19"/>
      <c r="R24" s="19"/>
      <c r="S24" s="19"/>
      <c r="T24" s="19"/>
      <c r="V24" s="19"/>
      <c r="W24" s="19"/>
      <c r="X24" s="19"/>
      <c r="Y24" s="19"/>
    </row>
    <row r="25" customFormat="false" ht="15" hidden="false" customHeight="false" outlineLevel="0" collapsed="false">
      <c r="D25" s="14" t="s">
        <v>12</v>
      </c>
      <c r="E25" s="14"/>
      <c r="F25" s="14"/>
      <c r="G25" s="14"/>
      <c r="H25" s="15" t="s">
        <v>13</v>
      </c>
      <c r="N25" s="3" t="s">
        <v>36</v>
      </c>
      <c r="O25" s="69"/>
      <c r="Q25" s="14"/>
      <c r="R25" s="14"/>
      <c r="S25" s="14"/>
      <c r="T25" s="14"/>
      <c r="V25" s="14"/>
      <c r="W25" s="14"/>
      <c r="X25" s="14"/>
      <c r="Y25" s="14"/>
    </row>
    <row r="26" customFormat="false" ht="15" hidden="false" customHeight="false" outlineLevel="0" collapsed="false">
      <c r="H26" s="17" t="n">
        <f aca="false">SUM(H23:H24)</f>
        <v>8.04718896683946</v>
      </c>
      <c r="N26" s="30" t="n">
        <f aca="false">+SUM(N23:N24)</f>
        <v>1</v>
      </c>
      <c r="V26" s="19"/>
      <c r="W26" s="19"/>
      <c r="X26" s="19"/>
      <c r="Y26" s="19"/>
      <c r="Z26" s="18"/>
    </row>
    <row r="27" customFormat="false" ht="15" hidden="false" customHeight="false" outlineLevel="0" collapsed="false">
      <c r="H27" s="19" t="s">
        <v>17</v>
      </c>
      <c r="M27" s="15" t="s">
        <v>70</v>
      </c>
      <c r="N27" s="3" t="s">
        <v>37</v>
      </c>
      <c r="V27" s="70"/>
      <c r="W27" s="70"/>
      <c r="X27" s="70"/>
      <c r="Y27" s="70"/>
      <c r="Z27" s="19"/>
    </row>
    <row r="28" customFormat="false" ht="15" hidden="false" customHeight="false" outlineLevel="0" collapsed="false"/>
    <row r="29" customFormat="false" ht="15" hidden="false" customHeight="false" outlineLevel="0" collapsed="false">
      <c r="D29" s="2" t="s">
        <v>3</v>
      </c>
      <c r="E29" s="2"/>
      <c r="F29" s="2"/>
      <c r="G29" s="2"/>
      <c r="J29" s="3"/>
      <c r="K29" s="3"/>
      <c r="M29" s="3"/>
      <c r="N29" s="3"/>
      <c r="O29" s="4"/>
      <c r="Q29" s="2"/>
      <c r="R29" s="2"/>
      <c r="S29" s="2"/>
      <c r="T29" s="2" t="s">
        <v>3</v>
      </c>
      <c r="U29" s="2"/>
      <c r="V29" s="2"/>
      <c r="W29" s="2"/>
      <c r="Y29" s="2" t="s">
        <v>3</v>
      </c>
      <c r="Z29" s="2"/>
      <c r="AA29" s="2"/>
      <c r="AB29" s="2"/>
      <c r="AE29" s="2" t="s">
        <v>3</v>
      </c>
      <c r="AF29" s="2"/>
      <c r="AG29" s="2"/>
      <c r="AH29" s="2"/>
    </row>
    <row r="30" customFormat="false" ht="15" hidden="false" customHeight="false" outlineLevel="0" collapsed="false">
      <c r="D30" s="3" t="s">
        <v>41</v>
      </c>
      <c r="E30" s="3" t="s">
        <v>42</v>
      </c>
      <c r="F30" s="3" t="s">
        <v>43</v>
      </c>
      <c r="G30" s="3" t="s">
        <v>44</v>
      </c>
      <c r="H30" s="3"/>
      <c r="Q30" s="3"/>
      <c r="R30" s="3"/>
      <c r="S30" s="3"/>
      <c r="T30" s="3" t="s">
        <v>41</v>
      </c>
      <c r="U30" s="3" t="s">
        <v>42</v>
      </c>
      <c r="V30" s="3" t="s">
        <v>43</v>
      </c>
      <c r="W30" s="3" t="s">
        <v>44</v>
      </c>
      <c r="Y30" s="3" t="s">
        <v>41</v>
      </c>
      <c r="Z30" s="3" t="s">
        <v>42</v>
      </c>
      <c r="AA30" s="3" t="s">
        <v>43</v>
      </c>
      <c r="AB30" s="3" t="s">
        <v>44</v>
      </c>
      <c r="AE30" s="3" t="s">
        <v>41</v>
      </c>
      <c r="AF30" s="3" t="s">
        <v>42</v>
      </c>
      <c r="AG30" s="3" t="s">
        <v>43</v>
      </c>
      <c r="AH30" s="3" t="s">
        <v>44</v>
      </c>
    </row>
    <row r="31" customFormat="false" ht="15" hidden="false" customHeight="false" outlineLevel="0" collapsed="false">
      <c r="A31" s="0" t="n">
        <v>2004</v>
      </c>
      <c r="C31" s="0" t="s">
        <v>45</v>
      </c>
      <c r="D31" s="59" t="n">
        <v>1E-010</v>
      </c>
      <c r="E31" s="59" t="n">
        <v>1E-010</v>
      </c>
      <c r="F31" s="59" t="n">
        <v>1E-010</v>
      </c>
      <c r="G31" s="59" t="n">
        <v>1E-010</v>
      </c>
      <c r="H31" s="61" t="n">
        <f aca="false">PRODUCT(D31:G31)</f>
        <v>1E-040</v>
      </c>
      <c r="J31" s="10" t="n">
        <f aca="false">H34-H26</f>
        <v>-6.32845199185123</v>
      </c>
      <c r="K31" s="9" t="n">
        <f aca="false">H34/H26</f>
        <v>0.213582280976715</v>
      </c>
      <c r="M31" s="30" t="n">
        <f aca="false">+H31/H34</f>
        <v>5.81822590979548E-041</v>
      </c>
      <c r="N31" s="32" t="n">
        <f aca="false">+(M31-M23)/(LN(M31)-LN(M23))</f>
        <v>0.00862673803199936</v>
      </c>
      <c r="P31" s="11" t="n">
        <f aca="false">(H34-H26) / (LN(H34) - LN(H26))</f>
        <v>4.09944689962766</v>
      </c>
      <c r="Q31" s="32" t="n">
        <f aca="false">+$N31/$N34</f>
        <v>0.0169748439727045</v>
      </c>
      <c r="R31" s="33" t="n">
        <f aca="false">+$P$31*$Q31</f>
        <v>0.0695874714955666</v>
      </c>
      <c r="T31" s="7" t="n">
        <f aca="false">+LN(D31)-LN(D23)</f>
        <v>-32.0017211683569</v>
      </c>
      <c r="U31" s="7" t="n">
        <f aca="false">+LN(E31)-LN(E23)</f>
        <v>-21.2423854393885</v>
      </c>
      <c r="V31" s="7" t="n">
        <f aca="false">+LN(F31)-LN(F23)</f>
        <v>-22.3743891194118</v>
      </c>
      <c r="W31" s="7" t="n">
        <f aca="false">+LN(G31)-LN(G23)</f>
        <v>-18.3436684297257</v>
      </c>
      <c r="Y31" s="7" t="n">
        <f aca="false">+T31*$R31</f>
        <v>-2.22691885961211</v>
      </c>
      <c r="Z31" s="7" t="n">
        <f aca="false">+U31*$R31</f>
        <v>-1.47820389126129</v>
      </c>
      <c r="AA31" s="7" t="n">
        <f aca="false">+V31*$R31</f>
        <v>-1.55697716507778</v>
      </c>
      <c r="AB31" s="7" t="n">
        <f aca="false">+W31*$R31</f>
        <v>-1.27648950397766</v>
      </c>
      <c r="AE31" s="7" t="n">
        <f aca="false">+T31*$Q31</f>
        <v>-0.543224223690853</v>
      </c>
      <c r="AF31" s="7" t="n">
        <f aca="false">+U31*$Q31</f>
        <v>-0.360586178441669</v>
      </c>
      <c r="AG31" s="7" t="n">
        <f aca="false">+V31*$Q31</f>
        <v>-0.379801764286592</v>
      </c>
      <c r="AH31" s="7" t="n">
        <f aca="false">+W31*$Q31</f>
        <v>-0.311380909481618</v>
      </c>
      <c r="AJ31" s="3"/>
      <c r="AK31" s="3"/>
    </row>
    <row r="32" customFormat="false" ht="15" hidden="false" customHeight="true" outlineLevel="0" collapsed="false">
      <c r="B32" s="24" t="s">
        <v>67</v>
      </c>
      <c r="C32" s="0" t="s">
        <v>46</v>
      </c>
      <c r="D32" s="7" t="n">
        <v>7962.92116781787</v>
      </c>
      <c r="E32" s="7" t="n">
        <v>0.101321320928485</v>
      </c>
      <c r="F32" s="7" t="n">
        <v>0.0591048157922336</v>
      </c>
      <c r="G32" s="7" t="n">
        <v>0.0360423660028099</v>
      </c>
      <c r="H32" s="8" t="n">
        <f aca="false">PRODUCT(D32:G32)</f>
        <v>1.71873697498823</v>
      </c>
      <c r="J32" s="3" t="s">
        <v>6</v>
      </c>
      <c r="K32" s="3" t="s">
        <v>5</v>
      </c>
      <c r="M32" s="30" t="n">
        <f aca="false">+H32/H34</f>
        <v>1</v>
      </c>
      <c r="N32" s="32" t="n">
        <f aca="false">+(M32-M24)/(LN(M32)-LN(M24))</f>
        <v>0.499580468223984</v>
      </c>
      <c r="Q32" s="32" t="n">
        <f aca="false">+$N32/$N34</f>
        <v>0.983025156027296</v>
      </c>
      <c r="R32" s="33" t="n">
        <f aca="false">+$P$31*$Q32</f>
        <v>4.02985942813209</v>
      </c>
      <c r="T32" s="7" t="n">
        <f aca="false">+LN(D32)-LN(D24)</f>
        <v>0.00668095398257229</v>
      </c>
      <c r="U32" s="7" t="n">
        <f aca="false">+LN(E32)-LN(E24)</f>
        <v>0.334849003950222</v>
      </c>
      <c r="V32" s="7" t="n">
        <f aca="false">+LN(F32)-LN(F24)</f>
        <v>-0.286342065402005</v>
      </c>
      <c r="W32" s="7" t="n">
        <f aca="false">+LN(G32)-LN(G24)</f>
        <v>-0.00304279123751305</v>
      </c>
      <c r="Y32" s="7" t="n">
        <f aca="false">+T32*$R32</f>
        <v>0.0269233053955856</v>
      </c>
      <c r="Z32" s="7" t="n">
        <f aca="false">+U32*$R32</f>
        <v>1.34939441556944</v>
      </c>
      <c r="AA32" s="7" t="n">
        <f aca="false">+V32*$R32</f>
        <v>-1.15391827193108</v>
      </c>
      <c r="AB32" s="7" t="n">
        <f aca="false">+W32*$R32</f>
        <v>-0.0122620209563297</v>
      </c>
      <c r="AE32" s="7" t="n">
        <f aca="false">+T32*$Q32</f>
        <v>0.00656754583112931</v>
      </c>
      <c r="AF32" s="7" t="n">
        <f aca="false">+U32*$Q32</f>
        <v>0.329164994353751</v>
      </c>
      <c r="AG32" s="7" t="n">
        <f aca="false">+V32*$Q32</f>
        <v>-0.281481453518984</v>
      </c>
      <c r="AH32" s="7" t="n">
        <f aca="false">+W32*$Q32</f>
        <v>-0.00299114033101476</v>
      </c>
      <c r="AJ32" s="3"/>
      <c r="AK32" s="3"/>
    </row>
    <row r="33" customFormat="false" ht="15.35" hidden="false" customHeight="false" outlineLevel="0" collapsed="false">
      <c r="B33" s="24"/>
      <c r="D33" s="14" t="s">
        <v>12</v>
      </c>
      <c r="E33" s="14"/>
      <c r="F33" s="14"/>
      <c r="G33" s="14"/>
      <c r="H33" s="15" t="s">
        <v>13</v>
      </c>
      <c r="N33" s="3" t="s">
        <v>36</v>
      </c>
      <c r="P33" s="3" t="s">
        <v>7</v>
      </c>
      <c r="Q33" s="19" t="s">
        <v>32</v>
      </c>
      <c r="R33" s="19" t="s">
        <v>33</v>
      </c>
      <c r="T33" s="14" t="s">
        <v>14</v>
      </c>
      <c r="U33" s="14"/>
      <c r="V33" s="14"/>
      <c r="W33" s="14"/>
      <c r="Y33" s="14" t="s">
        <v>26</v>
      </c>
      <c r="Z33" s="14"/>
      <c r="AA33" s="14"/>
      <c r="AB33" s="14"/>
      <c r="AE33" s="14" t="s">
        <v>27</v>
      </c>
      <c r="AF33" s="14"/>
      <c r="AG33" s="14"/>
      <c r="AH33" s="14"/>
      <c r="AJ33" s="14"/>
      <c r="AK33" s="14"/>
    </row>
    <row r="34" customFormat="false" ht="15.35" hidden="false" customHeight="false" outlineLevel="0" collapsed="false">
      <c r="D34" s="3"/>
      <c r="E34" s="3"/>
      <c r="F34" s="3"/>
      <c r="G34" s="3"/>
      <c r="H34" s="17" t="n">
        <f aca="false">SUM(H31:H32)</f>
        <v>1.71873697498823</v>
      </c>
      <c r="N34" s="30" t="n">
        <f aca="false">+SUM(N31:N32)</f>
        <v>0.508207206255984</v>
      </c>
      <c r="Q34" s="26" t="s">
        <v>34</v>
      </c>
      <c r="R34" s="4" t="s">
        <v>35</v>
      </c>
      <c r="T34" s="3"/>
      <c r="U34" s="3"/>
      <c r="V34" s="3"/>
      <c r="W34" s="3"/>
      <c r="Y34" s="7" t="n">
        <f aca="false">SUM(Y31:Y32)</f>
        <v>-2.19999555421652</v>
      </c>
      <c r="Z34" s="7" t="n">
        <f aca="false">SUM(Z31:Z32)</f>
        <v>-0.128809475691846</v>
      </c>
      <c r="AA34" s="7" t="n">
        <f aca="false">SUM(AA31:AA32)</f>
        <v>-2.71089543700887</v>
      </c>
      <c r="AB34" s="7" t="n">
        <f aca="false">SUM(AB31:AB32)</f>
        <v>-1.28875152493399</v>
      </c>
      <c r="AC34" s="10" t="n">
        <f aca="false">SUM(Y34:AB34)</f>
        <v>-6.32845199185123</v>
      </c>
      <c r="AE34" s="7" t="n">
        <f aca="false">EXP(SUM(AE31:AE32))</f>
        <v>0.584699828063604</v>
      </c>
      <c r="AF34" s="7" t="n">
        <f aca="false">EXP(SUM(AF31:AF32))</f>
        <v>0.969067331369511</v>
      </c>
      <c r="AG34" s="7" t="n">
        <f aca="false">EXP(SUM(AG31:AG32))</f>
        <v>0.516188527010576</v>
      </c>
      <c r="AH34" s="7" t="n">
        <f aca="false">EXP(SUM(AH31:AH32))</f>
        <v>0.730247289245214</v>
      </c>
      <c r="AI34" s="9" t="n">
        <f aca="false">PRODUCT(AE34:AH34)</f>
        <v>0.213582280976715</v>
      </c>
      <c r="AJ34" s="3"/>
      <c r="AK34" s="3"/>
      <c r="AL34" s="18"/>
    </row>
    <row r="35" customFormat="false" ht="15.35" hidden="false" customHeight="false" outlineLevel="0" collapsed="false">
      <c r="D35" s="3"/>
      <c r="E35" s="3"/>
      <c r="F35" s="3"/>
      <c r="G35" s="3"/>
      <c r="H35" s="19" t="s">
        <v>17</v>
      </c>
      <c r="M35" s="15" t="s">
        <v>70</v>
      </c>
      <c r="N35" s="3" t="s">
        <v>37</v>
      </c>
      <c r="T35" s="2"/>
      <c r="U35" s="2"/>
      <c r="V35" s="2"/>
      <c r="W35" s="2"/>
      <c r="Y35" s="2" t="s">
        <v>18</v>
      </c>
      <c r="Z35" s="2"/>
      <c r="AA35" s="2"/>
      <c r="AB35" s="2"/>
      <c r="AC35" s="3" t="s">
        <v>6</v>
      </c>
      <c r="AE35" s="14" t="s">
        <v>5</v>
      </c>
      <c r="AF35" s="14"/>
      <c r="AG35" s="14"/>
      <c r="AH35" s="14"/>
      <c r="AI35" s="3" t="s">
        <v>5</v>
      </c>
      <c r="AJ35" s="14"/>
      <c r="AK35" s="14"/>
      <c r="AL35" s="3"/>
    </row>
    <row r="36" customFormat="false" ht="15.35" hidden="false" customHeight="false" outlineLevel="0" collapsed="false"/>
    <row r="37" customFormat="false" ht="15" hidden="false" customHeight="false" outlineLevel="0" collapsed="false"/>
    <row r="38" customFormat="false" ht="15" hidden="false" customHeight="false" outlineLevel="0" collapsed="false"/>
  </sheetData>
  <mergeCells count="43">
    <mergeCell ref="D1:G1"/>
    <mergeCell ref="Q1:T1"/>
    <mergeCell ref="V1:Y1"/>
    <mergeCell ref="D3:G3"/>
    <mergeCell ref="Q3:T3"/>
    <mergeCell ref="V3:Y3"/>
    <mergeCell ref="B5:B6"/>
    <mergeCell ref="D7:G7"/>
    <mergeCell ref="Q7:T7"/>
    <mergeCell ref="V7:Y7"/>
    <mergeCell ref="V9:Y9"/>
    <mergeCell ref="D11:G11"/>
    <mergeCell ref="Q11:T11"/>
    <mergeCell ref="V11:Y11"/>
    <mergeCell ref="AB11:AE11"/>
    <mergeCell ref="D15:G15"/>
    <mergeCell ref="Q15:T15"/>
    <mergeCell ref="V15:Y15"/>
    <mergeCell ref="AB15:AE15"/>
    <mergeCell ref="V17:Y17"/>
    <mergeCell ref="AB17:AE17"/>
    <mergeCell ref="D19:G19"/>
    <mergeCell ref="Q19:T19"/>
    <mergeCell ref="V19:Y19"/>
    <mergeCell ref="D21:G21"/>
    <mergeCell ref="Q21:T21"/>
    <mergeCell ref="V21:Y21"/>
    <mergeCell ref="B23:B24"/>
    <mergeCell ref="D25:G25"/>
    <mergeCell ref="Q25:T25"/>
    <mergeCell ref="V25:Y25"/>
    <mergeCell ref="V27:Y27"/>
    <mergeCell ref="D29:G29"/>
    <mergeCell ref="T29:W29"/>
    <mergeCell ref="Y29:AB29"/>
    <mergeCell ref="AE29:AH29"/>
    <mergeCell ref="D33:G33"/>
    <mergeCell ref="T33:W33"/>
    <mergeCell ref="Y33:AB33"/>
    <mergeCell ref="AE33:AH33"/>
    <mergeCell ref="T35:W35"/>
    <mergeCell ref="Y35:AB35"/>
    <mergeCell ref="AE35:AH3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5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3" ySplit="2" topLeftCell="S26" activePane="bottomRight" state="frozen"/>
      <selection pane="topLeft" activeCell="A1" activeCellId="0" sqref="A1"/>
      <selection pane="topRight" activeCell="S1" activeCellId="0" sqref="S1"/>
      <selection pane="bottomLeft" activeCell="A26" activeCellId="0" sqref="A26"/>
      <selection pane="bottomRight" activeCell="AF54" activeCellId="0" sqref="AF54"/>
    </sheetView>
  </sheetViews>
  <sheetFormatPr defaultColWidth="10.4375" defaultRowHeight="15.75" zeroHeight="false" outlineLevelRow="0" outlineLevelCol="0"/>
  <cols>
    <col collapsed="false" customWidth="true" hidden="false" outlineLevel="0" max="1" min="1" style="0" width="5.16"/>
    <col collapsed="false" customWidth="true" hidden="false" outlineLevel="0" max="2" min="2" style="0" width="3.67"/>
    <col collapsed="false" customWidth="true" hidden="false" outlineLevel="0" max="3" min="3" style="0" width="29"/>
    <col collapsed="false" customWidth="true" hidden="false" outlineLevel="0" max="9" min="9" style="0" width="5.33"/>
    <col collapsed="false" customWidth="true" hidden="false" outlineLevel="0" max="12" min="12" style="0" width="4.66"/>
    <col collapsed="false" customWidth="true" hidden="false" outlineLevel="0" max="22" min="22" style="0" width="10.83"/>
  </cols>
  <sheetData>
    <row r="1" customFormat="false" ht="15.75" hidden="false" customHeight="false" outlineLevel="0" collapsed="false">
      <c r="D1" s="2" t="s">
        <v>3</v>
      </c>
      <c r="E1" s="2"/>
      <c r="F1" s="2"/>
      <c r="G1" s="2"/>
      <c r="Q1" s="2" t="s">
        <v>3</v>
      </c>
      <c r="R1" s="2"/>
      <c r="S1" s="2"/>
      <c r="T1" s="2"/>
      <c r="V1" s="2" t="s">
        <v>3</v>
      </c>
      <c r="W1" s="2"/>
      <c r="X1" s="2"/>
      <c r="Y1" s="2"/>
    </row>
    <row r="2" customFormat="false" ht="15.75" hidden="false" customHeight="false" outlineLevel="0" collapsed="false">
      <c r="D2" s="3" t="s">
        <v>41</v>
      </c>
      <c r="E2" s="3" t="s">
        <v>42</v>
      </c>
      <c r="F2" s="3" t="s">
        <v>43</v>
      </c>
      <c r="G2" s="3" t="s">
        <v>44</v>
      </c>
      <c r="J2" s="3" t="s">
        <v>6</v>
      </c>
      <c r="K2" s="3" t="s">
        <v>5</v>
      </c>
      <c r="M2" s="3" t="s">
        <v>7</v>
      </c>
      <c r="N2" s="3" t="s">
        <v>8</v>
      </c>
      <c r="O2" s="4" t="s">
        <v>24</v>
      </c>
      <c r="Q2" s="3" t="s">
        <v>41</v>
      </c>
      <c r="R2" s="3" t="s">
        <v>42</v>
      </c>
      <c r="S2" s="3" t="s">
        <v>43</v>
      </c>
      <c r="T2" s="3" t="s">
        <v>44</v>
      </c>
      <c r="V2" s="3" t="s">
        <v>41</v>
      </c>
      <c r="W2" s="3" t="s">
        <v>42</v>
      </c>
      <c r="X2" s="3" t="s">
        <v>43</v>
      </c>
      <c r="Y2" s="3" t="s">
        <v>44</v>
      </c>
    </row>
    <row r="3" customFormat="false" ht="15.75" hidden="false" customHeight="false" outlineLevel="0" collapsed="false">
      <c r="A3" s="0" t="n">
        <v>1972</v>
      </c>
      <c r="C3" s="0" t="s">
        <v>71</v>
      </c>
      <c r="D3" s="3" t="n">
        <v>198178.610068552</v>
      </c>
      <c r="E3" s="3" t="n">
        <v>0.111516866758831</v>
      </c>
      <c r="F3" s="3" t="n">
        <v>0.416774704647496</v>
      </c>
      <c r="G3" s="3" t="n">
        <v>0.411091555803354</v>
      </c>
      <c r="H3" s="12" t="n">
        <f aca="false">PRODUCT(D3:G3)</f>
        <v>3786.49375917001</v>
      </c>
      <c r="J3" s="3"/>
      <c r="K3" s="3"/>
      <c r="M3" s="3"/>
      <c r="N3" s="3"/>
      <c r="O3" s="4"/>
    </row>
    <row r="4" customFormat="false" ht="15.75" hidden="false" customHeight="false" outlineLevel="0" collapsed="false">
      <c r="C4" s="0" t="s">
        <v>47</v>
      </c>
      <c r="D4" s="3" t="n">
        <v>198178.610068552</v>
      </c>
      <c r="E4" s="3" t="n">
        <v>0.00701006699081886</v>
      </c>
      <c r="F4" s="3" t="n">
        <v>0.370974543694215</v>
      </c>
      <c r="G4" s="3" t="n">
        <v>0.154231106009108</v>
      </c>
      <c r="H4" s="12" t="n">
        <f aca="false">PRODUCT(D4:G4)</f>
        <v>79.4868028011008</v>
      </c>
      <c r="J4" s="3"/>
      <c r="K4" s="3"/>
      <c r="M4" s="3"/>
      <c r="N4" s="3"/>
      <c r="O4" s="4"/>
    </row>
    <row r="5" customFormat="false" ht="15.75" hidden="false" customHeight="false" outlineLevel="0" collapsed="false">
      <c r="C5" s="0" t="s">
        <v>72</v>
      </c>
      <c r="D5" s="3" t="n">
        <v>198178.610068552</v>
      </c>
      <c r="E5" s="3" t="n">
        <v>0.00130941988849555</v>
      </c>
      <c r="F5" s="3" t="n">
        <v>0.370974543694215</v>
      </c>
      <c r="G5" s="3" t="n">
        <v>0.0856300916793976</v>
      </c>
      <c r="H5" s="12" t="n">
        <f aca="false">PRODUCT(D5:G5)</f>
        <v>8.24339725879999</v>
      </c>
      <c r="J5" s="3"/>
      <c r="K5" s="3"/>
      <c r="M5" s="3"/>
      <c r="N5" s="3"/>
      <c r="O5" s="4"/>
    </row>
    <row r="6" customFormat="false" ht="15.75" hidden="false" customHeight="false" outlineLevel="0" collapsed="false">
      <c r="C6" s="0" t="s">
        <v>73</v>
      </c>
      <c r="D6" s="3" t="n">
        <v>198178.610068552</v>
      </c>
      <c r="E6" s="3" t="n">
        <v>0.00606567635690565</v>
      </c>
      <c r="F6" s="3" t="n">
        <v>0.370974543694215</v>
      </c>
      <c r="G6" s="3" t="n">
        <v>0.20690857363005</v>
      </c>
      <c r="H6" s="12" t="n">
        <f aca="false">PRODUCT(D6:G6)</f>
        <v>92.2695937431648</v>
      </c>
      <c r="J6" s="3"/>
      <c r="K6" s="3"/>
      <c r="M6" s="3"/>
      <c r="N6" s="3"/>
      <c r="O6" s="4"/>
    </row>
    <row r="7" customFormat="false" ht="15.75" hidden="false" customHeight="false" outlineLevel="0" collapsed="false">
      <c r="C7" s="0" t="s">
        <v>74</v>
      </c>
      <c r="D7" s="3" t="n">
        <v>198178.610068552</v>
      </c>
      <c r="E7" s="3" t="n">
        <v>0.0144230314170355</v>
      </c>
      <c r="F7" s="3" t="n">
        <v>0.416774704647496</v>
      </c>
      <c r="G7" s="3" t="n">
        <v>0.274684292973146</v>
      </c>
      <c r="H7" s="12" t="n">
        <f aca="false">PRODUCT(D7:G7)</f>
        <v>327.226529500001</v>
      </c>
      <c r="J7" s="3"/>
      <c r="K7" s="3"/>
      <c r="M7" s="3"/>
      <c r="N7" s="3"/>
      <c r="O7" s="4"/>
    </row>
    <row r="8" customFormat="false" ht="15.75" hidden="false" customHeight="false" outlineLevel="0" collapsed="false">
      <c r="C8" s="0" t="s">
        <v>75</v>
      </c>
      <c r="D8" s="3" t="n">
        <v>198178.610068552</v>
      </c>
      <c r="E8" s="3" t="n">
        <v>0.111516866758831</v>
      </c>
      <c r="F8" s="3" t="n">
        <v>0.416774704647496</v>
      </c>
      <c r="G8" s="3" t="n">
        <v>0.0169256750828277</v>
      </c>
      <c r="H8" s="12" t="n">
        <f aca="false">PRODUCT(D8:G8)</f>
        <v>155.899488</v>
      </c>
      <c r="J8" s="3"/>
      <c r="K8" s="3"/>
      <c r="M8" s="3"/>
      <c r="N8" s="3"/>
      <c r="O8" s="4"/>
    </row>
    <row r="9" customFormat="false" ht="15.75" hidden="false" customHeight="false" outlineLevel="0" collapsed="false">
      <c r="C9" s="0" t="s">
        <v>76</v>
      </c>
      <c r="D9" s="3" t="n">
        <v>198178.610068552</v>
      </c>
      <c r="E9" s="3" t="n">
        <v>0.178460143831581</v>
      </c>
      <c r="F9" s="3" t="n">
        <v>0.2035780069236</v>
      </c>
      <c r="G9" s="3" t="n">
        <v>0.0468734364049717</v>
      </c>
      <c r="H9" s="12" t="n">
        <f aca="false">PRODUCT(D9:G9)</f>
        <v>337.485927946999</v>
      </c>
      <c r="J9" s="3"/>
      <c r="K9" s="3"/>
      <c r="M9" s="3"/>
      <c r="N9" s="3"/>
      <c r="O9" s="4"/>
    </row>
    <row r="10" customFormat="false" ht="15.75" hidden="false" customHeight="false" outlineLevel="0" collapsed="false">
      <c r="C10" s="0" t="s">
        <v>50</v>
      </c>
      <c r="D10" s="3" t="n">
        <v>198178.610068552</v>
      </c>
      <c r="E10" s="3" t="n">
        <v>0.113754823351278</v>
      </c>
      <c r="F10" s="3" t="n">
        <v>0.2035780069236</v>
      </c>
      <c r="G10" s="3" t="n">
        <v>0.0264567865699063</v>
      </c>
      <c r="H10" s="12" t="n">
        <f aca="false">PRODUCT(D10:G10)</f>
        <v>121.421208353999</v>
      </c>
      <c r="J10" s="3"/>
      <c r="K10" s="3"/>
      <c r="M10" s="3"/>
      <c r="N10" s="3"/>
      <c r="O10" s="4"/>
    </row>
    <row r="11" customFormat="false" ht="15.75" hidden="false" customHeight="false" outlineLevel="0" collapsed="false">
      <c r="C11" s="0" t="s">
        <v>51</v>
      </c>
      <c r="D11" s="3" t="n">
        <v>198178.610068552</v>
      </c>
      <c r="E11" s="3" t="n">
        <v>0.0956192170334745</v>
      </c>
      <c r="F11" s="3" t="n">
        <v>0.2035780069236</v>
      </c>
      <c r="G11" s="3" t="n">
        <v>0.155346028641258</v>
      </c>
      <c r="H11" s="12" t="n">
        <f aca="false">PRODUCT(D11:G11)</f>
        <v>599.284402793998</v>
      </c>
      <c r="J11" s="3"/>
      <c r="K11" s="3"/>
      <c r="M11" s="3"/>
      <c r="N11" s="3"/>
      <c r="O11" s="4"/>
    </row>
    <row r="12" customFormat="false" ht="15.75" hidden="false" customHeight="false" outlineLevel="0" collapsed="false">
      <c r="C12" s="0" t="s">
        <v>52</v>
      </c>
      <c r="D12" s="3" t="n">
        <v>198178.610068552</v>
      </c>
      <c r="E12" s="3" t="n">
        <v>0.11347552917335</v>
      </c>
      <c r="F12" s="3" t="n">
        <v>0.2035780069236</v>
      </c>
      <c r="G12" s="3" t="n">
        <v>0.0303522007732279</v>
      </c>
      <c r="H12" s="12" t="n">
        <f aca="false">PRODUCT(D12:G12)</f>
        <v>138.956875206</v>
      </c>
      <c r="J12" s="3"/>
      <c r="K12" s="3"/>
      <c r="M12" s="3"/>
      <c r="N12" s="3"/>
      <c r="O12" s="4"/>
    </row>
    <row r="13" customFormat="false" ht="15.75" hidden="false" customHeight="false" outlineLevel="0" collapsed="false">
      <c r="C13" s="0" t="s">
        <v>77</v>
      </c>
      <c r="D13" s="3" t="n">
        <v>198178.610068552</v>
      </c>
      <c r="E13" s="3" t="n">
        <v>0.0353590155019562</v>
      </c>
      <c r="F13" s="3" t="n">
        <v>0.370974543694215</v>
      </c>
      <c r="G13" s="3" t="n">
        <v>0.0822633088112716</v>
      </c>
      <c r="H13" s="12" t="n">
        <f aca="false">PRODUCT(D13:G13)</f>
        <v>213.849000984273</v>
      </c>
      <c r="J13" s="3"/>
      <c r="K13" s="3"/>
      <c r="M13" s="3"/>
      <c r="N13" s="3"/>
      <c r="O13" s="4"/>
    </row>
    <row r="14" customFormat="false" ht="15.75" hidden="false" customHeight="false" outlineLevel="0" collapsed="false">
      <c r="C14" s="0" t="s">
        <v>78</v>
      </c>
      <c r="D14" s="3" t="n">
        <v>198178.610068552</v>
      </c>
      <c r="E14" s="3" t="n">
        <v>0.225489827394261</v>
      </c>
      <c r="F14" s="3" t="n">
        <v>0.370974543694215</v>
      </c>
      <c r="G14" s="3" t="n">
        <v>0.0349854265235112</v>
      </c>
      <c r="H14" s="12" t="n">
        <f aca="false">PRODUCT(D14:G14)</f>
        <v>579.982666855425</v>
      </c>
      <c r="J14" s="3"/>
      <c r="K14" s="3"/>
      <c r="M14" s="3"/>
      <c r="N14" s="3"/>
      <c r="O14" s="4"/>
    </row>
    <row r="15" customFormat="false" ht="15.75" hidden="false" customHeight="false" outlineLevel="0" collapsed="false">
      <c r="C15" s="0" t="s">
        <v>54</v>
      </c>
      <c r="D15" s="3" t="n">
        <v>198178.610068552</v>
      </c>
      <c r="E15" s="3" t="n">
        <v>0.202502116848413</v>
      </c>
      <c r="F15" s="3" t="n">
        <v>0.370974543694215</v>
      </c>
      <c r="G15" s="3" t="n">
        <v>0.22332148281399</v>
      </c>
      <c r="H15" s="12" t="n">
        <f aca="false">PRODUCT(D15:G15)</f>
        <v>3324.7650282</v>
      </c>
      <c r="J15" s="3"/>
      <c r="K15" s="3"/>
      <c r="M15" s="3"/>
      <c r="N15" s="3"/>
      <c r="O15" s="4"/>
    </row>
    <row r="16" customFormat="false" ht="15.75" hidden="false" customHeight="false" outlineLevel="0" collapsed="false">
      <c r="C16" s="0" t="s">
        <v>79</v>
      </c>
      <c r="D16" s="3" t="n">
        <v>198178.610068552</v>
      </c>
      <c r="E16" s="3" t="n">
        <v>0.038495664107001</v>
      </c>
      <c r="F16" s="3" t="n">
        <v>0.2035780069236</v>
      </c>
      <c r="G16" s="3" t="n">
        <v>0.0207418793383867</v>
      </c>
      <c r="H16" s="12" t="n">
        <f aca="false">PRODUCT(D16:G16)</f>
        <v>32.214215241</v>
      </c>
      <c r="J16" s="3"/>
      <c r="K16" s="3"/>
      <c r="M16" s="3"/>
      <c r="N16" s="3"/>
      <c r="O16" s="4"/>
    </row>
    <row r="17" customFormat="false" ht="15.75" hidden="false" customHeight="false" outlineLevel="0" collapsed="false">
      <c r="C17" s="0" t="s">
        <v>55</v>
      </c>
      <c r="D17" s="3" t="n">
        <v>198178.610068552</v>
      </c>
      <c r="E17" s="3" t="n">
        <v>0.224232370457608</v>
      </c>
      <c r="F17" s="3" t="n">
        <v>0.2035780069236</v>
      </c>
      <c r="G17" s="3" t="n">
        <v>0.210431494907387</v>
      </c>
      <c r="H17" s="12" t="n">
        <f aca="false">PRODUCT(D17:G17)</f>
        <v>1903.692</v>
      </c>
      <c r="J17" s="3"/>
      <c r="K17" s="3"/>
      <c r="M17" s="3"/>
      <c r="N17" s="3"/>
      <c r="O17" s="4"/>
    </row>
    <row r="18" customFormat="false" ht="15.75" hidden="false" customHeight="false" outlineLevel="0" collapsed="false">
      <c r="C18" s="0" t="s">
        <v>56</v>
      </c>
      <c r="D18" s="3" t="n">
        <v>198178.610068552</v>
      </c>
      <c r="E18" s="3" t="n">
        <v>0.00522013537701351</v>
      </c>
      <c r="F18" s="3" t="n">
        <v>0.00867274473468891</v>
      </c>
      <c r="G18" s="3" t="n">
        <v>1</v>
      </c>
      <c r="H18" s="12" t="n">
        <f aca="false">PRODUCT(D18:G18)</f>
        <v>8.97212071392001</v>
      </c>
      <c r="J18" s="3"/>
      <c r="K18" s="3"/>
      <c r="M18" s="3"/>
      <c r="N18" s="3"/>
      <c r="O18" s="4"/>
    </row>
    <row r="19" customFormat="false" ht="15.75" hidden="false" customHeight="false" outlineLevel="0" collapsed="false">
      <c r="C19" s="0" t="s">
        <v>58</v>
      </c>
      <c r="D19" s="3" t="n">
        <v>198178.610068552</v>
      </c>
      <c r="E19" s="3" t="n">
        <v>0.137642477106818</v>
      </c>
      <c r="F19" s="3" t="n">
        <v>0.2035780069236</v>
      </c>
      <c r="G19" s="3" t="n">
        <v>0.473538323041147</v>
      </c>
      <c r="H19" s="12" t="n">
        <f aca="false">PRODUCT(D19:G19)</f>
        <v>2629.633647102</v>
      </c>
      <c r="J19" s="3"/>
      <c r="K19" s="3"/>
      <c r="M19" s="3"/>
      <c r="N19" s="3"/>
      <c r="O19" s="4"/>
    </row>
    <row r="20" customFormat="false" ht="15.75" hidden="false" customHeight="false" outlineLevel="0" collapsed="false">
      <c r="C20" s="0" t="s">
        <v>80</v>
      </c>
      <c r="D20" s="3" t="n">
        <v>198178.610068552</v>
      </c>
      <c r="E20" s="3" t="n">
        <v>0.0200211812573379</v>
      </c>
      <c r="F20" s="3" t="n">
        <v>0.2035780069236</v>
      </c>
      <c r="G20" s="3" t="n">
        <v>0.00124451839092164</v>
      </c>
      <c r="H20" s="12" t="n">
        <f aca="false">PRODUCT(D20:G20)</f>
        <v>1.00526058</v>
      </c>
      <c r="J20" s="3"/>
      <c r="K20" s="3"/>
      <c r="M20" s="3"/>
      <c r="N20" s="3"/>
      <c r="O20" s="4"/>
    </row>
    <row r="21" customFormat="false" ht="15.75" hidden="false" customHeight="false" outlineLevel="0" collapsed="false">
      <c r="C21" s="0" t="s">
        <v>59</v>
      </c>
      <c r="D21" s="3" t="n">
        <v>198178.610068552</v>
      </c>
      <c r="E21" s="3" t="n">
        <v>0.0478096089432296</v>
      </c>
      <c r="F21" s="3" t="n">
        <v>0.2035780069236</v>
      </c>
      <c r="G21" s="3" t="n">
        <v>0.0350153319327939</v>
      </c>
      <c r="H21" s="12" t="n">
        <f aca="false">PRODUCT(D21:G21)</f>
        <v>67.540002975</v>
      </c>
      <c r="J21" s="3"/>
      <c r="K21" s="3"/>
      <c r="M21" s="3"/>
      <c r="N21" s="3"/>
      <c r="O21" s="4"/>
    </row>
    <row r="22" customFormat="false" ht="15.75" hidden="false" customHeight="false" outlineLevel="0" collapsed="false">
      <c r="C22" s="0" t="s">
        <v>81</v>
      </c>
      <c r="D22" s="3" t="n">
        <v>198178.610068552</v>
      </c>
      <c r="E22" s="3" t="n">
        <v>0.111516866758831</v>
      </c>
      <c r="F22" s="3" t="n">
        <v>0.416774704647496</v>
      </c>
      <c r="G22" s="3" t="n">
        <v>0.159136750663026</v>
      </c>
      <c r="H22" s="12" t="n">
        <f aca="false">PRODUCT(D22:G22)</f>
        <v>1465.7812955136</v>
      </c>
      <c r="J22" s="3"/>
      <c r="K22" s="3"/>
      <c r="M22" s="3"/>
      <c r="N22" s="3"/>
      <c r="O22" s="4"/>
    </row>
    <row r="23" customFormat="false" ht="15.75" hidden="false" customHeight="false" outlineLevel="0" collapsed="false">
      <c r="C23" s="0" t="s">
        <v>65</v>
      </c>
      <c r="D23" s="3" t="n">
        <v>198178.610068552</v>
      </c>
      <c r="E23" s="3" t="n">
        <v>0.0908949494226267</v>
      </c>
      <c r="F23" s="3" t="n">
        <v>0.370974543694215</v>
      </c>
      <c r="G23" s="3" t="n">
        <v>0.212660010532672</v>
      </c>
      <c r="H23" s="12" t="n">
        <f aca="false">PRODUCT(D23:G23)</f>
        <v>1421.10599268</v>
      </c>
      <c r="J23" s="3"/>
      <c r="K23" s="3"/>
      <c r="M23" s="3"/>
      <c r="N23" s="3"/>
      <c r="O23" s="4"/>
    </row>
    <row r="24" customFormat="false" ht="15.75" hidden="false" customHeight="false" outlineLevel="0" collapsed="false">
      <c r="C24" s="0" t="s">
        <v>82</v>
      </c>
      <c r="D24" s="3" t="n">
        <v>198178.610068552</v>
      </c>
      <c r="E24" s="3" t="n">
        <v>0.111516866758831</v>
      </c>
      <c r="F24" s="3" t="n">
        <v>0.416774704647496</v>
      </c>
      <c r="G24" s="3" t="n">
        <v>0.138161725477646</v>
      </c>
      <c r="H24" s="12" t="n">
        <f aca="false">PRODUCT(D24:G24)</f>
        <v>1272.58393876501</v>
      </c>
      <c r="J24" s="3"/>
      <c r="K24" s="3"/>
      <c r="M24" s="3"/>
      <c r="N24" s="3"/>
      <c r="O24" s="4"/>
    </row>
    <row r="25" customFormat="false" ht="15.75" hidden="false" customHeight="false" outlineLevel="0" collapsed="false">
      <c r="D25" s="14" t="s">
        <v>12</v>
      </c>
      <c r="E25" s="14"/>
      <c r="F25" s="14"/>
      <c r="G25" s="14"/>
      <c r="H25" s="15" t="s">
        <v>13</v>
      </c>
      <c r="J25" s="3"/>
      <c r="K25" s="3"/>
      <c r="M25" s="3"/>
      <c r="N25" s="3"/>
      <c r="O25" s="4"/>
    </row>
    <row r="26" customFormat="false" ht="15.75" hidden="false" customHeight="false" outlineLevel="0" collapsed="false">
      <c r="H26" s="17" t="n">
        <f aca="false">SUM(H3:H24)</f>
        <v>18567.8931543843</v>
      </c>
      <c r="J26" s="3"/>
      <c r="K26" s="3"/>
      <c r="M26" s="3"/>
      <c r="N26" s="3"/>
      <c r="O26" s="4"/>
    </row>
    <row r="27" customFormat="false" ht="15.75" hidden="false" customHeight="false" outlineLevel="0" collapsed="false">
      <c r="H27" s="19" t="s">
        <v>17</v>
      </c>
      <c r="J27" s="3"/>
      <c r="K27" s="3"/>
      <c r="M27" s="3"/>
      <c r="N27" s="3"/>
      <c r="O27" s="4"/>
    </row>
    <row r="28" customFormat="false" ht="15.75" hidden="false" customHeight="false" outlineLevel="0" collapsed="false">
      <c r="J28" s="3"/>
      <c r="K28" s="3"/>
      <c r="M28" s="3"/>
      <c r="N28" s="3"/>
      <c r="O28" s="4"/>
    </row>
    <row r="29" customFormat="false" ht="15.75" hidden="false" customHeight="false" outlineLevel="0" collapsed="false">
      <c r="D29" s="2" t="s">
        <v>3</v>
      </c>
      <c r="E29" s="2"/>
      <c r="F29" s="2"/>
      <c r="G29" s="2"/>
      <c r="J29" s="3"/>
      <c r="K29" s="3"/>
      <c r="M29" s="3"/>
      <c r="N29" s="3"/>
      <c r="O29" s="4"/>
      <c r="Q29" s="2" t="s">
        <v>3</v>
      </c>
      <c r="R29" s="2"/>
      <c r="S29" s="2"/>
      <c r="T29" s="2"/>
      <c r="V29" s="2" t="s">
        <v>3</v>
      </c>
      <c r="W29" s="2"/>
      <c r="X29" s="2"/>
      <c r="Y29" s="2"/>
    </row>
    <row r="30" customFormat="false" ht="15.75" hidden="false" customHeight="false" outlineLevel="0" collapsed="false">
      <c r="D30" s="3" t="s">
        <v>41</v>
      </c>
      <c r="E30" s="3" t="s">
        <v>42</v>
      </c>
      <c r="F30" s="3" t="s">
        <v>43</v>
      </c>
      <c r="G30" s="3" t="s">
        <v>44</v>
      </c>
      <c r="J30" s="3"/>
      <c r="K30" s="3"/>
      <c r="M30" s="3"/>
      <c r="N30" s="3"/>
      <c r="O30" s="4"/>
      <c r="Q30" s="3" t="s">
        <v>41</v>
      </c>
      <c r="R30" s="3" t="s">
        <v>42</v>
      </c>
      <c r="S30" s="3" t="s">
        <v>43</v>
      </c>
      <c r="T30" s="3" t="s">
        <v>44</v>
      </c>
      <c r="V30" s="3" t="s">
        <v>41</v>
      </c>
      <c r="W30" s="3" t="s">
        <v>42</v>
      </c>
      <c r="X30" s="3" t="s">
        <v>43</v>
      </c>
      <c r="Y30" s="3" t="s">
        <v>44</v>
      </c>
    </row>
    <row r="31" customFormat="false" ht="15.75" hidden="false" customHeight="true" outlineLevel="0" collapsed="false">
      <c r="A31" s="0" t="n">
        <v>1973</v>
      </c>
      <c r="B31" s="5" t="s">
        <v>67</v>
      </c>
      <c r="C31" s="0" t="s">
        <v>71</v>
      </c>
      <c r="D31" s="3" t="n">
        <v>205900.716081773</v>
      </c>
      <c r="E31" s="3" t="n">
        <v>0.107950396529117</v>
      </c>
      <c r="F31" s="3" t="n">
        <v>0.42142020014723</v>
      </c>
      <c r="G31" s="3" t="n">
        <v>0.396415633650084</v>
      </c>
      <c r="H31" s="12" t="n">
        <f aca="false">PRODUCT(D31:G31)</f>
        <v>3713.19897274501</v>
      </c>
      <c r="J31" s="10" t="n">
        <f aca="false">H54-H26</f>
        <v>898.41651521813</v>
      </c>
      <c r="K31" s="9" t="n">
        <f aca="false">H54/H26</f>
        <v>1.04838548497388</v>
      </c>
      <c r="M31" s="11" t="n">
        <f aca="false">(H54-H26) / (LN(H54) - LN(H26))</f>
        <v>19013.5639277178</v>
      </c>
      <c r="N31" s="8" t="n">
        <f aca="false">(H31-H3) / (LN(H31) - LN(H3))</f>
        <v>3749.7269774537</v>
      </c>
      <c r="O31" s="13" t="n">
        <f aca="false">N31/M$31</f>
        <v>0.197213262684929</v>
      </c>
      <c r="Q31" s="7" t="n">
        <f aca="false">LN(D31) - LN(D3)</f>
        <v>0.0382253967148145</v>
      </c>
      <c r="R31" s="7" t="n">
        <f aca="false">LN(E31) - LN(E3)</f>
        <v>-0.0325040206189078</v>
      </c>
      <c r="S31" s="7" t="n">
        <f aca="false">LN(F31) - LN(F3)</f>
        <v>0.0110846368517528</v>
      </c>
      <c r="T31" s="7" t="n">
        <f aca="false">LN(G31) - LN(G3)</f>
        <v>-0.0363527124449029</v>
      </c>
      <c r="V31" s="7" t="n">
        <f aca="false">$N31*Q31</f>
        <v>143.33480128541</v>
      </c>
      <c r="W31" s="7" t="n">
        <f aca="false">$N31*R31</f>
        <v>-121.88120299043</v>
      </c>
      <c r="X31" s="7" t="n">
        <f aca="false">$N31*S31</f>
        <v>41.5643618382948</v>
      </c>
      <c r="Y31" s="7" t="n">
        <f aca="false">$N31*T31</f>
        <v>-136.312746558269</v>
      </c>
    </row>
    <row r="32" customFormat="false" ht="15.75" hidden="false" customHeight="false" outlineLevel="0" collapsed="false">
      <c r="B32" s="5"/>
      <c r="C32" s="0" t="s">
        <v>47</v>
      </c>
      <c r="D32" s="3" t="n">
        <v>205900.716081773</v>
      </c>
      <c r="E32" s="3" t="n">
        <v>0.00728686712824197</v>
      </c>
      <c r="F32" s="3" t="n">
        <v>0.365363849798404</v>
      </c>
      <c r="G32" s="3" t="n">
        <v>0.158236329369834</v>
      </c>
      <c r="H32" s="12" t="n">
        <f aca="false">PRODUCT(D32:G32)</f>
        <v>86.7422098801266</v>
      </c>
      <c r="J32" s="3" t="s">
        <v>6</v>
      </c>
      <c r="K32" s="3" t="s">
        <v>5</v>
      </c>
      <c r="M32" s="3" t="s">
        <v>7</v>
      </c>
      <c r="N32" s="8" t="n">
        <f aca="false">(H32-H4) / (LN(H32) - LN(H4))</f>
        <v>83.0616999739975</v>
      </c>
      <c r="O32" s="13" t="n">
        <f aca="false">N32/M$31</f>
        <v>0.00436854975162814</v>
      </c>
      <c r="Q32" s="7" t="n">
        <f aca="false">LN(D32) - LN(D4)</f>
        <v>0.0382253967148145</v>
      </c>
      <c r="R32" s="7" t="n">
        <f aca="false">LN(E32) - LN(E4)</f>
        <v>0.0387264469738362</v>
      </c>
      <c r="S32" s="7" t="n">
        <f aca="false">LN(F32) - LN(F4)</f>
        <v>-0.0152397390523584</v>
      </c>
      <c r="T32" s="7" t="n">
        <f aca="false">LN(G32) - LN(G4)</f>
        <v>0.0256375051272562</v>
      </c>
      <c r="V32" s="7" t="n">
        <f aca="false">$N32*Q32</f>
        <v>3.17506643331295</v>
      </c>
      <c r="W32" s="7" t="n">
        <f aca="false">$N32*R32</f>
        <v>3.21668451959971</v>
      </c>
      <c r="X32" s="7" t="n">
        <f aca="false">$N32*S32</f>
        <v>-1.26583863284901</v>
      </c>
      <c r="Y32" s="7" t="n">
        <f aca="false">$N32*T32</f>
        <v>2.12949475896197</v>
      </c>
    </row>
    <row r="33" customFormat="false" ht="15.75" hidden="false" customHeight="false" outlineLevel="0" collapsed="false">
      <c r="B33" s="5"/>
      <c r="C33" s="0" t="s">
        <v>72</v>
      </c>
      <c r="D33" s="3" t="n">
        <v>205900.716081773</v>
      </c>
      <c r="E33" s="3" t="n">
        <v>0.00132818722667447</v>
      </c>
      <c r="F33" s="3" t="n">
        <v>0.365363849798404</v>
      </c>
      <c r="G33" s="3" t="n">
        <v>0.0596925703176577</v>
      </c>
      <c r="H33" s="12" t="n">
        <f aca="false">PRODUCT(D33:G33)</f>
        <v>5.96434848800001</v>
      </c>
      <c r="N33" s="8" t="n">
        <f aca="false">(H33-H5) / (LN(H33) - LN(H5))</f>
        <v>7.04251911704317</v>
      </c>
      <c r="O33" s="13" t="n">
        <f aca="false">N33/M$31</f>
        <v>0.000370394479636542</v>
      </c>
      <c r="Q33" s="7" t="n">
        <f aca="false">LN(D33) - LN(D5)</f>
        <v>0.0382253967148145</v>
      </c>
      <c r="R33" s="7" t="n">
        <f aca="false">LN(E33) - LN(E5)</f>
        <v>0.0142308191345846</v>
      </c>
      <c r="S33" s="7" t="n">
        <f aca="false">LN(F33) - LN(F5)</f>
        <v>-0.0152397390523584</v>
      </c>
      <c r="T33" s="7" t="n">
        <f aca="false">LN(G33) - LN(G5)</f>
        <v>-0.360829197319815</v>
      </c>
      <c r="V33" s="7" t="n">
        <f aca="false">$N33*Q33</f>
        <v>0.26920308712064</v>
      </c>
      <c r="W33" s="7" t="n">
        <f aca="false">$N33*R33</f>
        <v>0.100220815806496</v>
      </c>
      <c r="X33" s="7" t="n">
        <f aca="false">$N33*S33</f>
        <v>-0.107326153614984</v>
      </c>
      <c r="Y33" s="7" t="n">
        <f aca="false">$N33*T33</f>
        <v>-2.54114652011214</v>
      </c>
    </row>
    <row r="34" customFormat="false" ht="15.75" hidden="false" customHeight="false" outlineLevel="0" collapsed="false">
      <c r="B34" s="5"/>
      <c r="C34" s="0" t="s">
        <v>73</v>
      </c>
      <c r="D34" s="3" t="n">
        <v>205900.716081773</v>
      </c>
      <c r="E34" s="3" t="n">
        <v>0.00622534245133203</v>
      </c>
      <c r="F34" s="3" t="n">
        <v>0.365363849798404</v>
      </c>
      <c r="G34" s="3" t="n">
        <v>0.208053385209565</v>
      </c>
      <c r="H34" s="12" t="n">
        <f aca="false">PRODUCT(D34:G34)</f>
        <v>97.436452787455</v>
      </c>
      <c r="N34" s="8" t="n">
        <f aca="false">(H34-H6) / (LN(H34) - LN(H6))</f>
        <v>94.8295644142036</v>
      </c>
      <c r="O34" s="13" t="n">
        <f aca="false">N34/M$31</f>
        <v>0.00498746919697479</v>
      </c>
      <c r="Q34" s="7" t="n">
        <f aca="false">LN(D34) - LN(D6)</f>
        <v>0.0382253967148145</v>
      </c>
      <c r="R34" s="7" t="n">
        <f aca="false">LN(E34) - LN(E6)</f>
        <v>0.0259823988826327</v>
      </c>
      <c r="S34" s="7" t="n">
        <f aca="false">LN(F34) - LN(F6)</f>
        <v>-0.0152397390523584</v>
      </c>
      <c r="T34" s="7" t="n">
        <f aca="false">LN(G34) - LN(G6)</f>
        <v>0.00551768401702013</v>
      </c>
      <c r="V34" s="7" t="n">
        <f aca="false">$N34*Q34</f>
        <v>3.62489772002599</v>
      </c>
      <c r="W34" s="7" t="n">
        <f aca="false">$N34*R34</f>
        <v>2.46389956847614</v>
      </c>
      <c r="X34" s="7" t="n">
        <f aca="false">$N34*S34</f>
        <v>-1.44517781612128</v>
      </c>
      <c r="Y34" s="7" t="n">
        <f aca="false">$N34*T34</f>
        <v>0.523239571909232</v>
      </c>
    </row>
    <row r="35" customFormat="false" ht="15.75" hidden="false" customHeight="false" outlineLevel="0" collapsed="false">
      <c r="B35" s="5"/>
      <c r="C35" s="0" t="s">
        <v>74</v>
      </c>
      <c r="D35" s="3" t="n">
        <v>205900.716081773</v>
      </c>
      <c r="E35" s="3" t="n">
        <v>0.0149790836328176</v>
      </c>
      <c r="F35" s="3" t="n">
        <v>0.42142020014723</v>
      </c>
      <c r="G35" s="3" t="n">
        <v>0.2815660378935</v>
      </c>
      <c r="H35" s="12" t="n">
        <f aca="false">PRODUCT(D35:G35)</f>
        <v>365.96429952</v>
      </c>
      <c r="N35" s="8" t="n">
        <f aca="false">(H35-H7) / (LN(H35) - LN(H7))</f>
        <v>346.234314675336</v>
      </c>
      <c r="O35" s="13" t="n">
        <f aca="false">N35/M$31</f>
        <v>0.0182098588140332</v>
      </c>
      <c r="Q35" s="7" t="n">
        <f aca="false">LN(D35) - LN(D7)</f>
        <v>0.0382253967148145</v>
      </c>
      <c r="R35" s="7" t="n">
        <f aca="false">LN(E35) - LN(E7)</f>
        <v>0.037828470650429</v>
      </c>
      <c r="S35" s="7" t="n">
        <f aca="false">LN(F35) - LN(F7)</f>
        <v>0.0110846368517528</v>
      </c>
      <c r="T35" s="7" t="n">
        <f aca="false">LN(G35) - LN(G7)</f>
        <v>0.0247446003109992</v>
      </c>
      <c r="V35" s="7" t="n">
        <f aca="false">$N35*Q35</f>
        <v>13.2349440347466</v>
      </c>
      <c r="W35" s="7" t="n">
        <f aca="false">$N35*R35</f>
        <v>13.0975146108674</v>
      </c>
      <c r="X35" s="7" t="n">
        <f aca="false">$N35*S35</f>
        <v>3.83788164379159</v>
      </c>
      <c r="Y35" s="7" t="n">
        <f aca="false">$N35*T35</f>
        <v>8.56742973059393</v>
      </c>
    </row>
    <row r="36" customFormat="false" ht="15.75" hidden="false" customHeight="false" outlineLevel="0" collapsed="false">
      <c r="B36" s="5"/>
      <c r="C36" s="0" t="s">
        <v>75</v>
      </c>
      <c r="D36" s="3" t="n">
        <v>205900.716081773</v>
      </c>
      <c r="E36" s="3" t="n">
        <v>0.107950396529117</v>
      </c>
      <c r="F36" s="3" t="n">
        <v>0.42142020014723</v>
      </c>
      <c r="G36" s="3" t="n">
        <v>0.0167886876147514</v>
      </c>
      <c r="H36" s="12" t="n">
        <f aca="false">PRODUCT(D36:G36)</f>
        <v>157.258524420001</v>
      </c>
      <c r="N36" s="8" t="n">
        <f aca="false">(H36-H8) / (LN(H36) - LN(H8))</f>
        <v>156.57802321888</v>
      </c>
      <c r="O36" s="13" t="n">
        <f aca="false">N36/M$31</f>
        <v>0.00823506964891637</v>
      </c>
      <c r="Q36" s="7" t="n">
        <f aca="false">LN(D36) - LN(D8)</f>
        <v>0.0382253967148145</v>
      </c>
      <c r="R36" s="7" t="n">
        <f aca="false">LN(E36) - LN(E8)</f>
        <v>-0.0325040206189078</v>
      </c>
      <c r="S36" s="7" t="n">
        <f aca="false">LN(F36) - LN(F8)</f>
        <v>0.0110846368517528</v>
      </c>
      <c r="T36" s="7" t="n">
        <f aca="false">LN(G36) - LN(G8)</f>
        <v>-0.00812640139003662</v>
      </c>
      <c r="V36" s="7" t="n">
        <f aca="false">$N36*Q36</f>
        <v>5.98525705436313</v>
      </c>
      <c r="W36" s="7" t="n">
        <f aca="false">$N36*R36</f>
        <v>-5.0894152951743</v>
      </c>
      <c r="X36" s="7" t="n">
        <f aca="false">$N36*S36</f>
        <v>1.7356105263466</v>
      </c>
      <c r="Y36" s="7" t="n">
        <f aca="false">$N36*T36</f>
        <v>-1.27241586553509</v>
      </c>
    </row>
    <row r="37" customFormat="false" ht="15.75" hidden="false" customHeight="false" outlineLevel="0" collapsed="false">
      <c r="B37" s="5"/>
      <c r="C37" s="0" t="s">
        <v>76</v>
      </c>
      <c r="D37" s="3" t="n">
        <v>205900.716081773</v>
      </c>
      <c r="E37" s="3" t="n">
        <v>0.180909617970081</v>
      </c>
      <c r="F37" s="3" t="n">
        <v>0.204941975405713</v>
      </c>
      <c r="G37" s="3" t="n">
        <v>0.0472304452249746</v>
      </c>
      <c r="H37" s="12" t="n">
        <f aca="false">PRODUCT(D37:G37)</f>
        <v>360.55578749</v>
      </c>
      <c r="N37" s="8" t="n">
        <f aca="false">(H37-H9) / (LN(H37) - LN(H9))</f>
        <v>348.893746516873</v>
      </c>
      <c r="O37" s="13" t="n">
        <f aca="false">N37/M$31</f>
        <v>0.0183497290588567</v>
      </c>
      <c r="Q37" s="7" t="n">
        <f aca="false">LN(D37) - LN(D9)</f>
        <v>0.0382253967148145</v>
      </c>
      <c r="R37" s="7" t="n">
        <f aca="false">LN(E37) - LN(E9)</f>
        <v>0.0136322658869286</v>
      </c>
      <c r="S37" s="7" t="n">
        <f aca="false">LN(F37) - LN(F9)</f>
        <v>0.00667763443395208</v>
      </c>
      <c r="T37" s="7" t="n">
        <f aca="false">LN(G37) - LN(G9)</f>
        <v>0.00758758356424361</v>
      </c>
      <c r="V37" s="7" t="n">
        <f aca="false">$N37*Q37</f>
        <v>13.3366018719254</v>
      </c>
      <c r="W37" s="7" t="n">
        <f aca="false">$N37*R37</f>
        <v>4.75621231880467</v>
      </c>
      <c r="X37" s="7" t="n">
        <f aca="false">$N37*S37</f>
        <v>2.32978489553162</v>
      </c>
      <c r="Y37" s="7" t="n">
        <f aca="false">$N37*T37</f>
        <v>2.6472604567388</v>
      </c>
    </row>
    <row r="38" customFormat="false" ht="15.75" hidden="false" customHeight="false" outlineLevel="0" collapsed="false">
      <c r="B38" s="5"/>
      <c r="C38" s="0" t="s">
        <v>50</v>
      </c>
      <c r="D38" s="3" t="n">
        <v>205900.716081773</v>
      </c>
      <c r="E38" s="3" t="n">
        <v>0.11555132771923</v>
      </c>
      <c r="F38" s="3" t="n">
        <v>0.204941975405713</v>
      </c>
      <c r="G38" s="3" t="n">
        <v>0.0281339207170467</v>
      </c>
      <c r="H38" s="12" t="n">
        <f aca="false">PRODUCT(D38:G38)</f>
        <v>137.181003125</v>
      </c>
      <c r="N38" s="8" t="n">
        <f aca="false">(H38-H10) / (LN(H38) - LN(H10))</f>
        <v>129.140874063413</v>
      </c>
      <c r="O38" s="13" t="n">
        <f aca="false">N38/M$31</f>
        <v>0.00679203933330734</v>
      </c>
      <c r="Q38" s="7" t="n">
        <f aca="false">LN(D38) - LN(D10)</f>
        <v>0.0382253967148145</v>
      </c>
      <c r="R38" s="7" t="n">
        <f aca="false">LN(E38) - LN(E10)</f>
        <v>0.0156693670645192</v>
      </c>
      <c r="S38" s="7" t="n">
        <f aca="false">LN(F38) - LN(F10)</f>
        <v>0.00667763443395208</v>
      </c>
      <c r="T38" s="7" t="n">
        <f aca="false">LN(G38) - LN(G10)</f>
        <v>0.0614632847979832</v>
      </c>
      <c r="V38" s="7" t="n">
        <f aca="false">$N38*Q38</f>
        <v>4.93646114317186</v>
      </c>
      <c r="W38" s="7" t="n">
        <f aca="false">$N38*R38</f>
        <v>2.02355575873246</v>
      </c>
      <c r="X38" s="7" t="n">
        <f aca="false">$N38*S38</f>
        <v>0.862355547476517</v>
      </c>
      <c r="Y38" s="7" t="n">
        <f aca="false">$N38*T38</f>
        <v>7.93742232162004</v>
      </c>
    </row>
    <row r="39" customFormat="false" ht="15.75" hidden="false" customHeight="false" outlineLevel="0" collapsed="false">
      <c r="B39" s="5"/>
      <c r="C39" s="0" t="s">
        <v>51</v>
      </c>
      <c r="D39" s="3" t="n">
        <v>205900.716081773</v>
      </c>
      <c r="E39" s="3" t="n">
        <v>0.0932736254780838</v>
      </c>
      <c r="F39" s="3" t="n">
        <v>0.204941975405713</v>
      </c>
      <c r="G39" s="3" t="n">
        <v>0.15837077729043</v>
      </c>
      <c r="H39" s="12" t="n">
        <f aca="false">PRODUCT(D39:G39)</f>
        <v>623.336676462001</v>
      </c>
      <c r="N39" s="8" t="n">
        <f aca="false">(H39-H11) / (LN(H39) - LN(H11))</f>
        <v>611.231669241067</v>
      </c>
      <c r="O39" s="13" t="n">
        <f aca="false">N39/M$31</f>
        <v>0.0321471383042512</v>
      </c>
      <c r="Q39" s="7" t="n">
        <f aca="false">LN(D39) - LN(D11)</f>
        <v>0.0382253967148145</v>
      </c>
      <c r="R39" s="7" t="n">
        <f aca="false">LN(E39) - LN(E11)</f>
        <v>-0.0248364320830841</v>
      </c>
      <c r="S39" s="7" t="n">
        <f aca="false">LN(F39) - LN(F11)</f>
        <v>0.00667763443395208</v>
      </c>
      <c r="T39" s="7" t="n">
        <f aca="false">LN(G39) - LN(G11)</f>
        <v>0.0192839039896757</v>
      </c>
      <c r="V39" s="7" t="n">
        <f aca="false">$N39*Q39</f>
        <v>23.3645730413981</v>
      </c>
      <c r="W39" s="7" t="n">
        <f aca="false">$N39*R39</f>
        <v>-15.1808138401359</v>
      </c>
      <c r="X39" s="7" t="n">
        <f aca="false">$N39*S39</f>
        <v>4.08158164164616</v>
      </c>
      <c r="Y39" s="7" t="n">
        <f aca="false">$N39*T39</f>
        <v>11.786932825094</v>
      </c>
    </row>
    <row r="40" customFormat="false" ht="15.75" hidden="false" customHeight="false" outlineLevel="0" collapsed="false">
      <c r="B40" s="5"/>
      <c r="C40" s="0" t="s">
        <v>52</v>
      </c>
      <c r="D40" s="3" t="n">
        <v>205900.716081773</v>
      </c>
      <c r="E40" s="3" t="n">
        <v>0.115501640654236</v>
      </c>
      <c r="F40" s="3" t="n">
        <v>0.204941975405713</v>
      </c>
      <c r="G40" s="3" t="n">
        <v>0.0288325118838989</v>
      </c>
      <c r="H40" s="12" t="n">
        <f aca="false">PRODUCT(D40:G40)</f>
        <v>140.52688125</v>
      </c>
      <c r="N40" s="8" t="n">
        <f aca="false">(H40-H12) / (LN(H40) - LN(H12))</f>
        <v>139.740408291813</v>
      </c>
      <c r="O40" s="13" t="n">
        <f aca="false">N40/M$31</f>
        <v>0.00734951158147161</v>
      </c>
      <c r="Q40" s="7" t="n">
        <f aca="false">LN(D40) - LN(D12)</f>
        <v>0.0382253967148145</v>
      </c>
      <c r="R40" s="7" t="n">
        <f aca="false">LN(E40) - LN(E12)</f>
        <v>0.0176975229804519</v>
      </c>
      <c r="S40" s="7" t="n">
        <f aca="false">LN(F40) - LN(F12)</f>
        <v>0.00667763443395208</v>
      </c>
      <c r="T40" s="7" t="n">
        <f aca="false">LN(G40) - LN(G12)</f>
        <v>-0.0513653927096134</v>
      </c>
      <c r="V40" s="7" t="n">
        <f aca="false">$N40*Q40</f>
        <v>5.34163254404471</v>
      </c>
      <c r="W40" s="7" t="n">
        <f aca="false">$N40*R40</f>
        <v>2.47305908704209</v>
      </c>
      <c r="X40" s="7" t="n">
        <f aca="false">$N40*S40</f>
        <v>0.933135362223934</v>
      </c>
      <c r="Y40" s="7" t="n">
        <f aca="false">$N40*T40</f>
        <v>-7.17782094931069</v>
      </c>
    </row>
    <row r="41" customFormat="false" ht="15.75" hidden="false" customHeight="false" outlineLevel="0" collapsed="false">
      <c r="B41" s="5"/>
      <c r="C41" s="0" t="s">
        <v>77</v>
      </c>
      <c r="D41" s="3" t="n">
        <v>205900.716081773</v>
      </c>
      <c r="E41" s="3" t="n">
        <v>0.0359469785488451</v>
      </c>
      <c r="F41" s="3" t="n">
        <v>0.365363849798404</v>
      </c>
      <c r="G41" s="3" t="n">
        <v>0.082462633266337</v>
      </c>
      <c r="H41" s="12" t="n">
        <f aca="false">PRODUCT(D41:G41)</f>
        <v>222.99905527939</v>
      </c>
      <c r="N41" s="8" t="n">
        <f aca="false">(H41-H13) / (LN(H41) - LN(H13))</f>
        <v>218.392082130766</v>
      </c>
      <c r="O41" s="13" t="n">
        <f aca="false">N41/M$31</f>
        <v>0.0114861202750315</v>
      </c>
      <c r="Q41" s="7" t="n">
        <f aca="false">LN(D41) - LN(D13)</f>
        <v>0.0382253967148145</v>
      </c>
      <c r="R41" s="7" t="n">
        <f aca="false">LN(E41) - LN(E13)</f>
        <v>0.0164916394631991</v>
      </c>
      <c r="S41" s="7" t="n">
        <f aca="false">LN(F41) - LN(F13)</f>
        <v>-0.0152397390523584</v>
      </c>
      <c r="T41" s="7" t="n">
        <f aca="false">LN(G41) - LN(G13)</f>
        <v>0.00242007482044881</v>
      </c>
      <c r="V41" s="7" t="n">
        <f aca="false">$N41*Q41</f>
        <v>8.34812397882289</v>
      </c>
      <c r="W41" s="7" t="n">
        <f aca="false">$N41*R41</f>
        <v>3.60164348011796</v>
      </c>
      <c r="X41" s="7" t="n">
        <f aca="false">$N41*S41</f>
        <v>-3.32823834277411</v>
      </c>
      <c r="Y41" s="7" t="n">
        <f aca="false">$N41*T41</f>
        <v>0.528525178950057</v>
      </c>
    </row>
    <row r="42" customFormat="false" ht="15.75" hidden="false" customHeight="false" outlineLevel="0" collapsed="false">
      <c r="B42" s="5"/>
      <c r="C42" s="0" t="s">
        <v>78</v>
      </c>
      <c r="D42" s="3" t="n">
        <v>205900.716081773</v>
      </c>
      <c r="E42" s="3" t="n">
        <v>0.231425369937994</v>
      </c>
      <c r="F42" s="3" t="n">
        <v>0.365363849798404</v>
      </c>
      <c r="G42" s="3" t="n">
        <v>0.0351565258014245</v>
      </c>
      <c r="H42" s="12" t="n">
        <f aca="false">PRODUCT(D42:G42)</f>
        <v>612.068951489633</v>
      </c>
      <c r="N42" s="8" t="n">
        <f aca="false">(H42-H14) / (LN(H42) - LN(H14))</f>
        <v>595.881837687966</v>
      </c>
      <c r="O42" s="13" t="n">
        <f aca="false">N42/M$31</f>
        <v>0.0313398287639959</v>
      </c>
      <c r="Q42" s="7" t="n">
        <f aca="false">LN(D42) - LN(D14)</f>
        <v>0.0382253967148145</v>
      </c>
      <c r="R42" s="7" t="n">
        <f aca="false">LN(E42) - LN(E14)</f>
        <v>0.0259823988826386</v>
      </c>
      <c r="S42" s="7" t="n">
        <f aca="false">LN(F42) - LN(F14)</f>
        <v>-0.0152397390523584</v>
      </c>
      <c r="T42" s="7" t="n">
        <f aca="false">LN(G42) - LN(G14)</f>
        <v>0.00487866709176554</v>
      </c>
      <c r="V42" s="7" t="n">
        <f aca="false">$N42*Q42</f>
        <v>22.7778196407752</v>
      </c>
      <c r="W42" s="7" t="n">
        <f aca="false">$N42*R42</f>
        <v>15.4824395937285</v>
      </c>
      <c r="X42" s="7" t="n">
        <f aca="false">$N42*S42</f>
        <v>-9.0810837124044</v>
      </c>
      <c r="Y42" s="7" t="n">
        <f aca="false">$N42*T42</f>
        <v>2.90710911210906</v>
      </c>
    </row>
    <row r="43" customFormat="false" ht="15.75" hidden="false" customHeight="false" outlineLevel="0" collapsed="false">
      <c r="B43" s="5"/>
      <c r="C43" s="0" t="s">
        <v>54</v>
      </c>
      <c r="D43" s="3" t="n">
        <v>205900.716081773</v>
      </c>
      <c r="E43" s="3" t="n">
        <v>0.208261441231325</v>
      </c>
      <c r="F43" s="3" t="n">
        <v>0.365363849798404</v>
      </c>
      <c r="G43" s="3" t="n">
        <v>0.233442732788553</v>
      </c>
      <c r="H43" s="12" t="n">
        <f aca="false">PRODUCT(D43:G43)</f>
        <v>3657.4016787</v>
      </c>
      <c r="N43" s="8" t="n">
        <f aca="false">(H43-H15) / (LN(H43) - LN(H15))</f>
        <v>3488.44056853213</v>
      </c>
      <c r="O43" s="13" t="n">
        <f aca="false">N43/M$31</f>
        <v>0.183471156790691</v>
      </c>
      <c r="Q43" s="7" t="n">
        <f aca="false">LN(D43) - LN(D15)</f>
        <v>0.0382253967148145</v>
      </c>
      <c r="R43" s="7" t="n">
        <f aca="false">LN(E43) - LN(E15)</f>
        <v>0.0280438793597608</v>
      </c>
      <c r="S43" s="7" t="n">
        <f aca="false">LN(F43) - LN(F15)</f>
        <v>-0.0152397390523584</v>
      </c>
      <c r="T43" s="7" t="n">
        <f aca="false">LN(G43) - LN(G15)</f>
        <v>0.0443244310231543</v>
      </c>
      <c r="V43" s="7" t="n">
        <f aca="false">$N43*Q43</f>
        <v>133.347024648194</v>
      </c>
      <c r="W43" s="7" t="n">
        <f aca="false">$N43*R43</f>
        <v>97.8294064576107</v>
      </c>
      <c r="X43" s="7" t="n">
        <f aca="false">$N43*S43</f>
        <v>-53.1629239640906</v>
      </c>
      <c r="Y43" s="7" t="n">
        <f aca="false">$N43*T43</f>
        <v>154.623143358276</v>
      </c>
    </row>
    <row r="44" customFormat="false" ht="15.75" hidden="false" customHeight="false" outlineLevel="0" collapsed="false">
      <c r="B44" s="5"/>
      <c r="C44" s="0" t="s">
        <v>79</v>
      </c>
      <c r="D44" s="3" t="n">
        <v>205900.716081773</v>
      </c>
      <c r="E44" s="3" t="n">
        <v>0.039413317611103</v>
      </c>
      <c r="F44" s="3" t="n">
        <v>0.204941975405713</v>
      </c>
      <c r="G44" s="3" t="n">
        <v>0.019031053221897</v>
      </c>
      <c r="H44" s="12" t="n">
        <f aca="false">PRODUCT(D44:G44)</f>
        <v>31.651521525</v>
      </c>
      <c r="N44" s="8" t="n">
        <f aca="false">(H44-H16) / (LN(H44) - LN(H16))</f>
        <v>31.9320420902469</v>
      </c>
      <c r="O44" s="13" t="n">
        <f aca="false">N44/M$31</f>
        <v>0.00167943486090457</v>
      </c>
      <c r="Q44" s="7" t="n">
        <f aca="false">LN(D44) - LN(D16)</f>
        <v>0.0382253967148145</v>
      </c>
      <c r="R44" s="7" t="n">
        <f aca="false">LN(E44) - LN(E16)</f>
        <v>0.023558155271131</v>
      </c>
      <c r="S44" s="7" t="n">
        <f aca="false">LN(F44) - LN(F16)</f>
        <v>0.00667763443395208</v>
      </c>
      <c r="T44" s="7" t="n">
        <f aca="false">LN(G44) - LN(G16)</f>
        <v>-0.0860827877697177</v>
      </c>
      <c r="V44" s="7" t="n">
        <f aca="false">$N44*Q44</f>
        <v>1.22061497681384</v>
      </c>
      <c r="W44" s="7" t="n">
        <f aca="false">$N44*R44</f>
        <v>0.752260005686328</v>
      </c>
      <c r="X44" s="7" t="n">
        <f aca="false">$N44*S44</f>
        <v>0.21323050380824</v>
      </c>
      <c r="Y44" s="7" t="n">
        <f aca="false">$N44*T44</f>
        <v>-2.74879920230842</v>
      </c>
    </row>
    <row r="45" customFormat="false" ht="15.75" hidden="false" customHeight="false" outlineLevel="0" collapsed="false">
      <c r="B45" s="5"/>
      <c r="C45" s="0" t="s">
        <v>55</v>
      </c>
      <c r="D45" s="3" t="n">
        <v>205900.716081773</v>
      </c>
      <c r="E45" s="3" t="n">
        <v>0.227322709313399</v>
      </c>
      <c r="F45" s="3" t="n">
        <v>0.204941975405713</v>
      </c>
      <c r="G45" s="3" t="n">
        <v>0.206068173368333</v>
      </c>
      <c r="H45" s="12" t="n">
        <f aca="false">PRODUCT(D45:G45)</f>
        <v>1976.70799999999</v>
      </c>
      <c r="N45" s="8" t="n">
        <f aca="false">(H45-H17) / (LN(H45) - LN(H17))</f>
        <v>1939.97099269321</v>
      </c>
      <c r="O45" s="13" t="n">
        <f aca="false">N45/M$31</f>
        <v>0.102030897524958</v>
      </c>
      <c r="Q45" s="7" t="n">
        <f aca="false">LN(D45) - LN(D17)</f>
        <v>0.0382253967148145</v>
      </c>
      <c r="R45" s="7" t="n">
        <f aca="false">LN(E45) - LN(E17)</f>
        <v>0.0136877525829187</v>
      </c>
      <c r="S45" s="7" t="n">
        <f aca="false">LN(F45) - LN(F17)</f>
        <v>0.00667763443395208</v>
      </c>
      <c r="T45" s="7" t="n">
        <f aca="false">LN(G45) - LN(G17)</f>
        <v>-0.0209531075628118</v>
      </c>
      <c r="V45" s="7" t="n">
        <f aca="false">$N45*Q45</f>
        <v>74.1561608109303</v>
      </c>
      <c r="W45" s="7" t="n">
        <f aca="false">$N45*R45</f>
        <v>26.5538429660237</v>
      </c>
      <c r="X45" s="7" t="n">
        <f aca="false">$N45*S45</f>
        <v>12.9544171016764</v>
      </c>
      <c r="Y45" s="7" t="n">
        <f aca="false">$N45*T45</f>
        <v>-40.6484208786355</v>
      </c>
    </row>
    <row r="46" customFormat="false" ht="15.75" hidden="false" customHeight="false" outlineLevel="0" collapsed="false">
      <c r="B46" s="5"/>
      <c r="C46" s="0" t="s">
        <v>56</v>
      </c>
      <c r="D46" s="3" t="n">
        <v>205900.716081773</v>
      </c>
      <c r="E46" s="3" t="n">
        <v>0.00518906313857101</v>
      </c>
      <c r="F46" s="3" t="n">
        <v>0.00827397464865258</v>
      </c>
      <c r="G46" s="3" t="n">
        <v>1</v>
      </c>
      <c r="H46" s="12" t="n">
        <f aca="false">PRODUCT(D46:G46)</f>
        <v>8.8401777596072</v>
      </c>
      <c r="N46" s="8" t="n">
        <f aca="false">(H46-H18) / (LN(H46) - LN(H18))</f>
        <v>8.90598634184055</v>
      </c>
      <c r="O46" s="13" t="n">
        <f aca="false">N46/M$31</f>
        <v>0.000468401735503015</v>
      </c>
      <c r="Q46" s="7" t="n">
        <f aca="false">LN(D46) - LN(D18)</f>
        <v>0.0382253967148145</v>
      </c>
      <c r="R46" s="7" t="n">
        <f aca="false">LN(E46) - LN(E18)</f>
        <v>-0.00597016776805415</v>
      </c>
      <c r="S46" s="7" t="n">
        <f aca="false">LN(F46) - LN(F18)</f>
        <v>-0.0470703150302576</v>
      </c>
      <c r="T46" s="7" t="n">
        <f aca="false">LN(G46) - LN(G18)</f>
        <v>0</v>
      </c>
      <c r="V46" s="7" t="n">
        <f aca="false">$N46*Q46</f>
        <v>0.340434861053575</v>
      </c>
      <c r="W46" s="7" t="n">
        <f aca="false">$N46*R46</f>
        <v>-0.0531702326007869</v>
      </c>
      <c r="X46" s="7" t="n">
        <f aca="false">$N46*S46</f>
        <v>-0.419207582765606</v>
      </c>
      <c r="Y46" s="7" t="n">
        <f aca="false">$N46*T46</f>
        <v>0</v>
      </c>
    </row>
    <row r="47" customFormat="false" ht="15.75" hidden="false" customHeight="false" outlineLevel="0" collapsed="false">
      <c r="B47" s="5"/>
      <c r="C47" s="0" t="s">
        <v>58</v>
      </c>
      <c r="D47" s="3" t="n">
        <v>205900.716081773</v>
      </c>
      <c r="E47" s="3" t="n">
        <v>0.138236959707049</v>
      </c>
      <c r="F47" s="3" t="n">
        <v>0.204941975405713</v>
      </c>
      <c r="G47" s="3" t="n">
        <v>0.476264187871877</v>
      </c>
      <c r="H47" s="12" t="n">
        <f aca="false">PRODUCT(D47:G47)</f>
        <v>2778.18316400199</v>
      </c>
      <c r="N47" s="8" t="n">
        <f aca="false">(H47-H19) / (LN(H47) - LN(H19))</f>
        <v>2703.22817414586</v>
      </c>
      <c r="O47" s="13" t="n">
        <f aca="false">N47/M$31</f>
        <v>0.142173670566049</v>
      </c>
      <c r="Q47" s="7" t="n">
        <f aca="false">LN(D47) - LN(D19)</f>
        <v>0.0382253967148145</v>
      </c>
      <c r="R47" s="7" t="n">
        <f aca="false">LN(E47) - LN(E19)</f>
        <v>0.00430973418857827</v>
      </c>
      <c r="S47" s="7" t="n">
        <f aca="false">LN(F47) - LN(F19)</f>
        <v>0.00667763443395208</v>
      </c>
      <c r="T47" s="7" t="n">
        <f aca="false">LN(G47) - LN(G19)</f>
        <v>0.00573987178028523</v>
      </c>
      <c r="V47" s="7" t="n">
        <f aca="false">$N47*Q47</f>
        <v>103.331969367389</v>
      </c>
      <c r="W47" s="7" t="n">
        <f aca="false">$N47*R47</f>
        <v>11.6501948816444</v>
      </c>
      <c r="X47" s="7" t="n">
        <f aca="false">$N47*S47</f>
        <v>18.0511695385058</v>
      </c>
      <c r="Y47" s="7" t="n">
        <f aca="false">$N47*T47</f>
        <v>15.5161831124518</v>
      </c>
    </row>
    <row r="48" customFormat="false" ht="15.75" hidden="false" customHeight="false" outlineLevel="0" collapsed="false">
      <c r="B48" s="5"/>
      <c r="C48" s="0" t="s">
        <v>80</v>
      </c>
      <c r="D48" s="3" t="n">
        <v>205900.716081773</v>
      </c>
      <c r="E48" s="3" t="n">
        <v>0.0206360276197568</v>
      </c>
      <c r="F48" s="3" t="n">
        <v>0.204941975405713</v>
      </c>
      <c r="G48" s="3" t="n">
        <v>0.00121470516064713</v>
      </c>
      <c r="H48" s="12" t="n">
        <f aca="false">PRODUCT(D48:G48)</f>
        <v>1.05775662</v>
      </c>
      <c r="N48" s="8" t="n">
        <f aca="false">(H48-H20) / (LN(H48) - LN(H20))</f>
        <v>1.03128592369963</v>
      </c>
      <c r="O48" s="13" t="n">
        <f aca="false">N48/M$31</f>
        <v>5.42394854336712E-005</v>
      </c>
      <c r="Q48" s="7" t="n">
        <f aca="false">LN(D48) - LN(D20)</f>
        <v>0.0382253967148145</v>
      </c>
      <c r="R48" s="7" t="n">
        <f aca="false">LN(E48) - LN(E20)</f>
        <v>0.0302476857979572</v>
      </c>
      <c r="S48" s="7" t="n">
        <f aca="false">LN(F48) - LN(F20)</f>
        <v>0.00667763443395208</v>
      </c>
      <c r="T48" s="7" t="n">
        <f aca="false">LN(G48) - LN(G20)</f>
        <v>-0.0242472392655007</v>
      </c>
      <c r="V48" s="7" t="n">
        <f aca="false">$N48*Q48</f>
        <v>0.0394213135598222</v>
      </c>
      <c r="W48" s="7" t="n">
        <f aca="false">$N48*R48</f>
        <v>0.0311940125879224</v>
      </c>
      <c r="X48" s="7" t="n">
        <f aca="false">$N48*S48</f>
        <v>0.00688655039534671</v>
      </c>
      <c r="Y48" s="7" t="n">
        <f aca="false">$N48*T48</f>
        <v>-0.0250058365430877</v>
      </c>
    </row>
    <row r="49" customFormat="false" ht="15.75" hidden="false" customHeight="false" outlineLevel="0" collapsed="false">
      <c r="B49" s="5"/>
      <c r="C49" s="0" t="s">
        <v>59</v>
      </c>
      <c r="D49" s="3" t="n">
        <v>205900.716081773</v>
      </c>
      <c r="E49" s="3" t="n">
        <v>0.0466368127390419</v>
      </c>
      <c r="F49" s="3" t="n">
        <v>0.204941975405713</v>
      </c>
      <c r="G49" s="3" t="n">
        <v>0.0348542252608953</v>
      </c>
      <c r="H49" s="12" t="n">
        <f aca="false">PRODUCT(D49:G49)</f>
        <v>68.5919375609999</v>
      </c>
      <c r="N49" s="8" t="n">
        <f aca="false">(H49-H21) / (LN(H49) - LN(H21))</f>
        <v>68.0646154745171</v>
      </c>
      <c r="O49" s="13" t="n">
        <f aca="false">N49/M$31</f>
        <v>0.0035797926013909</v>
      </c>
      <c r="Q49" s="7" t="n">
        <f aca="false">LN(D49) - LN(D21)</f>
        <v>0.0382253967148145</v>
      </c>
      <c r="R49" s="7" t="n">
        <f aca="false">LN(E49) - LN(E21)</f>
        <v>-0.0248364410037252</v>
      </c>
      <c r="S49" s="7" t="n">
        <f aca="false">LN(F49) - LN(F21)</f>
        <v>0.00667763443395208</v>
      </c>
      <c r="T49" s="7" t="n">
        <f aca="false">LN(G49) - LN(G21)</f>
        <v>-0.00461164959089055</v>
      </c>
      <c r="V49" s="7" t="n">
        <f aca="false">$N49*Q49</f>
        <v>2.60179692875472</v>
      </c>
      <c r="W49" s="7" t="n">
        <f aca="false">$N49*R49</f>
        <v>-1.69048280667408</v>
      </c>
      <c r="X49" s="7" t="n">
        <f aca="false">$N49*S49</f>
        <v>0.454510620026343</v>
      </c>
      <c r="Y49" s="7" t="n">
        <f aca="false">$N49*T49</f>
        <v>-0.313890156107179</v>
      </c>
    </row>
    <row r="50" customFormat="false" ht="15.75" hidden="false" customHeight="false" outlineLevel="0" collapsed="false">
      <c r="B50" s="5"/>
      <c r="C50" s="0" t="s">
        <v>81</v>
      </c>
      <c r="D50" s="3" t="n">
        <v>205900.716081773</v>
      </c>
      <c r="E50" s="3" t="n">
        <v>0.107950396529117</v>
      </c>
      <c r="F50" s="3" t="n">
        <v>0.42142020014723</v>
      </c>
      <c r="G50" s="3" t="n">
        <v>0.164461321737989</v>
      </c>
      <c r="H50" s="12" t="n">
        <f aca="false">PRODUCT(D50:G50)</f>
        <v>1540.49830303321</v>
      </c>
      <c r="N50" s="8" t="n">
        <f aca="false">(H50-H22) / (LN(H50) - LN(H22))</f>
        <v>1502.83024993932</v>
      </c>
      <c r="O50" s="13" t="n">
        <f aca="false">N50/M$31</f>
        <v>0.0790399030740633</v>
      </c>
      <c r="Q50" s="7" t="n">
        <f aca="false">LN(D50) - LN(D22)</f>
        <v>0.0382253967148145</v>
      </c>
      <c r="R50" s="7" t="n">
        <f aca="false">LN(E50) - LN(E22)</f>
        <v>-0.0325040206189078</v>
      </c>
      <c r="S50" s="7" t="n">
        <f aca="false">LN(F50) - LN(F22)</f>
        <v>0.0110846368517528</v>
      </c>
      <c r="T50" s="7" t="n">
        <f aca="false">LN(G50) - LN(G22)</f>
        <v>0.032911516708549</v>
      </c>
      <c r="V50" s="7" t="n">
        <f aca="false">$N50*Q50</f>
        <v>57.4462824989544</v>
      </c>
      <c r="W50" s="7" t="n">
        <f aca="false">$N50*R50</f>
        <v>-48.8480254307461</v>
      </c>
      <c r="X50" s="7" t="n">
        <f aca="false">$N50*S50</f>
        <v>16.6583275704062</v>
      </c>
      <c r="Y50" s="7" t="n">
        <f aca="false">$N50*T50</f>
        <v>49.4604228809908</v>
      </c>
    </row>
    <row r="51" customFormat="false" ht="15.75" hidden="false" customHeight="false" outlineLevel="0" collapsed="false">
      <c r="B51" s="5"/>
      <c r="C51" s="0" t="s">
        <v>65</v>
      </c>
      <c r="D51" s="3" t="n">
        <v>205900.716081773</v>
      </c>
      <c r="E51" s="3" t="n">
        <v>0.0931024263260549</v>
      </c>
      <c r="F51" s="3" t="n">
        <v>0.365363849798404</v>
      </c>
      <c r="G51" s="3" t="n">
        <v>0.222955823246629</v>
      </c>
      <c r="H51" s="12" t="n">
        <f aca="false">PRODUCT(D51:G51)</f>
        <v>1561.57645014</v>
      </c>
      <c r="N51" s="8" t="n">
        <f aca="false">(H51-H23) / (LN(H51) - LN(H23))</f>
        <v>1490.23798441801</v>
      </c>
      <c r="O51" s="13" t="n">
        <f aca="false">N51/M$31</f>
        <v>0.0783776250514272</v>
      </c>
      <c r="Q51" s="7" t="n">
        <f aca="false">LN(D51) - LN(D23)</f>
        <v>0.0382253967148145</v>
      </c>
      <c r="R51" s="7" t="n">
        <f aca="false">LN(E51) - LN(E23)</f>
        <v>0.0239958077152593</v>
      </c>
      <c r="S51" s="7" t="n">
        <f aca="false">LN(F51) - LN(F23)</f>
        <v>-0.0152397390523584</v>
      </c>
      <c r="T51" s="7" t="n">
        <f aca="false">LN(G51) - LN(G23)</f>
        <v>0.0472789540511029</v>
      </c>
      <c r="V51" s="7" t="n">
        <f aca="false">$N51*Q51</f>
        <v>56.9649381538639</v>
      </c>
      <c r="W51" s="7" t="n">
        <f aca="false">$N51*R51</f>
        <v>35.7594641240702</v>
      </c>
      <c r="X51" s="7" t="n">
        <f aca="false">$N51*S51</f>
        <v>-22.710838008443</v>
      </c>
      <c r="Y51" s="7" t="n">
        <f aca="false">$N51*T51</f>
        <v>70.4568931905073</v>
      </c>
    </row>
    <row r="52" customFormat="false" ht="15.75" hidden="false" customHeight="false" outlineLevel="0" collapsed="false">
      <c r="B52" s="5"/>
      <c r="C52" s="0" t="s">
        <v>82</v>
      </c>
      <c r="D52" s="3" t="n">
        <v>205900.716081773</v>
      </c>
      <c r="E52" s="3" t="n">
        <v>0.107950396529117</v>
      </c>
      <c r="F52" s="3" t="n">
        <v>0.42142020014723</v>
      </c>
      <c r="G52" s="3" t="n">
        <v>0.140768319103676</v>
      </c>
      <c r="H52" s="12" t="n">
        <f aca="false">PRODUCT(D52:G52)</f>
        <v>1318.56751732501</v>
      </c>
      <c r="N52" s="8" t="n">
        <f aca="false">(H52-H24) / (LN(H52) - LN(H24))</f>
        <v>1295.43970955138</v>
      </c>
      <c r="O52" s="13" t="n">
        <f aca="false">N52/M$31</f>
        <v>0.0681323982434929</v>
      </c>
      <c r="Q52" s="7" t="n">
        <f aca="false">LN(D52) - LN(D24)</f>
        <v>0.0382253967148145</v>
      </c>
      <c r="R52" s="7" t="n">
        <f aca="false">LN(E52) - LN(E24)</f>
        <v>-0.0325040206189078</v>
      </c>
      <c r="S52" s="7" t="n">
        <f aca="false">LN(F52) - LN(F24)</f>
        <v>0.0110846368517528</v>
      </c>
      <c r="T52" s="7" t="n">
        <f aca="false">LN(G52) - LN(G24)</f>
        <v>0.0186904892986133</v>
      </c>
      <c r="V52" s="7" t="n">
        <f aca="false">$N52*Q52</f>
        <v>49.5186968177256</v>
      </c>
      <c r="W52" s="7" t="n">
        <f aca="false">$N52*R52</f>
        <v>-42.10699902981</v>
      </c>
      <c r="X52" s="7" t="n">
        <f aca="false">$N52*S52</f>
        <v>14.3594787437171</v>
      </c>
      <c r="Y52" s="7" t="n">
        <f aca="false">$N52*T52</f>
        <v>24.2124020283688</v>
      </c>
    </row>
    <row r="53" customFormat="false" ht="15.75" hidden="false" customHeight="false" outlineLevel="0" collapsed="false">
      <c r="D53" s="14" t="s">
        <v>12</v>
      </c>
      <c r="E53" s="14"/>
      <c r="F53" s="14"/>
      <c r="G53" s="14"/>
      <c r="H53" s="15" t="s">
        <v>13</v>
      </c>
      <c r="N53" s="3" t="s">
        <v>8</v>
      </c>
      <c r="O53" s="4" t="s">
        <v>24</v>
      </c>
      <c r="Q53" s="14" t="s">
        <v>14</v>
      </c>
      <c r="R53" s="14"/>
      <c r="S53" s="14"/>
      <c r="T53" s="14"/>
      <c r="V53" s="14" t="s">
        <v>26</v>
      </c>
      <c r="W53" s="14"/>
      <c r="X53" s="14"/>
      <c r="Y53" s="14"/>
    </row>
    <row r="54" customFormat="false" ht="15.75" hidden="false" customHeight="false" outlineLevel="0" collapsed="false">
      <c r="H54" s="17" t="n">
        <f aca="false">SUM(H31:H52)</f>
        <v>19466.3096696024</v>
      </c>
      <c r="V54" s="7" t="n">
        <f aca="false">SUM(V31:V52)</f>
        <v>726.696722212357</v>
      </c>
      <c r="W54" s="7" t="n">
        <f aca="false">SUM(W31:W52)</f>
        <v>-15.0585174247724</v>
      </c>
      <c r="X54" s="7" t="n">
        <f aca="false">SUM(X31:X52)</f>
        <v>26.5220978707836</v>
      </c>
      <c r="Y54" s="7" t="n">
        <f aca="false">SUM(Y31:Y52)</f>
        <v>160.25621255975</v>
      </c>
      <c r="Z54" s="10" t="n">
        <f aca="false">SUM(V54:Y54)</f>
        <v>898.416515218118</v>
      </c>
      <c r="AB54" s="58" t="n">
        <f aca="false">EXP(V54/$M31)</f>
        <v>1.03895968648168</v>
      </c>
      <c r="AC54" s="58" t="n">
        <f aca="false">EXP(W54/$M31)</f>
        <v>0.999208325384331</v>
      </c>
      <c r="AD54" s="58" t="n">
        <f aca="false">EXP(X54/$M31)</f>
        <v>1.00139587740977</v>
      </c>
      <c r="AE54" s="58" t="n">
        <f aca="false">EXP(Y54/$M31)</f>
        <v>1.00846414044163</v>
      </c>
      <c r="AF54" s="9" t="n">
        <f aca="false">PRODUCT(AB54:AE54)</f>
        <v>1.04838548497388</v>
      </c>
    </row>
    <row r="55" customFormat="false" ht="15.75" hidden="false" customHeight="false" outlineLevel="0" collapsed="false">
      <c r="H55" s="19" t="s">
        <v>17</v>
      </c>
      <c r="V55" s="2" t="s">
        <v>18</v>
      </c>
      <c r="W55" s="2"/>
      <c r="X55" s="2"/>
      <c r="Y55" s="2"/>
      <c r="Z55" s="3" t="s">
        <v>6</v>
      </c>
      <c r="AB55" s="14" t="s">
        <v>5</v>
      </c>
      <c r="AC55" s="14"/>
      <c r="AD55" s="14"/>
      <c r="AE55" s="14"/>
      <c r="AF55" s="3" t="s">
        <v>5</v>
      </c>
    </row>
  </sheetData>
  <mergeCells count="13">
    <mergeCell ref="D1:G1"/>
    <mergeCell ref="Q1:T1"/>
    <mergeCell ref="V1:Y1"/>
    <mergeCell ref="D25:G25"/>
    <mergeCell ref="D29:G29"/>
    <mergeCell ref="Q29:T29"/>
    <mergeCell ref="V29:Y29"/>
    <mergeCell ref="B31:B52"/>
    <mergeCell ref="D53:G53"/>
    <mergeCell ref="Q53:T53"/>
    <mergeCell ref="V53:Y53"/>
    <mergeCell ref="V55:Y55"/>
    <mergeCell ref="AB55:AE5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54"/>
  <sheetViews>
    <sheetView showFormulas="false" showGridLines="true" showRowColHeaders="true" showZeros="true" rightToLeft="false" tabSelected="false" showOutlineSymbols="true" defaultGridColor="true" view="normal" topLeftCell="L1" colorId="64" zoomScale="85" zoomScaleNormal="85" zoomScalePageLayoutView="100" workbookViewId="0">
      <selection pane="topLeft" activeCell="X19" activeCellId="0" sqref="X19"/>
    </sheetView>
  </sheetViews>
  <sheetFormatPr defaultColWidth="10.4375" defaultRowHeight="15" zeroHeight="false" outlineLevelRow="0" outlineLevelCol="0"/>
  <cols>
    <col collapsed="false" customWidth="true" hidden="false" outlineLevel="0" max="1" min="1" style="0" width="5.16"/>
    <col collapsed="false" customWidth="true" hidden="false" outlineLevel="0" max="2" min="2" style="0" width="4.16"/>
    <col collapsed="false" customWidth="true" hidden="false" outlineLevel="0" max="3" min="3" style="0" width="3.16"/>
    <col collapsed="false" customWidth="true" hidden="false" outlineLevel="0" max="6" min="4" style="0" width="4"/>
    <col collapsed="false" customWidth="true" hidden="false" outlineLevel="0" max="7" min="7" style="0" width="4.16"/>
    <col collapsed="false" customWidth="true" hidden="false" outlineLevel="0" max="9" min="8" style="0" width="4"/>
    <col collapsed="false" customWidth="true" hidden="false" outlineLevel="0" max="10" min="10" style="0" width="5.16"/>
    <col collapsed="false" customWidth="true" hidden="false" outlineLevel="0" max="11" min="11" style="0" width="3.16"/>
    <col collapsed="false" customWidth="true" hidden="false" outlineLevel="0" max="12" min="12" style="0" width="5.83"/>
    <col collapsed="false" customWidth="true" hidden="false" outlineLevel="0" max="13" min="13" style="0" width="8"/>
    <col collapsed="false" customWidth="true" hidden="false" outlineLevel="0" max="14" min="14" style="0" width="7.66"/>
    <col collapsed="false" customWidth="true" hidden="false" outlineLevel="0" max="15" min="15" style="0" width="5.66"/>
    <col collapsed="false" customWidth="true" hidden="false" outlineLevel="0" max="16" min="16" style="0" width="6"/>
    <col collapsed="false" customWidth="true" hidden="false" outlineLevel="0" max="23" min="17" style="0" width="5.5"/>
    <col collapsed="false" customWidth="true" hidden="false" outlineLevel="0" max="28" min="24" style="0" width="5.66"/>
    <col collapsed="false" customWidth="true" hidden="false" outlineLevel="0" max="29" min="29" style="0" width="4.83"/>
    <col collapsed="false" customWidth="true" hidden="false" outlineLevel="0" max="30" min="30" style="0" width="5"/>
    <col collapsed="false" customWidth="true" hidden="false" outlineLevel="0" max="34" min="31" style="0" width="5.83"/>
    <col collapsed="false" customWidth="true" hidden="false" outlineLevel="0" max="35" min="35" style="0" width="7.16"/>
    <col collapsed="false" customWidth="true" hidden="false" outlineLevel="0" max="37" min="36" style="0" width="7.34"/>
    <col collapsed="false" customWidth="true" hidden="false" outlineLevel="0" max="38" min="38" style="0" width="4.83"/>
    <col collapsed="false" customWidth="true" hidden="false" outlineLevel="0" max="39" min="39" style="0" width="5.66"/>
    <col collapsed="false" customWidth="true" hidden="false" outlineLevel="0" max="43" min="40" style="0" width="6.16"/>
    <col collapsed="false" customWidth="true" hidden="false" outlineLevel="0" max="44" min="44" style="0" width="5.83"/>
    <col collapsed="false" customWidth="true" hidden="false" outlineLevel="0" max="45" min="45" style="0" width="6.16"/>
    <col collapsed="false" customWidth="true" hidden="false" outlineLevel="0" max="47" min="46" style="0" width="6.33"/>
    <col collapsed="false" customWidth="true" hidden="false" outlineLevel="0" max="48" min="48" style="0" width="4.5"/>
    <col collapsed="false" customWidth="true" hidden="false" outlineLevel="0" max="49" min="49" style="0" width="8.83"/>
    <col collapsed="false" customWidth="true" hidden="false" outlineLevel="0" max="51" min="51" style="0" width="4.5"/>
    <col collapsed="false" customWidth="true" hidden="false" outlineLevel="0" max="52" min="52" style="0" width="7.66"/>
    <col collapsed="false" customWidth="true" hidden="false" outlineLevel="0" max="53" min="53" style="0" width="6.33"/>
  </cols>
  <sheetData>
    <row r="1" customFormat="false" ht="24.45" hidden="false" customHeight="fals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3"/>
    </row>
    <row r="2" customFormat="false" ht="15.65" hidden="false" customHeight="false" outlineLevel="0" collapsed="false">
      <c r="AJ2" s="2" t="s">
        <v>1</v>
      </c>
      <c r="AK2" s="2"/>
      <c r="AL2" s="2"/>
      <c r="AO2" s="2" t="s">
        <v>2</v>
      </c>
      <c r="AP2" s="2"/>
      <c r="AQ2" s="2"/>
    </row>
    <row r="3" customFormat="false" ht="15.65" hidden="false" customHeight="false" outlineLevel="0" collapsed="false">
      <c r="D3" s="2" t="s">
        <v>3</v>
      </c>
      <c r="E3" s="2"/>
      <c r="F3" s="2"/>
      <c r="I3" s="3" t="s">
        <v>6</v>
      </c>
      <c r="J3" s="3" t="s">
        <v>5</v>
      </c>
      <c r="L3" s="3" t="s">
        <v>7</v>
      </c>
      <c r="M3" s="3" t="s">
        <v>8</v>
      </c>
      <c r="N3" s="4" t="s">
        <v>24</v>
      </c>
      <c r="AJ3" s="3"/>
      <c r="AK3" s="3"/>
      <c r="AL3" s="3"/>
      <c r="AO3" s="3"/>
      <c r="AP3" s="3"/>
      <c r="AQ3" s="3"/>
    </row>
    <row r="4" customFormat="false" ht="15" hidden="false" customHeight="false" outlineLevel="0" collapsed="false">
      <c r="D4" s="3" t="n">
        <v>1</v>
      </c>
      <c r="E4" s="3" t="n">
        <v>2</v>
      </c>
      <c r="F4" s="3" t="n">
        <v>3</v>
      </c>
      <c r="AJ4" s="3"/>
      <c r="AK4" s="3"/>
      <c r="AL4" s="3"/>
      <c r="AO4" s="3"/>
      <c r="AP4" s="3"/>
      <c r="AQ4" s="3"/>
    </row>
    <row r="5" customFormat="false" ht="15" hidden="false" customHeight="false" outlineLevel="0" collapsed="false">
      <c r="A5" s="0" t="n">
        <v>1971</v>
      </c>
      <c r="B5" s="5" t="s">
        <v>25</v>
      </c>
      <c r="C5" s="6" t="n">
        <v>1</v>
      </c>
      <c r="D5" s="7" t="n">
        <v>1</v>
      </c>
      <c r="E5" s="7" t="n">
        <v>10</v>
      </c>
      <c r="F5" s="7" t="n">
        <v>2</v>
      </c>
      <c r="G5" s="8" t="n">
        <f aca="false">PRODUCT(D5:F5)</f>
        <v>20</v>
      </c>
      <c r="AJ5" s="3"/>
      <c r="AK5" s="3"/>
      <c r="AL5" s="3"/>
      <c r="AO5" s="3"/>
      <c r="AP5" s="3"/>
      <c r="AQ5" s="3"/>
    </row>
    <row r="6" customFormat="false" ht="15" hidden="false" customHeight="false" outlineLevel="0" collapsed="false">
      <c r="B6" s="5"/>
      <c r="C6" s="6" t="n">
        <v>2</v>
      </c>
      <c r="D6" s="7" t="n">
        <v>4</v>
      </c>
      <c r="E6" s="7" t="n">
        <v>5</v>
      </c>
      <c r="F6" s="7" t="n">
        <v>3</v>
      </c>
      <c r="G6" s="8" t="n">
        <f aca="false">PRODUCT(D6:F6)</f>
        <v>60</v>
      </c>
      <c r="AJ6" s="3"/>
      <c r="AK6" s="3"/>
      <c r="AL6" s="3"/>
      <c r="AO6" s="3"/>
      <c r="AP6" s="3"/>
      <c r="AQ6" s="3"/>
    </row>
    <row r="7" customFormat="false" ht="15" hidden="false" customHeight="false" outlineLevel="0" collapsed="false">
      <c r="D7" s="14" t="s">
        <v>12</v>
      </c>
      <c r="E7" s="14"/>
      <c r="F7" s="14"/>
      <c r="G7" s="15" t="s">
        <v>13</v>
      </c>
      <c r="AJ7" s="3"/>
      <c r="AK7" s="3"/>
      <c r="AL7" s="3"/>
      <c r="AO7" s="3"/>
      <c r="AP7" s="3"/>
      <c r="AQ7" s="3"/>
    </row>
    <row r="8" customFormat="false" ht="15" hidden="false" customHeight="false" outlineLevel="0" collapsed="false">
      <c r="D8" s="16"/>
      <c r="E8" s="16"/>
      <c r="G8" s="17" t="n">
        <f aca="false">SUM(G5:G6)</f>
        <v>80</v>
      </c>
      <c r="AJ8" s="3"/>
      <c r="AK8" s="3"/>
      <c r="AL8" s="3"/>
      <c r="AO8" s="3"/>
      <c r="AP8" s="3"/>
      <c r="AQ8" s="3"/>
    </row>
    <row r="9" customFormat="false" ht="15" hidden="false" customHeight="false" outlineLevel="0" collapsed="false">
      <c r="D9" s="3"/>
      <c r="E9" s="3"/>
      <c r="G9" s="19" t="s">
        <v>17</v>
      </c>
      <c r="AJ9" s="3"/>
      <c r="AK9" s="3"/>
      <c r="AL9" s="3"/>
      <c r="AO9" s="3"/>
      <c r="AP9" s="3"/>
      <c r="AQ9" s="3"/>
    </row>
    <row r="10" customFormat="false" ht="15" hidden="false" customHeight="false" outlineLevel="0" collapsed="false">
      <c r="D10" s="2" t="s">
        <v>3</v>
      </c>
      <c r="E10" s="2"/>
      <c r="F10" s="2"/>
      <c r="R10" s="2" t="s">
        <v>3</v>
      </c>
      <c r="S10" s="2"/>
      <c r="T10" s="2"/>
      <c r="X10" s="2" t="s">
        <v>3</v>
      </c>
      <c r="Y10" s="2"/>
      <c r="Z10" s="2"/>
      <c r="AE10" s="2" t="s">
        <v>3</v>
      </c>
      <c r="AF10" s="2"/>
      <c r="AG10" s="2"/>
      <c r="AJ10" s="2" t="s">
        <v>3</v>
      </c>
      <c r="AK10" s="2"/>
      <c r="AL10" s="2"/>
      <c r="AO10" s="2" t="s">
        <v>3</v>
      </c>
      <c r="AP10" s="2"/>
      <c r="AQ10" s="2"/>
    </row>
    <row r="11" customFormat="false" ht="15" hidden="false" customHeight="false" outlineLevel="0" collapsed="false">
      <c r="D11" s="3" t="n">
        <v>1</v>
      </c>
      <c r="E11" s="3" t="n">
        <v>2</v>
      </c>
      <c r="F11" s="3" t="n">
        <v>3</v>
      </c>
      <c r="R11" s="3" t="n">
        <v>1</v>
      </c>
      <c r="S11" s="3" t="n">
        <v>2</v>
      </c>
      <c r="T11" s="3" t="n">
        <v>3</v>
      </c>
      <c r="X11" s="3" t="n">
        <v>1</v>
      </c>
      <c r="Y11" s="3" t="n">
        <v>2</v>
      </c>
      <c r="Z11" s="3" t="n">
        <v>3</v>
      </c>
      <c r="AE11" s="3" t="n">
        <v>1</v>
      </c>
      <c r="AF11" s="3" t="n">
        <v>2</v>
      </c>
      <c r="AG11" s="3" t="n">
        <v>3</v>
      </c>
      <c r="AJ11" s="3" t="n">
        <v>1</v>
      </c>
      <c r="AK11" s="3" t="n">
        <v>2</v>
      </c>
      <c r="AL11" s="3" t="n">
        <v>3</v>
      </c>
      <c r="AO11" s="3" t="n">
        <v>1</v>
      </c>
      <c r="AP11" s="3" t="n">
        <v>2</v>
      </c>
      <c r="AQ11" s="3" t="n">
        <v>3</v>
      </c>
    </row>
    <row r="12" customFormat="false" ht="15" hidden="false" customHeight="false" outlineLevel="0" collapsed="false">
      <c r="A12" s="0" t="n">
        <v>1971</v>
      </c>
      <c r="B12" s="5" t="s">
        <v>25</v>
      </c>
      <c r="C12" s="6" t="n">
        <v>1</v>
      </c>
      <c r="D12" s="7" t="n">
        <v>1</v>
      </c>
      <c r="E12" s="7" t="n">
        <v>10</v>
      </c>
      <c r="F12" s="7" t="n">
        <v>2</v>
      </c>
      <c r="G12" s="8" t="n">
        <f aca="false">PRODUCT(D12:F12)</f>
        <v>20</v>
      </c>
      <c r="I12" s="10" t="n">
        <f aca="false">G15-G8</f>
        <v>0</v>
      </c>
      <c r="J12" s="9" t="n">
        <f aca="false">G15/G8</f>
        <v>1</v>
      </c>
      <c r="L12" s="11" t="n">
        <f aca="false">G15</f>
        <v>80</v>
      </c>
      <c r="M12" s="12" t="n">
        <v>20</v>
      </c>
      <c r="N12" s="13" t="n">
        <f aca="false">M12/L$12</f>
        <v>0.25</v>
      </c>
      <c r="P12" s="5" t="s">
        <v>11</v>
      </c>
      <c r="Q12" s="6" t="n">
        <v>1</v>
      </c>
      <c r="R12" s="7" t="n">
        <f aca="false">LN(D12) - LN(D5)</f>
        <v>0</v>
      </c>
      <c r="S12" s="7" t="n">
        <f aca="false">LN(E12) - LN(E5)</f>
        <v>0</v>
      </c>
      <c r="T12" s="7" t="n">
        <f aca="false">LN(F12) - LN(F5)</f>
        <v>0</v>
      </c>
      <c r="V12" s="5" t="s">
        <v>11</v>
      </c>
      <c r="W12" s="6" t="n">
        <v>1</v>
      </c>
      <c r="X12" s="7" t="n">
        <f aca="false">$M12*R12</f>
        <v>0</v>
      </c>
      <c r="Y12" s="7" t="n">
        <f aca="false">$M12*S12</f>
        <v>0</v>
      </c>
      <c r="Z12" s="7" t="n">
        <f aca="false">$M12*T12</f>
        <v>0</v>
      </c>
      <c r="AC12" s="5" t="s">
        <v>11</v>
      </c>
      <c r="AD12" s="6" t="n">
        <v>1</v>
      </c>
      <c r="AE12" s="7" t="n">
        <f aca="false">$N12*R12</f>
        <v>0</v>
      </c>
      <c r="AF12" s="7" t="n">
        <f aca="false">$N12*S12</f>
        <v>0</v>
      </c>
      <c r="AG12" s="7" t="n">
        <f aca="false">$N12*T12</f>
        <v>0</v>
      </c>
    </row>
    <row r="13" customFormat="false" ht="15" hidden="false" customHeight="false" outlineLevel="0" collapsed="false">
      <c r="B13" s="5"/>
      <c r="C13" s="6" t="n">
        <v>2</v>
      </c>
      <c r="D13" s="7" t="n">
        <v>4</v>
      </c>
      <c r="E13" s="7" t="n">
        <v>5</v>
      </c>
      <c r="F13" s="7" t="n">
        <v>3</v>
      </c>
      <c r="G13" s="8" t="n">
        <f aca="false">PRODUCT(D13:F13)</f>
        <v>60</v>
      </c>
      <c r="M13" s="12" t="n">
        <v>60</v>
      </c>
      <c r="N13" s="13" t="n">
        <f aca="false">M13/L$12</f>
        <v>0.75</v>
      </c>
      <c r="P13" s="5"/>
      <c r="Q13" s="6" t="n">
        <v>2</v>
      </c>
      <c r="R13" s="7" t="n">
        <f aca="false">LN(D13) - LN(D6)</f>
        <v>0</v>
      </c>
      <c r="S13" s="7" t="n">
        <f aca="false">LN(E13) - LN(E6)</f>
        <v>0</v>
      </c>
      <c r="T13" s="7" t="n">
        <f aca="false">LN(F13) - LN(F6)</f>
        <v>0</v>
      </c>
      <c r="V13" s="5"/>
      <c r="W13" s="6" t="n">
        <v>2</v>
      </c>
      <c r="X13" s="7" t="n">
        <f aca="false">$M13*R13</f>
        <v>0</v>
      </c>
      <c r="Y13" s="7" t="n">
        <f aca="false">$M13*S13</f>
        <v>0</v>
      </c>
      <c r="Z13" s="7" t="n">
        <f aca="false">$M13*T13</f>
        <v>0</v>
      </c>
      <c r="AC13" s="5"/>
      <c r="AD13" s="6" t="n">
        <v>2</v>
      </c>
      <c r="AE13" s="7" t="n">
        <f aca="false">$N13*R13</f>
        <v>0</v>
      </c>
      <c r="AF13" s="7" t="n">
        <f aca="false">$N13*S13</f>
        <v>0</v>
      </c>
      <c r="AG13" s="7" t="n">
        <f aca="false">$N13*T13</f>
        <v>0</v>
      </c>
    </row>
    <row r="14" customFormat="false" ht="15.65" hidden="false" customHeight="false" outlineLevel="0" collapsed="false">
      <c r="D14" s="14" t="s">
        <v>12</v>
      </c>
      <c r="E14" s="14"/>
      <c r="F14" s="14"/>
      <c r="G14" s="15" t="s">
        <v>13</v>
      </c>
      <c r="R14" s="14" t="s">
        <v>14</v>
      </c>
      <c r="S14" s="14"/>
      <c r="T14" s="14"/>
      <c r="X14" s="14" t="s">
        <v>26</v>
      </c>
      <c r="Y14" s="14"/>
      <c r="Z14" s="14"/>
      <c r="AE14" s="14" t="s">
        <v>27</v>
      </c>
      <c r="AF14" s="14"/>
      <c r="AG14" s="14"/>
    </row>
    <row r="15" customFormat="false" ht="15" hidden="false" customHeight="false" outlineLevel="0" collapsed="false">
      <c r="D15" s="16"/>
      <c r="E15" s="16"/>
      <c r="G15" s="17" t="n">
        <f aca="false">SUM(G12:G13)</f>
        <v>80</v>
      </c>
      <c r="K15" s="16"/>
      <c r="X15" s="7" t="n">
        <f aca="false">SUM(X12:X13)</f>
        <v>0</v>
      </c>
      <c r="Y15" s="7" t="n">
        <f aca="false">SUM(Y12:Y13)</f>
        <v>0</v>
      </c>
      <c r="Z15" s="7" t="n">
        <f aca="false">SUM(Z12:Z13)</f>
        <v>0</v>
      </c>
      <c r="AA15" s="10" t="n">
        <f aca="false">SUM(X15:Z15)</f>
        <v>0</v>
      </c>
      <c r="AE15" s="7" t="n">
        <f aca="false">EXP(SUM(AE12:AE13))</f>
        <v>1</v>
      </c>
      <c r="AF15" s="7" t="n">
        <f aca="false">EXP(SUM(AF12:AF13))</f>
        <v>1</v>
      </c>
      <c r="AG15" s="7" t="n">
        <f aca="false">EXP(SUM(AG12:AG13))</f>
        <v>1</v>
      </c>
      <c r="AH15" s="9" t="n">
        <f aca="false">PRODUCT(AE15:AG15)</f>
        <v>1</v>
      </c>
      <c r="AJ15" s="7" t="n">
        <f aca="false">X15</f>
        <v>0</v>
      </c>
      <c r="AK15" s="7" t="n">
        <f aca="false">Y15</f>
        <v>0</v>
      </c>
      <c r="AL15" s="7" t="n">
        <f aca="false">Z15</f>
        <v>0</v>
      </c>
      <c r="AM15" s="10" t="n">
        <f aca="false">SUM(AJ15:AL15)</f>
        <v>0</v>
      </c>
      <c r="AN15" s="18"/>
      <c r="AO15" s="7" t="n">
        <f aca="false">AE15</f>
        <v>1</v>
      </c>
      <c r="AP15" s="7" t="n">
        <f aca="false">AF15</f>
        <v>1</v>
      </c>
      <c r="AQ15" s="7" t="n">
        <f aca="false">AG15</f>
        <v>1</v>
      </c>
      <c r="AR15" s="9" t="n">
        <f aca="false">PRODUCT(AO15:AQ15)</f>
        <v>1</v>
      </c>
    </row>
    <row r="16" customFormat="false" ht="15.65" hidden="false" customHeight="false" outlineLevel="0" collapsed="false">
      <c r="D16" s="3"/>
      <c r="E16" s="3"/>
      <c r="G16" s="19" t="s">
        <v>17</v>
      </c>
      <c r="X16" s="2" t="s">
        <v>18</v>
      </c>
      <c r="Y16" s="2"/>
      <c r="Z16" s="2"/>
      <c r="AA16" s="3" t="s">
        <v>6</v>
      </c>
      <c r="AE16" s="14" t="s">
        <v>5</v>
      </c>
      <c r="AF16" s="14"/>
      <c r="AG16" s="14"/>
      <c r="AH16" s="3" t="s">
        <v>5</v>
      </c>
      <c r="AM16" s="3" t="s">
        <v>6</v>
      </c>
      <c r="AR16" s="3" t="s">
        <v>5</v>
      </c>
    </row>
    <row r="17" customFormat="false" ht="15" hidden="false" customHeight="false" outlineLevel="0" collapsed="false">
      <c r="D17" s="2" t="s">
        <v>3</v>
      </c>
      <c r="E17" s="2"/>
      <c r="F17" s="2"/>
      <c r="R17" s="2" t="s">
        <v>3</v>
      </c>
      <c r="S17" s="2"/>
      <c r="T17" s="2"/>
      <c r="X17" s="2" t="s">
        <v>3</v>
      </c>
      <c r="Y17" s="2"/>
      <c r="Z17" s="2"/>
      <c r="AE17" s="2" t="s">
        <v>3</v>
      </c>
      <c r="AF17" s="2"/>
      <c r="AG17" s="2"/>
    </row>
    <row r="18" customFormat="false" ht="15" hidden="false" customHeight="false" outlineLevel="0" collapsed="false">
      <c r="D18" s="3" t="n">
        <v>1</v>
      </c>
      <c r="E18" s="3" t="n">
        <v>2</v>
      </c>
      <c r="F18" s="3" t="n">
        <v>3</v>
      </c>
      <c r="R18" s="3" t="n">
        <v>1</v>
      </c>
      <c r="S18" s="3" t="n">
        <v>2</v>
      </c>
      <c r="T18" s="3" t="n">
        <v>3</v>
      </c>
      <c r="X18" s="3" t="n">
        <v>1</v>
      </c>
      <c r="Y18" s="3" t="n">
        <v>2</v>
      </c>
      <c r="Z18" s="3" t="n">
        <v>3</v>
      </c>
      <c r="AE18" s="3" t="n">
        <v>1</v>
      </c>
      <c r="AF18" s="3" t="n">
        <v>2</v>
      </c>
      <c r="AG18" s="3" t="n">
        <v>3</v>
      </c>
    </row>
    <row r="19" customFormat="false" ht="15.75" hidden="false" customHeight="true" outlineLevel="0" collapsed="false">
      <c r="A19" s="0" t="n">
        <v>1972</v>
      </c>
      <c r="B19" s="5" t="s">
        <v>25</v>
      </c>
      <c r="C19" s="6" t="n">
        <v>1</v>
      </c>
      <c r="D19" s="7" t="n">
        <v>4</v>
      </c>
      <c r="E19" s="7" t="n">
        <v>5</v>
      </c>
      <c r="F19" s="7" t="n">
        <v>3</v>
      </c>
      <c r="G19" s="8" t="n">
        <f aca="false">PRODUCT(D19:F19)</f>
        <v>60</v>
      </c>
      <c r="I19" s="10" t="n">
        <f aca="false">G22-G15</f>
        <v>100</v>
      </c>
      <c r="J19" s="9" t="n">
        <f aca="false">G22/G15</f>
        <v>2.25</v>
      </c>
      <c r="L19" s="11" t="n">
        <f aca="false">(G22-G15) / (LN(G22) - LN(G15))</f>
        <v>123.315173118822</v>
      </c>
      <c r="M19" s="12" t="n">
        <f aca="false">(G19-G12) / (LN(G19) - LN(G12))</f>
        <v>36.4095690650735</v>
      </c>
      <c r="N19" s="13" t="n">
        <f aca="false">M19/L$19</f>
        <v>0.295256197142834</v>
      </c>
      <c r="P19" s="5" t="s">
        <v>11</v>
      </c>
      <c r="Q19" s="6" t="n">
        <v>1</v>
      </c>
      <c r="R19" s="7" t="n">
        <f aca="false">LN(D19) - LN(D12)</f>
        <v>1.38629436111989</v>
      </c>
      <c r="S19" s="7" t="n">
        <f aca="false">LN(E19) - LN(E12)</f>
        <v>-0.693147180559946</v>
      </c>
      <c r="T19" s="7" t="n">
        <f aca="false">LN(F19) - LN(F12)</f>
        <v>0.405465108108164</v>
      </c>
      <c r="V19" s="5" t="s">
        <v>11</v>
      </c>
      <c r="W19" s="6" t="n">
        <v>1</v>
      </c>
      <c r="X19" s="7" t="n">
        <f aca="false">$M19*R19</f>
        <v>50.4743802857166</v>
      </c>
      <c r="Y19" s="7" t="n">
        <f aca="false">$M19*S19</f>
        <v>-25.2371901428583</v>
      </c>
      <c r="Z19" s="7" t="n">
        <f aca="false">$M19*T19</f>
        <v>14.7628098571417</v>
      </c>
      <c r="AC19" s="5" t="s">
        <v>11</v>
      </c>
      <c r="AD19" s="6" t="n">
        <v>1</v>
      </c>
      <c r="AE19" s="7" t="n">
        <f aca="false">$N19*R19</f>
        <v>0.409312001184814</v>
      </c>
      <c r="AF19" s="7" t="n">
        <f aca="false">$N19*S19</f>
        <v>-0.204656000592407</v>
      </c>
      <c r="AG19" s="7" t="n">
        <f aca="false">$N19*T19</f>
        <v>0.119716085894125</v>
      </c>
      <c r="AJ19" s="3"/>
      <c r="AK19" s="3"/>
    </row>
    <row r="20" customFormat="false" ht="15" hidden="false" customHeight="false" outlineLevel="0" collapsed="false">
      <c r="B20" s="5"/>
      <c r="C20" s="6" t="n">
        <v>2</v>
      </c>
      <c r="D20" s="7" t="n">
        <v>5</v>
      </c>
      <c r="E20" s="7" t="n">
        <v>6</v>
      </c>
      <c r="F20" s="7" t="n">
        <v>4</v>
      </c>
      <c r="G20" s="8" t="n">
        <f aca="false">PRODUCT(D20:F20)</f>
        <v>120</v>
      </c>
      <c r="M20" s="12" t="n">
        <f aca="false">(G20-G13) / (LN(G20) - LN(G13))</f>
        <v>86.5617024533378</v>
      </c>
      <c r="N20" s="13" t="n">
        <f aca="false">M20/L$19</f>
        <v>0.701955000865388</v>
      </c>
      <c r="P20" s="5"/>
      <c r="Q20" s="6" t="n">
        <v>2</v>
      </c>
      <c r="R20" s="7" t="n">
        <f aca="false">LN(D20) - LN(D13)</f>
        <v>0.22314355131421</v>
      </c>
      <c r="S20" s="7" t="n">
        <f aca="false">LN(E20) - LN(E13)</f>
        <v>0.182321556793955</v>
      </c>
      <c r="T20" s="7" t="n">
        <f aca="false">LN(F20) - LN(F13)</f>
        <v>0.287682072451781</v>
      </c>
      <c r="V20" s="5"/>
      <c r="W20" s="6" t="n">
        <v>2</v>
      </c>
      <c r="X20" s="7" t="n">
        <f aca="false">$M20*R20</f>
        <v>19.3156856932417</v>
      </c>
      <c r="Y20" s="7" t="n">
        <f aca="false">$M20*S20</f>
        <v>15.7820643500276</v>
      </c>
      <c r="Z20" s="7" t="n">
        <f aca="false">$M20*T20</f>
        <v>24.9022499567306</v>
      </c>
      <c r="AC20" s="5"/>
      <c r="AD20" s="6" t="n">
        <v>2</v>
      </c>
      <c r="AE20" s="7" t="n">
        <f aca="false">$N20*R20</f>
        <v>0.156636731755872</v>
      </c>
      <c r="AF20" s="7" t="n">
        <f aca="false">$N20*S20</f>
        <v>0.127981528557079</v>
      </c>
      <c r="AG20" s="7" t="n">
        <f aca="false">$N20*T20</f>
        <v>0.201939869416846</v>
      </c>
      <c r="AJ20" s="3"/>
      <c r="AK20" s="3"/>
    </row>
    <row r="21" customFormat="false" ht="15.65" hidden="false" customHeight="false" outlineLevel="0" collapsed="false">
      <c r="D21" s="14" t="s">
        <v>12</v>
      </c>
      <c r="E21" s="14"/>
      <c r="F21" s="14"/>
      <c r="G21" s="15" t="s">
        <v>13</v>
      </c>
      <c r="N21" s="3"/>
      <c r="R21" s="14" t="s">
        <v>14</v>
      </c>
      <c r="S21" s="14"/>
      <c r="T21" s="14"/>
      <c r="X21" s="14" t="s">
        <v>26</v>
      </c>
      <c r="Y21" s="14"/>
      <c r="Z21" s="14"/>
      <c r="AE21" s="14" t="s">
        <v>27</v>
      </c>
      <c r="AF21" s="14"/>
      <c r="AG21" s="14"/>
      <c r="AJ21" s="3"/>
      <c r="AK21" s="3"/>
    </row>
    <row r="22" customFormat="false" ht="15" hidden="false" customHeight="false" outlineLevel="0" collapsed="false">
      <c r="B22" s="20"/>
      <c r="D22" s="19"/>
      <c r="E22" s="19"/>
      <c r="G22" s="17" t="n">
        <f aca="false">SUM(G19:G20)</f>
        <v>180</v>
      </c>
      <c r="N22" s="3"/>
      <c r="X22" s="7" t="n">
        <f aca="false">SUM(X19:X20)</f>
        <v>69.7900659789583</v>
      </c>
      <c r="Y22" s="7" t="n">
        <f aca="false">SUM(Y19:Y20)</f>
        <v>-9.45512579283068</v>
      </c>
      <c r="Z22" s="7" t="n">
        <f aca="false">SUM(Z19:Z20)</f>
        <v>39.6650598138723</v>
      </c>
      <c r="AA22" s="10" t="n">
        <f aca="false">SUM(X22:Z22)</f>
        <v>100</v>
      </c>
      <c r="AB22" s="18"/>
      <c r="AE22" s="7" t="n">
        <f aca="false">EXP(SUM(AE19:AE20))</f>
        <v>1.76111782087554</v>
      </c>
      <c r="AF22" s="7" t="n">
        <f aca="false">EXP(SUM(AF19:AF20))</f>
        <v>0.926191305708933</v>
      </c>
      <c r="AG22" s="7" t="n">
        <f aca="false">EXP(SUM(AG19:AG20))</f>
        <v>1.37941011558548</v>
      </c>
      <c r="AH22" s="9" t="n">
        <f aca="false">PRODUCT(AE22:AG22)</f>
        <v>2.25</v>
      </c>
      <c r="AJ22" s="7" t="n">
        <f aca="false">X22</f>
        <v>69.7900659789583</v>
      </c>
      <c r="AK22" s="7" t="n">
        <f aca="false">Y22</f>
        <v>-9.45512579283068</v>
      </c>
      <c r="AL22" s="7" t="n">
        <f aca="false">Z22</f>
        <v>39.6650598138723</v>
      </c>
      <c r="AM22" s="10" t="n">
        <f aca="false">SUM(AJ22:AL22)</f>
        <v>100</v>
      </c>
      <c r="AO22" s="7" t="n">
        <f aca="false">AE22</f>
        <v>1.76111782087554</v>
      </c>
      <c r="AP22" s="7" t="n">
        <f aca="false">AF22</f>
        <v>0.926191305708933</v>
      </c>
      <c r="AQ22" s="7" t="n">
        <f aca="false">AG22</f>
        <v>1.37941011558548</v>
      </c>
      <c r="AR22" s="9" t="n">
        <f aca="false">PRODUCT(AO22:AQ22)</f>
        <v>2.25</v>
      </c>
    </row>
    <row r="23" customFormat="false" ht="15.65" hidden="false" customHeight="false" outlineLevel="0" collapsed="false">
      <c r="D23" s="19"/>
      <c r="E23" s="19"/>
      <c r="G23" s="19" t="s">
        <v>17</v>
      </c>
      <c r="N23" s="3"/>
      <c r="X23" s="2" t="s">
        <v>18</v>
      </c>
      <c r="Y23" s="2"/>
      <c r="Z23" s="2"/>
      <c r="AA23" s="3" t="s">
        <v>6</v>
      </c>
      <c r="AB23" s="19"/>
      <c r="AE23" s="14" t="s">
        <v>5</v>
      </c>
      <c r="AF23" s="14"/>
      <c r="AG23" s="14"/>
      <c r="AH23" s="3" t="s">
        <v>5</v>
      </c>
      <c r="AJ23" s="3"/>
      <c r="AK23" s="3"/>
      <c r="AM23" s="3" t="s">
        <v>6</v>
      </c>
      <c r="AR23" s="3" t="s">
        <v>5</v>
      </c>
    </row>
    <row r="24" customFormat="false" ht="15" hidden="false" customHeight="false" outlineLevel="0" collapsed="false">
      <c r="D24" s="2" t="s">
        <v>3</v>
      </c>
      <c r="E24" s="2"/>
      <c r="F24" s="2"/>
      <c r="N24" s="3"/>
      <c r="R24" s="2" t="s">
        <v>3</v>
      </c>
      <c r="S24" s="2"/>
      <c r="T24" s="2"/>
      <c r="X24" s="2" t="s">
        <v>3</v>
      </c>
      <c r="Y24" s="2"/>
      <c r="Z24" s="2"/>
      <c r="AE24" s="2" t="s">
        <v>3</v>
      </c>
      <c r="AF24" s="2"/>
      <c r="AG24" s="2"/>
      <c r="AJ24" s="3"/>
      <c r="AK24" s="3"/>
    </row>
    <row r="25" customFormat="false" ht="15" hidden="false" customHeight="false" outlineLevel="0" collapsed="false">
      <c r="D25" s="3" t="n">
        <v>1</v>
      </c>
      <c r="E25" s="3" t="n">
        <v>2</v>
      </c>
      <c r="F25" s="3" t="n">
        <v>3</v>
      </c>
      <c r="N25" s="3"/>
      <c r="R25" s="3" t="n">
        <v>1</v>
      </c>
      <c r="S25" s="3" t="n">
        <v>2</v>
      </c>
      <c r="T25" s="3" t="n">
        <v>3</v>
      </c>
      <c r="X25" s="3" t="n">
        <v>1</v>
      </c>
      <c r="Y25" s="3" t="n">
        <v>2</v>
      </c>
      <c r="Z25" s="3" t="n">
        <v>3</v>
      </c>
      <c r="AE25" s="3" t="n">
        <v>1</v>
      </c>
      <c r="AF25" s="3" t="n">
        <v>2</v>
      </c>
      <c r="AG25" s="3" t="n">
        <v>3</v>
      </c>
      <c r="AJ25" s="3"/>
      <c r="AK25" s="3"/>
    </row>
    <row r="26" customFormat="false" ht="15.75" hidden="false" customHeight="true" outlineLevel="0" collapsed="false">
      <c r="A26" s="0" t="n">
        <v>1973</v>
      </c>
      <c r="B26" s="5" t="s">
        <v>25</v>
      </c>
      <c r="C26" s="6" t="n">
        <v>1</v>
      </c>
      <c r="D26" s="7" t="n">
        <v>8</v>
      </c>
      <c r="E26" s="7" t="n">
        <v>2</v>
      </c>
      <c r="F26" s="7" t="n">
        <v>4</v>
      </c>
      <c r="G26" s="8" t="n">
        <f aca="false">PRODUCT(D26:F26)</f>
        <v>64</v>
      </c>
      <c r="I26" s="10" t="n">
        <f aca="false">G29-G22</f>
        <v>59</v>
      </c>
      <c r="J26" s="9" t="n">
        <f aca="false">G29/G22</f>
        <v>1.32777777777778</v>
      </c>
      <c r="L26" s="11" t="n">
        <f aca="false">(G29-G22) / (LN(G29) - LN(G22))</f>
        <v>208.107955767173</v>
      </c>
      <c r="M26" s="12" t="n">
        <f aca="false">(G26-G19) / (LN(G26) - LN(G19))</f>
        <v>61.9784886529016</v>
      </c>
      <c r="N26" s="13" t="n">
        <f aca="false">M26/L$26</f>
        <v>0.297818929720505</v>
      </c>
      <c r="P26" s="5" t="s">
        <v>11</v>
      </c>
      <c r="Q26" s="6" t="n">
        <v>1</v>
      </c>
      <c r="R26" s="7" t="n">
        <f aca="false">LN(D26) - LN(D19)</f>
        <v>0.693147180559945</v>
      </c>
      <c r="S26" s="7" t="n">
        <f aca="false">LN(E26) - LN(E19)</f>
        <v>-0.916290731874155</v>
      </c>
      <c r="T26" s="7" t="n">
        <f aca="false">LN(F26) - LN(F19)</f>
        <v>0.287682072451781</v>
      </c>
      <c r="V26" s="5" t="s">
        <v>11</v>
      </c>
      <c r="W26" s="6" t="n">
        <v>1</v>
      </c>
      <c r="X26" s="7" t="n">
        <f aca="false">$M26*R26</f>
        <v>42.9602146651253</v>
      </c>
      <c r="Y26" s="7" t="n">
        <f aca="false">$M26*S26</f>
        <v>-56.7903147282212</v>
      </c>
      <c r="Z26" s="7" t="n">
        <f aca="false">$M26*T26</f>
        <v>17.8301000630959</v>
      </c>
      <c r="AC26" s="5" t="s">
        <v>11</v>
      </c>
      <c r="AD26" s="6" t="n">
        <v>1</v>
      </c>
      <c r="AE26" s="7" t="n">
        <f aca="false">$N26*R26</f>
        <v>0.206432351453149</v>
      </c>
      <c r="AF26" s="7" t="n">
        <f aca="false">$N26*S26</f>
        <v>-0.272888725079579</v>
      </c>
      <c r="AG26" s="7" t="n">
        <f aca="false">$N26*T26</f>
        <v>0.0856771669173662</v>
      </c>
      <c r="AJ26" s="3"/>
      <c r="AK26" s="3"/>
    </row>
    <row r="27" customFormat="false" ht="15" hidden="false" customHeight="false" outlineLevel="0" collapsed="false">
      <c r="B27" s="5"/>
      <c r="C27" s="6" t="n">
        <v>2</v>
      </c>
      <c r="D27" s="7" t="n">
        <v>5</v>
      </c>
      <c r="E27" s="7" t="n">
        <v>7</v>
      </c>
      <c r="F27" s="7" t="n">
        <v>5</v>
      </c>
      <c r="G27" s="8" t="n">
        <f aca="false">PRODUCT(D27:F27)</f>
        <v>175</v>
      </c>
      <c r="M27" s="12" t="n">
        <f aca="false">(G27-G20) / (LN(G27) - LN(G20))</f>
        <v>145.77482362665</v>
      </c>
      <c r="N27" s="13" t="n">
        <f aca="false">M27/L$26</f>
        <v>0.700476937987609</v>
      </c>
      <c r="P27" s="5"/>
      <c r="Q27" s="6" t="n">
        <v>2</v>
      </c>
      <c r="R27" s="7" t="n">
        <f aca="false">LN(D27) - LN(D20)</f>
        <v>0</v>
      </c>
      <c r="S27" s="7" t="n">
        <f aca="false">LN(E27) - LN(E20)</f>
        <v>0.154150679827258</v>
      </c>
      <c r="T27" s="7" t="n">
        <f aca="false">LN(F27) - LN(F20)</f>
        <v>0.22314355131421</v>
      </c>
      <c r="V27" s="5"/>
      <c r="W27" s="6" t="n">
        <v>2</v>
      </c>
      <c r="X27" s="7" t="n">
        <f aca="false">$M27*R27</f>
        <v>0</v>
      </c>
      <c r="Y27" s="7" t="n">
        <f aca="false">$M27*S27</f>
        <v>22.4712881637467</v>
      </c>
      <c r="Z27" s="7" t="n">
        <f aca="false">$M27*T27</f>
        <v>32.5287118362532</v>
      </c>
      <c r="AC27" s="5"/>
      <c r="AD27" s="6" t="n">
        <v>2</v>
      </c>
      <c r="AE27" s="7" t="n">
        <f aca="false">$N27*R27</f>
        <v>0</v>
      </c>
      <c r="AF27" s="7" t="n">
        <f aca="false">$N27*S27</f>
        <v>0.107978996194106</v>
      </c>
      <c r="AG27" s="7" t="n">
        <f aca="false">$N27*T27</f>
        <v>0.156306911556258</v>
      </c>
      <c r="AJ27" s="3"/>
      <c r="AK27" s="3"/>
    </row>
    <row r="28" customFormat="false" ht="15.65" hidden="false" customHeight="false" outlineLevel="0" collapsed="false">
      <c r="D28" s="14" t="s">
        <v>12</v>
      </c>
      <c r="E28" s="14"/>
      <c r="F28" s="14"/>
      <c r="G28" s="15" t="s">
        <v>13</v>
      </c>
      <c r="R28" s="14" t="s">
        <v>14</v>
      </c>
      <c r="S28" s="14"/>
      <c r="T28" s="14"/>
      <c r="X28" s="14" t="s">
        <v>26</v>
      </c>
      <c r="Y28" s="14"/>
      <c r="Z28" s="14"/>
      <c r="AE28" s="14" t="s">
        <v>27</v>
      </c>
      <c r="AF28" s="14"/>
      <c r="AG28" s="14"/>
      <c r="AJ28" s="3"/>
      <c r="AK28" s="3"/>
    </row>
    <row r="29" customFormat="false" ht="15" hidden="false" customHeight="false" outlineLevel="0" collapsed="false">
      <c r="D29" s="19"/>
      <c r="E29" s="19"/>
      <c r="G29" s="17" t="n">
        <f aca="false">SUM(G26:G27)</f>
        <v>239</v>
      </c>
      <c r="X29" s="7" t="n">
        <f aca="false">SUM(X26:X27)</f>
        <v>42.9602146651253</v>
      </c>
      <c r="Y29" s="7" t="n">
        <f aca="false">SUM(Y26:Y27)</f>
        <v>-34.3190265644745</v>
      </c>
      <c r="Z29" s="7" t="n">
        <f aca="false">SUM(Z26:Z27)</f>
        <v>50.3588118993491</v>
      </c>
      <c r="AA29" s="10" t="n">
        <f aca="false">SUM(X29:Z29)</f>
        <v>58.9999999999999</v>
      </c>
      <c r="AB29" s="18"/>
      <c r="AE29" s="7" t="n">
        <f aca="false">EXP(SUM(AE26:AE27))</f>
        <v>1.22928457208923</v>
      </c>
      <c r="AF29" s="7" t="n">
        <f aca="false">EXP(SUM(AF26:AF27))</f>
        <v>0.847970247852378</v>
      </c>
      <c r="AG29" s="7" t="n">
        <f aca="false">EXP(SUM(AG26:AG27))</f>
        <v>1.27377391222981</v>
      </c>
      <c r="AH29" s="9" t="n">
        <f aca="false">PRODUCT(AE29:AG29)</f>
        <v>1.32777777777778</v>
      </c>
      <c r="AJ29" s="7" t="n">
        <f aca="false">AJ22+X29</f>
        <v>112.750280644084</v>
      </c>
      <c r="AK29" s="7" t="n">
        <f aca="false">AK22+Y29</f>
        <v>-43.7741523573052</v>
      </c>
      <c r="AL29" s="7" t="n">
        <f aca="false">AL22+Z29</f>
        <v>90.0238717132214</v>
      </c>
      <c r="AM29" s="10" t="n">
        <f aca="false">SUM(AJ29:AL29)</f>
        <v>159</v>
      </c>
      <c r="AO29" s="7" t="n">
        <f aca="false">AO22*AE29</f>
        <v>2.1649149668337</v>
      </c>
      <c r="AP29" s="7" t="n">
        <f aca="false">AP22*AF29</f>
        <v>0.785382671060721</v>
      </c>
      <c r="AQ29" s="7" t="n">
        <f aca="false">AQ22*AG29</f>
        <v>1.75705661949868</v>
      </c>
      <c r="AR29" s="9" t="n">
        <f aca="false">PRODUCT(AO29:AQ29)</f>
        <v>2.9875</v>
      </c>
    </row>
    <row r="30" customFormat="false" ht="15.65" hidden="false" customHeight="false" outlineLevel="0" collapsed="false">
      <c r="D30" s="19"/>
      <c r="E30" s="19"/>
      <c r="G30" s="19" t="s">
        <v>17</v>
      </c>
      <c r="X30" s="2" t="s">
        <v>18</v>
      </c>
      <c r="Y30" s="2"/>
      <c r="Z30" s="2"/>
      <c r="AA30" s="3" t="s">
        <v>6</v>
      </c>
      <c r="AB30" s="19"/>
      <c r="AE30" s="14" t="s">
        <v>5</v>
      </c>
      <c r="AF30" s="14"/>
      <c r="AG30" s="14"/>
      <c r="AH30" s="3" t="s">
        <v>5</v>
      </c>
      <c r="AJ30" s="3"/>
      <c r="AK30" s="3"/>
      <c r="AM30" s="3" t="s">
        <v>6</v>
      </c>
      <c r="AR30" s="3" t="s">
        <v>5</v>
      </c>
    </row>
    <row r="31" customFormat="false" ht="15" hidden="false" customHeight="false" outlineLevel="0" collapsed="false">
      <c r="D31" s="2" t="s">
        <v>3</v>
      </c>
      <c r="E31" s="2"/>
      <c r="F31" s="2"/>
      <c r="N31" s="3"/>
      <c r="R31" s="2" t="s">
        <v>3</v>
      </c>
      <c r="S31" s="2"/>
      <c r="T31" s="2"/>
      <c r="X31" s="2" t="s">
        <v>3</v>
      </c>
      <c r="Y31" s="2"/>
      <c r="Z31" s="2"/>
      <c r="AE31" s="2" t="s">
        <v>3</v>
      </c>
      <c r="AF31" s="2"/>
      <c r="AG31" s="2"/>
      <c r="AJ31" s="3"/>
      <c r="AK31" s="3"/>
    </row>
    <row r="32" customFormat="false" ht="15" hidden="false" customHeight="false" outlineLevel="0" collapsed="false">
      <c r="D32" s="3" t="n">
        <v>1</v>
      </c>
      <c r="E32" s="3" t="n">
        <v>2</v>
      </c>
      <c r="F32" s="3" t="n">
        <v>3</v>
      </c>
      <c r="N32" s="3"/>
      <c r="R32" s="3" t="n">
        <v>1</v>
      </c>
      <c r="S32" s="3" t="n">
        <v>2</v>
      </c>
      <c r="T32" s="3" t="n">
        <v>3</v>
      </c>
      <c r="X32" s="3" t="n">
        <v>1</v>
      </c>
      <c r="Y32" s="3" t="n">
        <v>2</v>
      </c>
      <c r="Z32" s="3" t="n">
        <v>3</v>
      </c>
      <c r="AE32" s="3" t="n">
        <v>1</v>
      </c>
      <c r="AF32" s="3" t="n">
        <v>2</v>
      </c>
      <c r="AG32" s="3" t="n">
        <v>3</v>
      </c>
      <c r="AJ32" s="3"/>
      <c r="AK32" s="3"/>
    </row>
    <row r="33" customFormat="false" ht="15.75" hidden="false" customHeight="true" outlineLevel="0" collapsed="false">
      <c r="A33" s="0" t="n">
        <v>1974</v>
      </c>
      <c r="B33" s="5" t="s">
        <v>25</v>
      </c>
      <c r="C33" s="6" t="n">
        <v>1</v>
      </c>
      <c r="D33" s="7" t="n">
        <v>10</v>
      </c>
      <c r="E33" s="7" t="n">
        <v>1</v>
      </c>
      <c r="F33" s="7" t="n">
        <v>5</v>
      </c>
      <c r="G33" s="8" t="n">
        <f aca="false">PRODUCT(D33:F33)</f>
        <v>50</v>
      </c>
      <c r="I33" s="10" t="n">
        <f aca="false">G36-G29</f>
        <v>99</v>
      </c>
      <c r="J33" s="9" t="n">
        <f aca="false">G36/G29</f>
        <v>1.41422594142259</v>
      </c>
      <c r="L33" s="11" t="n">
        <f aca="false">(G36-G29) / (LN(G36) - LN(G29))</f>
        <v>285.646403638237</v>
      </c>
      <c r="M33" s="12" t="n">
        <f aca="false">(G33-G26) / (LN(G33) - LN(G26))</f>
        <v>56.7122886669563</v>
      </c>
      <c r="N33" s="13" t="n">
        <f aca="false">M33/L$33</f>
        <v>0.198540180953165</v>
      </c>
      <c r="P33" s="5" t="s">
        <v>11</v>
      </c>
      <c r="Q33" s="6" t="n">
        <v>1</v>
      </c>
      <c r="R33" s="7" t="n">
        <f aca="false">LN(D33) - LN(D26)</f>
        <v>0.22314355131421</v>
      </c>
      <c r="S33" s="7" t="n">
        <f aca="false">LN(E33) - LN(E26)</f>
        <v>-0.693147180559945</v>
      </c>
      <c r="T33" s="7" t="n">
        <f aca="false">LN(F33) - LN(F26)</f>
        <v>0.22314355131421</v>
      </c>
      <c r="V33" s="5" t="s">
        <v>11</v>
      </c>
      <c r="W33" s="6" t="n">
        <v>1</v>
      </c>
      <c r="X33" s="7" t="n">
        <f aca="false">$M33*R33</f>
        <v>12.6549814963013</v>
      </c>
      <c r="Y33" s="7" t="n">
        <f aca="false">$M33*S33</f>
        <v>-39.3099629926025</v>
      </c>
      <c r="Z33" s="7" t="n">
        <f aca="false">$M33*T33</f>
        <v>12.6549814963012</v>
      </c>
      <c r="AC33" s="5" t="s">
        <v>11</v>
      </c>
      <c r="AD33" s="6" t="n">
        <v>1</v>
      </c>
      <c r="AE33" s="7" t="n">
        <f aca="false">$N33*R33</f>
        <v>0.0443029610564551</v>
      </c>
      <c r="AF33" s="7" t="n">
        <f aca="false">$N33*S33</f>
        <v>-0.137617566655548</v>
      </c>
      <c r="AG33" s="7" t="n">
        <f aca="false">$N33*T33</f>
        <v>0.044302961056455</v>
      </c>
      <c r="AJ33" s="3"/>
      <c r="AK33" s="3"/>
    </row>
    <row r="34" customFormat="false" ht="15" hidden="false" customHeight="false" outlineLevel="0" collapsed="false">
      <c r="B34" s="5"/>
      <c r="C34" s="6" t="n">
        <v>2</v>
      </c>
      <c r="D34" s="7" t="n">
        <v>6</v>
      </c>
      <c r="E34" s="7" t="n">
        <v>8</v>
      </c>
      <c r="F34" s="7" t="n">
        <v>6</v>
      </c>
      <c r="G34" s="8" t="n">
        <f aca="false">PRODUCT(D34:F34)</f>
        <v>288</v>
      </c>
      <c r="M34" s="12" t="n">
        <f aca="false">(G34-G27) / (LN(G34) - LN(G27))</f>
        <v>226.828146745459</v>
      </c>
      <c r="N34" s="13" t="n">
        <f aca="false">M34/L$33</f>
        <v>0.794087178610975</v>
      </c>
      <c r="P34" s="5"/>
      <c r="Q34" s="6" t="n">
        <v>2</v>
      </c>
      <c r="R34" s="7" t="n">
        <f aca="false">LN(D34) - LN(D27)</f>
        <v>0.182321556793955</v>
      </c>
      <c r="S34" s="7" t="n">
        <f aca="false">LN(E34) - LN(E27)</f>
        <v>0.133531392624523</v>
      </c>
      <c r="T34" s="7" t="n">
        <f aca="false">LN(F34) - LN(F27)</f>
        <v>0.182321556793955</v>
      </c>
      <c r="V34" s="5"/>
      <c r="W34" s="6" t="n">
        <v>2</v>
      </c>
      <c r="X34" s="7" t="n">
        <f aca="false">$M34*R34</f>
        <v>41.3556608393197</v>
      </c>
      <c r="Y34" s="7" t="n">
        <f aca="false">$M34*S34</f>
        <v>30.2886783213607</v>
      </c>
      <c r="Z34" s="7" t="n">
        <f aca="false">$M34*T34</f>
        <v>41.3556608393197</v>
      </c>
      <c r="AC34" s="5"/>
      <c r="AD34" s="6" t="n">
        <v>2</v>
      </c>
      <c r="AE34" s="7" t="n">
        <f aca="false">$N34*R34</f>
        <v>0.144779210634472</v>
      </c>
      <c r="AF34" s="7" t="n">
        <f aca="false">$N34*S34</f>
        <v>0.106035566825201</v>
      </c>
      <c r="AG34" s="7" t="n">
        <f aca="false">$N34*T34</f>
        <v>0.144779210634472</v>
      </c>
      <c r="AJ34" s="3"/>
      <c r="AK34" s="3"/>
    </row>
    <row r="35" customFormat="false" ht="15.65" hidden="false" customHeight="false" outlineLevel="0" collapsed="false">
      <c r="D35" s="14" t="s">
        <v>12</v>
      </c>
      <c r="E35" s="14"/>
      <c r="F35" s="14"/>
      <c r="G35" s="15" t="s">
        <v>13</v>
      </c>
      <c r="R35" s="14" t="s">
        <v>14</v>
      </c>
      <c r="S35" s="14"/>
      <c r="T35" s="14"/>
      <c r="X35" s="14" t="s">
        <v>26</v>
      </c>
      <c r="Y35" s="14"/>
      <c r="Z35" s="14"/>
      <c r="AE35" s="14" t="s">
        <v>27</v>
      </c>
      <c r="AF35" s="14"/>
      <c r="AG35" s="14"/>
      <c r="AJ35" s="3"/>
      <c r="AK35" s="3"/>
    </row>
    <row r="36" customFormat="false" ht="15" hidden="false" customHeight="false" outlineLevel="0" collapsed="false">
      <c r="D36" s="19"/>
      <c r="E36" s="19"/>
      <c r="G36" s="17" t="n">
        <f aca="false">SUM(G33:G34)</f>
        <v>338</v>
      </c>
      <c r="X36" s="7" t="n">
        <f aca="false">SUM(X33:X34)</f>
        <v>54.0106423356209</v>
      </c>
      <c r="Y36" s="7" t="n">
        <f aca="false">SUM(Y33:Y34)</f>
        <v>-9.0212846712418</v>
      </c>
      <c r="Z36" s="7" t="n">
        <f aca="false">SUM(Z33:Z34)</f>
        <v>54.0106423356209</v>
      </c>
      <c r="AA36" s="10" t="n">
        <f aca="false">SUM(X36:Z36)</f>
        <v>99.0000000000001</v>
      </c>
      <c r="AB36" s="18"/>
      <c r="AE36" s="7" t="n">
        <f aca="false">EXP(SUM(AE33:AE34))</f>
        <v>1.20814022332925</v>
      </c>
      <c r="AF36" s="7" t="n">
        <f aca="false">EXP(SUM(AF33:AF34))</f>
        <v>0.968911502617348</v>
      </c>
      <c r="AG36" s="7" t="n">
        <f aca="false">EXP(SUM(AG33:AG34))</f>
        <v>1.20814022332925</v>
      </c>
      <c r="AH36" s="9" t="n">
        <f aca="false">PRODUCT(AE36:AG36)</f>
        <v>1.41422594142259</v>
      </c>
      <c r="AJ36" s="7" t="n">
        <f aca="false">AJ29+X36</f>
        <v>166.760922979705</v>
      </c>
      <c r="AK36" s="7" t="n">
        <f aca="false">AK29+Y36</f>
        <v>-52.795437028547</v>
      </c>
      <c r="AL36" s="7" t="n">
        <f aca="false">AL29+Z36</f>
        <v>144.034514048842</v>
      </c>
      <c r="AM36" s="10" t="n">
        <f aca="false">SUM(AJ36:AL36)</f>
        <v>258</v>
      </c>
      <c r="AO36" s="7" t="n">
        <f aca="false">AO29*AE36</f>
        <v>2.61552085151929</v>
      </c>
      <c r="AP36" s="7" t="n">
        <f aca="false">AP29*AF36</f>
        <v>0.76096630394707</v>
      </c>
      <c r="AQ36" s="7" t="n">
        <f aca="false">AQ29*AG36</f>
        <v>2.12277077668327</v>
      </c>
      <c r="AR36" s="9" t="n">
        <f aca="false">PRODUCT(AO36:AQ36)</f>
        <v>4.225</v>
      </c>
    </row>
    <row r="37" customFormat="false" ht="15.65" hidden="false" customHeight="false" outlineLevel="0" collapsed="false">
      <c r="D37" s="19"/>
      <c r="E37" s="19"/>
      <c r="G37" s="19" t="s">
        <v>17</v>
      </c>
      <c r="X37" s="2" t="s">
        <v>18</v>
      </c>
      <c r="Y37" s="2"/>
      <c r="Z37" s="2"/>
      <c r="AA37" s="3" t="s">
        <v>6</v>
      </c>
      <c r="AB37" s="19"/>
      <c r="AE37" s="14" t="s">
        <v>5</v>
      </c>
      <c r="AF37" s="14"/>
      <c r="AG37" s="14"/>
      <c r="AH37" s="3" t="s">
        <v>5</v>
      </c>
      <c r="AJ37" s="3"/>
      <c r="AK37" s="3"/>
      <c r="AM37" s="22" t="s">
        <v>28</v>
      </c>
      <c r="AR37" s="22" t="s">
        <v>29</v>
      </c>
    </row>
    <row r="38" customFormat="false" ht="15" hidden="false" customHeight="false" outlineLevel="0" collapsed="false">
      <c r="X38" s="16"/>
      <c r="Y38" s="16"/>
      <c r="Z38" s="16"/>
      <c r="AE38" s="16"/>
      <c r="AF38" s="16"/>
      <c r="AG38" s="16"/>
      <c r="AJ38" s="19"/>
      <c r="AK38" s="19"/>
    </row>
    <row r="39" customFormat="false" ht="15" hidden="false" customHeight="false" outlineLevel="0" collapsed="false">
      <c r="X39" s="19"/>
      <c r="Y39" s="19"/>
      <c r="Z39" s="19"/>
      <c r="AE39" s="19"/>
      <c r="AF39" s="19"/>
      <c r="AG39" s="19"/>
      <c r="AJ39" s="19"/>
      <c r="AK39" s="19"/>
    </row>
    <row r="40" customFormat="false" ht="15.75" hidden="false" customHeight="true" outlineLevel="0" collapsed="false">
      <c r="V40" s="24"/>
      <c r="W40" s="6"/>
      <c r="X40" s="19"/>
      <c r="Y40" s="19"/>
      <c r="Z40" s="19"/>
      <c r="AC40" s="24"/>
      <c r="AD40" s="6"/>
      <c r="AE40" s="19"/>
      <c r="AF40" s="19"/>
      <c r="AG40" s="19"/>
      <c r="AJ40" s="19"/>
      <c r="AK40" s="19"/>
    </row>
    <row r="41" customFormat="false" ht="15" hidden="false" customHeight="false" outlineLevel="0" collapsed="false">
      <c r="V41" s="24"/>
      <c r="W41" s="6"/>
      <c r="X41" s="19"/>
      <c r="Y41" s="19"/>
      <c r="Z41" s="19"/>
      <c r="AC41" s="24"/>
      <c r="AD41" s="6"/>
      <c r="AE41" s="19"/>
      <c r="AF41" s="19"/>
      <c r="AG41" s="19"/>
      <c r="AJ41" s="19"/>
      <c r="AK41" s="19"/>
    </row>
    <row r="42" customFormat="false" ht="15" hidden="false" customHeight="false" outlineLevel="0" collapsed="false">
      <c r="X42" s="25" t="n">
        <f aca="false">X22+X29+X36</f>
        <v>166.760922979705</v>
      </c>
      <c r="Y42" s="25" t="n">
        <f aca="false">Y22+Y29+Y36</f>
        <v>-52.795437028547</v>
      </c>
      <c r="Z42" s="25" t="n">
        <f aca="false">Z22+Z29+Z36</f>
        <v>144.034514048842</v>
      </c>
      <c r="AA42" s="25" t="n">
        <f aca="false">AA22+AA29+AA36</f>
        <v>258</v>
      </c>
      <c r="AE42" s="25" t="n">
        <f aca="false">AE22*AE29*AE36</f>
        <v>2.61552085151929</v>
      </c>
      <c r="AF42" s="25" t="n">
        <f aca="false">AF22*AF29*AF36</f>
        <v>0.76096630394707</v>
      </c>
      <c r="AG42" s="25" t="n">
        <f aca="false">AG22*AG29*AG36</f>
        <v>2.12277077668327</v>
      </c>
      <c r="AH42" s="25" t="n">
        <f aca="false">AH22*AH29*AH36</f>
        <v>4.225</v>
      </c>
      <c r="AJ42" s="19"/>
      <c r="AK42" s="19"/>
      <c r="AM42" s="25"/>
      <c r="AR42" s="25"/>
    </row>
    <row r="43" customFormat="false" ht="15" hidden="false" customHeight="false" outlineLevel="0" collapsed="false">
      <c r="X43" s="19"/>
      <c r="Y43" s="19"/>
      <c r="Z43" s="0" t="n">
        <f aca="false">SUM(X42:Z42)</f>
        <v>258</v>
      </c>
      <c r="AA43" s="18"/>
      <c r="AB43" s="18"/>
      <c r="AE43" s="19"/>
      <c r="AF43" s="19"/>
      <c r="AG43" s="19" t="n">
        <f aca="false">AE42*AF42*AG42</f>
        <v>4.225</v>
      </c>
      <c r="AH43" s="18"/>
      <c r="AJ43" s="19"/>
      <c r="AK43" s="19"/>
      <c r="AL43" s="19"/>
      <c r="AM43" s="18"/>
      <c r="AO43" s="19"/>
      <c r="AP43" s="19"/>
      <c r="AQ43" s="19"/>
      <c r="AR43" s="18"/>
    </row>
    <row r="47" customFormat="false" ht="15.75" hidden="false" customHeight="true" outlineLevel="0" collapsed="false"/>
    <row r="54" customFormat="false" ht="15.75" hidden="false" customHeight="true" outlineLevel="0" collapsed="false"/>
  </sheetData>
  <mergeCells count="64">
    <mergeCell ref="A1:AQ1"/>
    <mergeCell ref="AJ2:AL2"/>
    <mergeCell ref="AO2:AQ2"/>
    <mergeCell ref="D3:F3"/>
    <mergeCell ref="B5:B6"/>
    <mergeCell ref="D7:F7"/>
    <mergeCell ref="D10:F10"/>
    <mergeCell ref="R10:T10"/>
    <mergeCell ref="X10:Z10"/>
    <mergeCell ref="AE10:AG10"/>
    <mergeCell ref="AJ10:AL10"/>
    <mergeCell ref="AO10:AQ10"/>
    <mergeCell ref="B12:B13"/>
    <mergeCell ref="P12:P13"/>
    <mergeCell ref="V12:V13"/>
    <mergeCell ref="AC12:AC13"/>
    <mergeCell ref="D14:F14"/>
    <mergeCell ref="R14:T14"/>
    <mergeCell ref="X14:Z14"/>
    <mergeCell ref="AE14:AG14"/>
    <mergeCell ref="X16:Z16"/>
    <mergeCell ref="AE16:AG16"/>
    <mergeCell ref="D17:F17"/>
    <mergeCell ref="R17:T17"/>
    <mergeCell ref="X17:Z17"/>
    <mergeCell ref="AE17:AG17"/>
    <mergeCell ref="B19:B20"/>
    <mergeCell ref="P19:P20"/>
    <mergeCell ref="V19:V20"/>
    <mergeCell ref="AC19:AC20"/>
    <mergeCell ref="D21:F21"/>
    <mergeCell ref="R21:T21"/>
    <mergeCell ref="X21:Z21"/>
    <mergeCell ref="AE21:AG21"/>
    <mergeCell ref="X23:Z23"/>
    <mergeCell ref="AE23:AG23"/>
    <mergeCell ref="D24:F24"/>
    <mergeCell ref="R24:T24"/>
    <mergeCell ref="X24:Z24"/>
    <mergeCell ref="AE24:AG24"/>
    <mergeCell ref="B26:B27"/>
    <mergeCell ref="P26:P27"/>
    <mergeCell ref="V26:V27"/>
    <mergeCell ref="AC26:AC27"/>
    <mergeCell ref="D28:F28"/>
    <mergeCell ref="R28:T28"/>
    <mergeCell ref="X28:Z28"/>
    <mergeCell ref="AE28:AG28"/>
    <mergeCell ref="X30:Z30"/>
    <mergeCell ref="AE30:AG30"/>
    <mergeCell ref="D31:F31"/>
    <mergeCell ref="R31:T31"/>
    <mergeCell ref="X31:Z31"/>
    <mergeCell ref="AE31:AG31"/>
    <mergeCell ref="B33:B34"/>
    <mergeCell ref="P33:P34"/>
    <mergeCell ref="V33:V34"/>
    <mergeCell ref="AC33:AC34"/>
    <mergeCell ref="D35:F35"/>
    <mergeCell ref="R35:T35"/>
    <mergeCell ref="X35:Z35"/>
    <mergeCell ref="AE35:AG35"/>
    <mergeCell ref="X37:Z37"/>
    <mergeCell ref="AE37:AG3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54"/>
  <sheetViews>
    <sheetView showFormulas="false" showGridLines="true" showRowColHeaders="true" showZeros="true" rightToLeft="false" tabSelected="false" showOutlineSymbols="true" defaultGridColor="true" view="normal" topLeftCell="H4" colorId="64" zoomScale="85" zoomScaleNormal="85" zoomScalePageLayoutView="100" workbookViewId="0">
      <selection pane="topLeft" activeCell="AA22" activeCellId="0" sqref="AA22"/>
    </sheetView>
  </sheetViews>
  <sheetFormatPr defaultColWidth="10.4375" defaultRowHeight="15" zeroHeight="false" outlineLevelRow="0" outlineLevelCol="0"/>
  <cols>
    <col collapsed="false" customWidth="true" hidden="false" outlineLevel="0" max="1" min="1" style="0" width="5.16"/>
    <col collapsed="false" customWidth="true" hidden="false" outlineLevel="0" max="2" min="2" style="0" width="4.16"/>
    <col collapsed="false" customWidth="true" hidden="false" outlineLevel="0" max="3" min="3" style="0" width="3.16"/>
    <col collapsed="false" customWidth="true" hidden="false" outlineLevel="0" max="6" min="4" style="0" width="4"/>
    <col collapsed="false" customWidth="true" hidden="false" outlineLevel="0" max="7" min="7" style="0" width="4.16"/>
    <col collapsed="false" customWidth="true" hidden="false" outlineLevel="0" max="9" min="8" style="0" width="4"/>
    <col collapsed="false" customWidth="true" hidden="false" outlineLevel="0" max="10" min="10" style="0" width="5.16"/>
    <col collapsed="false" customWidth="true" hidden="false" outlineLevel="0" max="11" min="11" style="0" width="3.16"/>
    <col collapsed="false" customWidth="true" hidden="false" outlineLevel="0" max="12" min="12" style="0" width="5.85"/>
    <col collapsed="false" customWidth="true" hidden="false" outlineLevel="0" max="13" min="13" style="0" width="8"/>
    <col collapsed="false" customWidth="true" hidden="false" outlineLevel="0" max="14" min="14" style="0" width="4.87"/>
    <col collapsed="false" customWidth="true" hidden="false" outlineLevel="0" max="15" min="15" style="0" width="5.83"/>
    <col collapsed="false" customWidth="true" hidden="false" outlineLevel="0" max="17" min="16" style="26" width="10.53"/>
    <col collapsed="false" customWidth="true" hidden="false" outlineLevel="0" max="18" min="18" style="0" width="5.66"/>
    <col collapsed="false" customWidth="true" hidden="false" outlineLevel="0" max="19" min="19" style="0" width="6"/>
    <col collapsed="false" customWidth="true" hidden="false" outlineLevel="0" max="26" min="20" style="0" width="5.5"/>
    <col collapsed="false" customWidth="true" hidden="false" outlineLevel="0" max="31" min="27" style="0" width="5.66"/>
    <col collapsed="false" customWidth="true" hidden="false" outlineLevel="0" max="32" min="32" style="0" width="4.83"/>
    <col collapsed="false" customWidth="true" hidden="false" outlineLevel="0" max="33" min="33" style="0" width="5"/>
    <col collapsed="false" customWidth="true" hidden="false" outlineLevel="0" max="37" min="34" style="0" width="5.83"/>
    <col collapsed="false" customWidth="true" hidden="false" outlineLevel="0" max="38" min="38" style="0" width="7.16"/>
    <col collapsed="false" customWidth="true" hidden="false" outlineLevel="0" max="40" min="39" style="0" width="7.34"/>
    <col collapsed="false" customWidth="true" hidden="false" outlineLevel="0" max="41" min="41" style="0" width="4.83"/>
    <col collapsed="false" customWidth="true" hidden="false" outlineLevel="0" max="42" min="42" style="0" width="5.66"/>
    <col collapsed="false" customWidth="true" hidden="false" outlineLevel="0" max="46" min="43" style="0" width="6.16"/>
    <col collapsed="false" customWidth="true" hidden="false" outlineLevel="0" max="48" min="47" style="0" width="6.33"/>
    <col collapsed="false" customWidth="true" hidden="false" outlineLevel="0" max="49" min="49" style="0" width="4.5"/>
    <col collapsed="false" customWidth="true" hidden="false" outlineLevel="0" max="50" min="50" style="0" width="8.83"/>
    <col collapsed="false" customWidth="true" hidden="false" outlineLevel="0" max="52" min="52" style="0" width="4.5"/>
    <col collapsed="false" customWidth="true" hidden="false" outlineLevel="0" max="53" min="53" style="0" width="7.66"/>
    <col collapsed="false" customWidth="true" hidden="false" outlineLevel="0" max="54" min="54" style="0" width="6.33"/>
  </cols>
  <sheetData>
    <row r="1" customFormat="false" ht="24.45" hidden="false" customHeight="fals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row>
    <row r="2" customFormat="false" ht="15.65" hidden="false" customHeight="false" outlineLevel="0" collapsed="false">
      <c r="U2" s="27"/>
      <c r="AM2" s="2" t="s">
        <v>1</v>
      </c>
      <c r="AN2" s="2"/>
      <c r="AO2" s="2"/>
      <c r="AR2" s="2" t="s">
        <v>2</v>
      </c>
      <c r="AS2" s="2"/>
      <c r="AT2" s="2"/>
    </row>
    <row r="3" customFormat="false" ht="15.65" hidden="false" customHeight="false" outlineLevel="0" collapsed="false">
      <c r="D3" s="2" t="s">
        <v>3</v>
      </c>
      <c r="E3" s="2"/>
      <c r="F3" s="2"/>
      <c r="I3" s="3" t="s">
        <v>6</v>
      </c>
      <c r="J3" s="3" t="s">
        <v>5</v>
      </c>
      <c r="L3" s="15" t="s">
        <v>30</v>
      </c>
      <c r="M3" s="4" t="s">
        <v>31</v>
      </c>
      <c r="O3" s="3" t="s">
        <v>7</v>
      </c>
      <c r="P3" s="19" t="s">
        <v>32</v>
      </c>
      <c r="Q3" s="19" t="s">
        <v>33</v>
      </c>
      <c r="U3" s="27"/>
      <c r="AA3" s="28"/>
      <c r="AB3" s="28"/>
      <c r="AC3" s="28"/>
      <c r="AM3" s="3"/>
      <c r="AN3" s="3"/>
      <c r="AO3" s="3"/>
      <c r="AR3" s="3"/>
      <c r="AS3" s="3"/>
      <c r="AT3" s="3"/>
    </row>
    <row r="4" customFormat="false" ht="15.65" hidden="false" customHeight="false" outlineLevel="0" collapsed="false">
      <c r="D4" s="3" t="n">
        <v>1</v>
      </c>
      <c r="E4" s="3" t="n">
        <v>2</v>
      </c>
      <c r="F4" s="3" t="n">
        <v>3</v>
      </c>
      <c r="P4" s="26" t="s">
        <v>34</v>
      </c>
      <c r="Q4" s="4" t="s">
        <v>35</v>
      </c>
      <c r="AA4" s="28"/>
      <c r="AB4" s="28"/>
      <c r="AC4" s="28"/>
      <c r="AM4" s="3"/>
      <c r="AN4" s="3"/>
      <c r="AO4" s="3"/>
      <c r="AR4" s="3"/>
      <c r="AS4" s="3"/>
      <c r="AT4" s="3"/>
    </row>
    <row r="5" customFormat="false" ht="15" hidden="false" customHeight="false" outlineLevel="0" collapsed="false">
      <c r="A5" s="0" t="n">
        <v>1971</v>
      </c>
      <c r="B5" s="5" t="s">
        <v>25</v>
      </c>
      <c r="C5" s="6" t="n">
        <v>1</v>
      </c>
      <c r="D5" s="7" t="n">
        <v>1</v>
      </c>
      <c r="E5" s="7" t="n">
        <v>10</v>
      </c>
      <c r="F5" s="7" t="n">
        <v>2</v>
      </c>
      <c r="G5" s="8" t="n">
        <f aca="false">PRODUCT(D5:F5)</f>
        <v>20</v>
      </c>
      <c r="U5" s="29"/>
      <c r="AM5" s="3"/>
      <c r="AN5" s="3"/>
      <c r="AO5" s="3"/>
      <c r="AR5" s="3"/>
      <c r="AS5" s="3"/>
      <c r="AT5" s="3"/>
    </row>
    <row r="6" customFormat="false" ht="15" hidden="false" customHeight="false" outlineLevel="0" collapsed="false">
      <c r="B6" s="5"/>
      <c r="C6" s="6" t="n">
        <v>2</v>
      </c>
      <c r="D6" s="7" t="n">
        <v>4</v>
      </c>
      <c r="E6" s="7" t="n">
        <v>5</v>
      </c>
      <c r="F6" s="7" t="n">
        <v>3</v>
      </c>
      <c r="G6" s="8" t="n">
        <f aca="false">PRODUCT(D6:F6)</f>
        <v>60</v>
      </c>
      <c r="U6" s="29"/>
      <c r="AM6" s="3"/>
      <c r="AN6" s="3"/>
      <c r="AO6" s="3"/>
      <c r="AR6" s="3"/>
      <c r="AS6" s="3"/>
      <c r="AT6" s="3"/>
    </row>
    <row r="7" customFormat="false" ht="15" hidden="false" customHeight="false" outlineLevel="0" collapsed="false">
      <c r="D7" s="14" t="s">
        <v>12</v>
      </c>
      <c r="E7" s="14"/>
      <c r="F7" s="14"/>
      <c r="G7" s="15" t="s">
        <v>13</v>
      </c>
      <c r="AM7" s="3"/>
      <c r="AN7" s="3"/>
      <c r="AO7" s="3"/>
      <c r="AR7" s="3"/>
      <c r="AS7" s="3"/>
      <c r="AT7" s="3"/>
    </row>
    <row r="8" customFormat="false" ht="15" hidden="false" customHeight="false" outlineLevel="0" collapsed="false">
      <c r="D8" s="16"/>
      <c r="E8" s="16"/>
      <c r="G8" s="17" t="n">
        <f aca="false">SUM(G5:G6)</f>
        <v>80</v>
      </c>
      <c r="AM8" s="3"/>
      <c r="AN8" s="3"/>
      <c r="AO8" s="3"/>
      <c r="AR8" s="3"/>
      <c r="AS8" s="3"/>
      <c r="AT8" s="3"/>
    </row>
    <row r="9" customFormat="false" ht="15" hidden="false" customHeight="false" outlineLevel="0" collapsed="false">
      <c r="D9" s="3"/>
      <c r="E9" s="3"/>
      <c r="G9" s="19" t="s">
        <v>17</v>
      </c>
      <c r="AM9" s="3"/>
      <c r="AN9" s="3"/>
      <c r="AO9" s="3"/>
      <c r="AR9" s="3"/>
      <c r="AS9" s="3"/>
      <c r="AT9" s="3"/>
    </row>
    <row r="10" customFormat="false" ht="15" hidden="false" customHeight="false" outlineLevel="0" collapsed="false">
      <c r="D10" s="2" t="s">
        <v>3</v>
      </c>
      <c r="E10" s="2"/>
      <c r="F10" s="2"/>
      <c r="U10" s="2" t="s">
        <v>3</v>
      </c>
      <c r="V10" s="2"/>
      <c r="W10" s="2"/>
      <c r="AA10" s="2" t="s">
        <v>3</v>
      </c>
      <c r="AB10" s="2"/>
      <c r="AC10" s="2"/>
      <c r="AH10" s="2" t="s">
        <v>3</v>
      </c>
      <c r="AI10" s="2"/>
      <c r="AJ10" s="2"/>
      <c r="AM10" s="2" t="s">
        <v>3</v>
      </c>
      <c r="AN10" s="2"/>
      <c r="AO10" s="2"/>
      <c r="AR10" s="2" t="s">
        <v>3</v>
      </c>
      <c r="AS10" s="2"/>
      <c r="AT10" s="2"/>
    </row>
    <row r="11" customFormat="false" ht="15" hidden="false" customHeight="false" outlineLevel="0" collapsed="false">
      <c r="D11" s="3" t="n">
        <v>1</v>
      </c>
      <c r="E11" s="3" t="n">
        <v>2</v>
      </c>
      <c r="F11" s="3" t="n">
        <v>3</v>
      </c>
      <c r="U11" s="3" t="n">
        <v>1</v>
      </c>
      <c r="V11" s="3" t="n">
        <v>2</v>
      </c>
      <c r="W11" s="3" t="n">
        <v>3</v>
      </c>
      <c r="AA11" s="3" t="n">
        <v>1</v>
      </c>
      <c r="AB11" s="3" t="n">
        <v>2</v>
      </c>
      <c r="AC11" s="3" t="n">
        <v>3</v>
      </c>
      <c r="AH11" s="3" t="n">
        <v>1</v>
      </c>
      <c r="AI11" s="3" t="n">
        <v>2</v>
      </c>
      <c r="AJ11" s="3" t="n">
        <v>3</v>
      </c>
      <c r="AM11" s="3" t="n">
        <v>1</v>
      </c>
      <c r="AN11" s="3" t="n">
        <v>2</v>
      </c>
      <c r="AO11" s="3" t="n">
        <v>3</v>
      </c>
      <c r="AR11" s="3" t="n">
        <v>1</v>
      </c>
      <c r="AS11" s="3" t="n">
        <v>2</v>
      </c>
      <c r="AT11" s="3" t="n">
        <v>3</v>
      </c>
    </row>
    <row r="12" customFormat="false" ht="15" hidden="false" customHeight="false" outlineLevel="0" collapsed="false">
      <c r="A12" s="0" t="n">
        <v>1971</v>
      </c>
      <c r="B12" s="5" t="s">
        <v>25</v>
      </c>
      <c r="C12" s="6" t="n">
        <v>1</v>
      </c>
      <c r="D12" s="7" t="n">
        <v>1</v>
      </c>
      <c r="E12" s="7" t="n">
        <v>10</v>
      </c>
      <c r="F12" s="7" t="n">
        <v>2</v>
      </c>
      <c r="G12" s="8" t="n">
        <f aca="false">PRODUCT(D12:F12)</f>
        <v>20</v>
      </c>
      <c r="I12" s="10" t="n">
        <f aca="false">G15-G8</f>
        <v>0</v>
      </c>
      <c r="J12" s="9" t="n">
        <f aca="false">G15/G8</f>
        <v>1</v>
      </c>
      <c r="L12" s="30" t="n">
        <f aca="false">+G12/G15</f>
        <v>0.25</v>
      </c>
      <c r="M12" s="31" t="n">
        <f aca="false">+L12</f>
        <v>0.25</v>
      </c>
      <c r="O12" s="11" t="n">
        <f aca="false">G15</f>
        <v>80</v>
      </c>
      <c r="P12" s="32" t="n">
        <f aca="false">+$M12/$M15</f>
        <v>0.25</v>
      </c>
      <c r="Q12" s="33" t="n">
        <f aca="false">+$P12*$O12</f>
        <v>20</v>
      </c>
      <c r="S12" s="5" t="s">
        <v>11</v>
      </c>
      <c r="T12" s="6" t="n">
        <v>1</v>
      </c>
      <c r="U12" s="7" t="n">
        <f aca="false">LN(D12) - LN(D5)</f>
        <v>0</v>
      </c>
      <c r="V12" s="7" t="n">
        <f aca="false">LN(E12) - LN(E5)</f>
        <v>0</v>
      </c>
      <c r="W12" s="7" t="n">
        <f aca="false">LN(F12) - LN(F5)</f>
        <v>0</v>
      </c>
      <c r="Y12" s="5" t="s">
        <v>11</v>
      </c>
      <c r="Z12" s="6" t="n">
        <v>1</v>
      </c>
      <c r="AA12" s="7" t="n">
        <f aca="false">$Q12*U12</f>
        <v>0</v>
      </c>
      <c r="AB12" s="7" t="n">
        <f aca="false">$Q12*V12</f>
        <v>0</v>
      </c>
      <c r="AC12" s="7" t="n">
        <f aca="false">$Q12*W12</f>
        <v>0</v>
      </c>
      <c r="AF12" s="5" t="s">
        <v>11</v>
      </c>
      <c r="AG12" s="6" t="n">
        <v>1</v>
      </c>
      <c r="AH12" s="7" t="n">
        <f aca="false">$P12*U12</f>
        <v>0</v>
      </c>
      <c r="AI12" s="7" t="n">
        <f aca="false">$P12*V12</f>
        <v>0</v>
      </c>
      <c r="AJ12" s="7" t="n">
        <f aca="false">$P12*W12</f>
        <v>0</v>
      </c>
    </row>
    <row r="13" customFormat="false" ht="15" hidden="false" customHeight="false" outlineLevel="0" collapsed="false">
      <c r="B13" s="5"/>
      <c r="C13" s="6" t="n">
        <v>2</v>
      </c>
      <c r="D13" s="7" t="n">
        <v>4</v>
      </c>
      <c r="E13" s="7" t="n">
        <v>5</v>
      </c>
      <c r="F13" s="7" t="n">
        <v>3</v>
      </c>
      <c r="G13" s="8" t="n">
        <f aca="false">PRODUCT(D13:F13)</f>
        <v>60</v>
      </c>
      <c r="L13" s="30" t="n">
        <f aca="false">+G13/G15</f>
        <v>0.75</v>
      </c>
      <c r="M13" s="31" t="n">
        <f aca="false">+L13</f>
        <v>0.75</v>
      </c>
      <c r="O13" s="3"/>
      <c r="P13" s="32" t="n">
        <f aca="false">+$M13/$M15</f>
        <v>0.75</v>
      </c>
      <c r="Q13" s="33" t="n">
        <f aca="false">+$P13*$O12</f>
        <v>60</v>
      </c>
      <c r="S13" s="5"/>
      <c r="T13" s="6" t="n">
        <v>2</v>
      </c>
      <c r="U13" s="7" t="n">
        <f aca="false">LN(D13) - LN(D6)</f>
        <v>0</v>
      </c>
      <c r="V13" s="7" t="n">
        <f aca="false">LN(E13) - LN(E6)</f>
        <v>0</v>
      </c>
      <c r="W13" s="7" t="n">
        <f aca="false">LN(F13) - LN(F6)</f>
        <v>0</v>
      </c>
      <c r="Y13" s="5"/>
      <c r="Z13" s="6" t="n">
        <v>2</v>
      </c>
      <c r="AA13" s="7" t="n">
        <f aca="false">$Q13*U13</f>
        <v>0</v>
      </c>
      <c r="AB13" s="7" t="n">
        <f aca="false">$Q13*V13</f>
        <v>0</v>
      </c>
      <c r="AC13" s="7" t="n">
        <f aca="false">$Q13*W13</f>
        <v>0</v>
      </c>
      <c r="AF13" s="5"/>
      <c r="AG13" s="6" t="n">
        <v>2</v>
      </c>
      <c r="AH13" s="7" t="n">
        <f aca="false">$P13*U13</f>
        <v>0</v>
      </c>
      <c r="AI13" s="7" t="n">
        <f aca="false">$P13*V13</f>
        <v>0</v>
      </c>
      <c r="AJ13" s="7" t="n">
        <f aca="false">$P13*W13</f>
        <v>0</v>
      </c>
    </row>
    <row r="14" customFormat="false" ht="15.65" hidden="false" customHeight="false" outlineLevel="0" collapsed="false">
      <c r="D14" s="14" t="s">
        <v>12</v>
      </c>
      <c r="E14" s="14"/>
      <c r="F14" s="14"/>
      <c r="G14" s="15" t="s">
        <v>13</v>
      </c>
      <c r="M14" s="3" t="s">
        <v>36</v>
      </c>
      <c r="U14" s="14" t="s">
        <v>14</v>
      </c>
      <c r="V14" s="14"/>
      <c r="W14" s="14"/>
      <c r="AA14" s="14" t="s">
        <v>26</v>
      </c>
      <c r="AB14" s="14"/>
      <c r="AC14" s="14"/>
      <c r="AH14" s="14" t="s">
        <v>27</v>
      </c>
      <c r="AI14" s="14"/>
      <c r="AJ14" s="14"/>
    </row>
    <row r="15" customFormat="false" ht="15" hidden="false" customHeight="false" outlineLevel="0" collapsed="false">
      <c r="D15" s="16"/>
      <c r="E15" s="16"/>
      <c r="G15" s="17" t="n">
        <f aca="false">SUM(G12:G13)</f>
        <v>80</v>
      </c>
      <c r="K15" s="16"/>
      <c r="L15" s="16"/>
      <c r="M15" s="30" t="n">
        <f aca="false">+SUM(M12:M13)</f>
        <v>1</v>
      </c>
      <c r="N15" s="16"/>
      <c r="AA15" s="7" t="n">
        <f aca="false">SUM(AA12:AA13)</f>
        <v>0</v>
      </c>
      <c r="AB15" s="7" t="n">
        <f aca="false">SUM(AB12:AB13)</f>
        <v>0</v>
      </c>
      <c r="AC15" s="7" t="n">
        <f aca="false">SUM(AC12:AC13)</f>
        <v>0</v>
      </c>
      <c r="AD15" s="10" t="n">
        <f aca="false">SUM(AA15:AC15)</f>
        <v>0</v>
      </c>
      <c r="AH15" s="7" t="n">
        <f aca="false">EXP(SUM(AH12:AH13))</f>
        <v>1</v>
      </c>
      <c r="AI15" s="7" t="n">
        <f aca="false">EXP(SUM(AI12:AI13))</f>
        <v>1</v>
      </c>
      <c r="AJ15" s="7" t="n">
        <f aca="false">EXP(SUM(AJ12:AJ13))</f>
        <v>1</v>
      </c>
      <c r="AK15" s="9" t="n">
        <f aca="false">PRODUCT(AH15:AJ15)</f>
        <v>1</v>
      </c>
      <c r="AM15" s="7" t="n">
        <f aca="false">AA15</f>
        <v>0</v>
      </c>
      <c r="AN15" s="7" t="n">
        <f aca="false">AB15</f>
        <v>0</v>
      </c>
      <c r="AO15" s="7" t="n">
        <f aca="false">AC15</f>
        <v>0</v>
      </c>
      <c r="AP15" s="10" t="n">
        <f aca="false">SUM(AM15:AO15)</f>
        <v>0</v>
      </c>
      <c r="AQ15" s="18"/>
      <c r="AR15" s="7" t="n">
        <f aca="false">AH15</f>
        <v>1</v>
      </c>
      <c r="AS15" s="7" t="n">
        <f aca="false">AI15</f>
        <v>1</v>
      </c>
      <c r="AT15" s="7" t="n">
        <f aca="false">AJ15</f>
        <v>1</v>
      </c>
      <c r="AU15" s="9" t="n">
        <f aca="false">PRODUCT(AR15:AT15)</f>
        <v>1</v>
      </c>
    </row>
    <row r="16" customFormat="false" ht="15.65" hidden="false" customHeight="false" outlineLevel="0" collapsed="false">
      <c r="D16" s="3"/>
      <c r="E16" s="3"/>
      <c r="G16" s="19" t="s">
        <v>17</v>
      </c>
      <c r="L16" s="28"/>
      <c r="M16" s="3" t="s">
        <v>37</v>
      </c>
      <c r="AA16" s="2" t="s">
        <v>18</v>
      </c>
      <c r="AB16" s="2"/>
      <c r="AC16" s="2"/>
      <c r="AD16" s="3" t="s">
        <v>6</v>
      </c>
      <c r="AH16" s="14" t="s">
        <v>5</v>
      </c>
      <c r="AI16" s="14"/>
      <c r="AJ16" s="14"/>
      <c r="AK16" s="3" t="s">
        <v>5</v>
      </c>
      <c r="AP16" s="3" t="s">
        <v>6</v>
      </c>
      <c r="AU16" s="3" t="s">
        <v>5</v>
      </c>
    </row>
    <row r="17" customFormat="false" ht="15" hidden="false" customHeight="false" outlineLevel="0" collapsed="false">
      <c r="D17" s="2" t="s">
        <v>3</v>
      </c>
      <c r="E17" s="2"/>
      <c r="F17" s="2"/>
      <c r="U17" s="2" t="s">
        <v>3</v>
      </c>
      <c r="V17" s="2"/>
      <c r="W17" s="2"/>
      <c r="AA17" s="2" t="s">
        <v>3</v>
      </c>
      <c r="AB17" s="2"/>
      <c r="AC17" s="2"/>
      <c r="AH17" s="2" t="s">
        <v>3</v>
      </c>
      <c r="AI17" s="2"/>
      <c r="AJ17" s="2"/>
    </row>
    <row r="18" customFormat="false" ht="15" hidden="false" customHeight="false" outlineLevel="0" collapsed="false">
      <c r="D18" s="3" t="n">
        <v>1</v>
      </c>
      <c r="E18" s="3" t="n">
        <v>2</v>
      </c>
      <c r="F18" s="3" t="n">
        <v>3</v>
      </c>
      <c r="U18" s="3" t="n">
        <v>1</v>
      </c>
      <c r="V18" s="3" t="n">
        <v>2</v>
      </c>
      <c r="W18" s="3" t="n">
        <v>3</v>
      </c>
      <c r="AA18" s="3" t="n">
        <v>1</v>
      </c>
      <c r="AB18" s="3" t="n">
        <v>2</v>
      </c>
      <c r="AC18" s="3" t="n">
        <v>3</v>
      </c>
      <c r="AH18" s="3" t="n">
        <v>1</v>
      </c>
      <c r="AI18" s="3" t="n">
        <v>2</v>
      </c>
      <c r="AJ18" s="3" t="n">
        <v>3</v>
      </c>
    </row>
    <row r="19" customFormat="false" ht="15.75" hidden="false" customHeight="true" outlineLevel="0" collapsed="false">
      <c r="A19" s="0" t="n">
        <v>1972</v>
      </c>
      <c r="B19" s="5" t="s">
        <v>25</v>
      </c>
      <c r="C19" s="6" t="n">
        <v>1</v>
      </c>
      <c r="D19" s="7" t="n">
        <v>4</v>
      </c>
      <c r="E19" s="7" t="n">
        <v>5</v>
      </c>
      <c r="F19" s="7" t="n">
        <v>3</v>
      </c>
      <c r="G19" s="8" t="n">
        <f aca="false">PRODUCT(D19:F19)</f>
        <v>60</v>
      </c>
      <c r="I19" s="10" t="n">
        <f aca="false">G22-G15</f>
        <v>100</v>
      </c>
      <c r="J19" s="9" t="n">
        <f aca="false">G22/G15</f>
        <v>2.25</v>
      </c>
      <c r="L19" s="30" t="n">
        <f aca="false">+G19/G22</f>
        <v>0.333333333333333</v>
      </c>
      <c r="M19" s="31" t="n">
        <f aca="false">+(L19-L12)/(LN(L19)-LN(L12))</f>
        <v>0.289671624731851</v>
      </c>
      <c r="O19" s="11" t="n">
        <f aca="false">(G22-G15) / (LN(G22) - LN(G15))</f>
        <v>123.315173118822</v>
      </c>
      <c r="P19" s="32" t="n">
        <f aca="false">+$M19/$M22</f>
        <v>0.290488708648545</v>
      </c>
      <c r="Q19" s="33" t="n">
        <f aca="false">+$P19*$O19</f>
        <v>35.8216653960583</v>
      </c>
      <c r="S19" s="5" t="s">
        <v>11</v>
      </c>
      <c r="T19" s="6" t="n">
        <v>1</v>
      </c>
      <c r="U19" s="7" t="n">
        <f aca="false">LN(D19) - LN(D12)</f>
        <v>1.38629436111989</v>
      </c>
      <c r="V19" s="7" t="n">
        <f aca="false">LN(E19) - LN(E12)</f>
        <v>-0.693147180559946</v>
      </c>
      <c r="W19" s="7" t="n">
        <f aca="false">LN(F19) - LN(F12)</f>
        <v>0.405465108108164</v>
      </c>
      <c r="Y19" s="5" t="s">
        <v>11</v>
      </c>
      <c r="Z19" s="6" t="n">
        <v>1</v>
      </c>
      <c r="AA19" s="7" t="n">
        <f aca="false">$Q19*U19</f>
        <v>49.6593727444791</v>
      </c>
      <c r="AB19" s="7" t="n">
        <f aca="false">$Q19*V19</f>
        <v>-24.8296863722396</v>
      </c>
      <c r="AC19" s="7" t="n">
        <f aca="false">$Q19*W19</f>
        <v>14.5244354324273</v>
      </c>
      <c r="AF19" s="5" t="s">
        <v>11</v>
      </c>
      <c r="AG19" s="6" t="n">
        <v>1</v>
      </c>
      <c r="AH19" s="7" t="n">
        <f aca="false">$P19*U19</f>
        <v>0.402702858768477</v>
      </c>
      <c r="AI19" s="7" t="n">
        <f aca="false">$P19*V19</f>
        <v>-0.201351429384239</v>
      </c>
      <c r="AJ19" s="7" t="n">
        <f aca="false">$P19*W19</f>
        <v>0.117783035656384</v>
      </c>
      <c r="AM19" s="3"/>
      <c r="AN19" s="3"/>
    </row>
    <row r="20" customFormat="false" ht="15" hidden="false" customHeight="false" outlineLevel="0" collapsed="false">
      <c r="B20" s="5"/>
      <c r="C20" s="6" t="n">
        <v>2</v>
      </c>
      <c r="D20" s="7" t="n">
        <v>5</v>
      </c>
      <c r="E20" s="7" t="n">
        <v>6</v>
      </c>
      <c r="F20" s="7" t="n">
        <v>4</v>
      </c>
      <c r="G20" s="8" t="n">
        <f aca="false">PRODUCT(D20:F20)</f>
        <v>120</v>
      </c>
      <c r="L20" s="30" t="n">
        <f aca="false">+G20/G22</f>
        <v>0.666666666666667</v>
      </c>
      <c r="M20" s="31" t="n">
        <f aca="false">+(L20-L13)/(LN(L20)-LN(L13))</f>
        <v>0.70751558464198</v>
      </c>
      <c r="O20" s="3"/>
      <c r="P20" s="32" t="n">
        <f aca="false">+$M20/$M22</f>
        <v>0.709511291351455</v>
      </c>
      <c r="Q20" s="33" t="n">
        <f aca="false">+$P20*$O19</f>
        <v>87.4935077227633</v>
      </c>
      <c r="S20" s="5"/>
      <c r="T20" s="6" t="n">
        <v>2</v>
      </c>
      <c r="U20" s="7" t="n">
        <f aca="false">LN(D20) - LN(D13)</f>
        <v>0.22314355131421</v>
      </c>
      <c r="V20" s="7" t="n">
        <f aca="false">LN(E20) - LN(E13)</f>
        <v>0.182321556793955</v>
      </c>
      <c r="W20" s="7" t="n">
        <f aca="false">LN(F20) - LN(F13)</f>
        <v>0.287682072451781</v>
      </c>
      <c r="Y20" s="5"/>
      <c r="Z20" s="6" t="n">
        <v>2</v>
      </c>
      <c r="AA20" s="7" t="n">
        <f aca="false">$Q20*U20</f>
        <v>19.5236120301946</v>
      </c>
      <c r="AB20" s="7" t="n">
        <f aca="false">$Q20*V20</f>
        <v>15.9519525373781</v>
      </c>
      <c r="AC20" s="7" t="n">
        <f aca="false">$Q20*W20</f>
        <v>25.1703136277604</v>
      </c>
      <c r="AF20" s="5"/>
      <c r="AG20" s="6" t="n">
        <v>2</v>
      </c>
      <c r="AH20" s="7" t="n">
        <f aca="false">$P20*U20</f>
        <v>0.158322869249695</v>
      </c>
      <c r="AI20" s="7" t="n">
        <f aca="false">$P20*V20</f>
        <v>0.129359203202086</v>
      </c>
      <c r="AJ20" s="7" t="n">
        <f aca="false">$P20*W20</f>
        <v>0.204113678723926</v>
      </c>
      <c r="AM20" s="3"/>
      <c r="AN20" s="3"/>
    </row>
    <row r="21" customFormat="false" ht="15.65" hidden="false" customHeight="false" outlineLevel="0" collapsed="false">
      <c r="D21" s="14" t="s">
        <v>12</v>
      </c>
      <c r="E21" s="14"/>
      <c r="F21" s="14"/>
      <c r="G21" s="15" t="s">
        <v>13</v>
      </c>
      <c r="M21" s="3" t="s">
        <v>36</v>
      </c>
      <c r="Q21" s="19"/>
      <c r="U21" s="14" t="s">
        <v>14</v>
      </c>
      <c r="V21" s="14"/>
      <c r="W21" s="14"/>
      <c r="AA21" s="14" t="s">
        <v>26</v>
      </c>
      <c r="AB21" s="14"/>
      <c r="AC21" s="14"/>
      <c r="AH21" s="14" t="s">
        <v>27</v>
      </c>
      <c r="AI21" s="14"/>
      <c r="AJ21" s="14"/>
      <c r="AM21" s="3"/>
      <c r="AN21" s="3"/>
    </row>
    <row r="22" customFormat="false" ht="15" hidden="false" customHeight="false" outlineLevel="0" collapsed="false">
      <c r="B22" s="20"/>
      <c r="D22" s="19"/>
      <c r="E22" s="19"/>
      <c r="G22" s="17" t="n">
        <f aca="false">SUM(G19:G20)</f>
        <v>180</v>
      </c>
      <c r="M22" s="30" t="n">
        <f aca="false">+SUM(M19:M20)</f>
        <v>0.997187209373831</v>
      </c>
      <c r="Q22" s="19"/>
      <c r="AA22" s="7" t="n">
        <f aca="false">SUM(AA19:AA20)</f>
        <v>69.1829847746737</v>
      </c>
      <c r="AB22" s="7" t="n">
        <f aca="false">SUM(AB19:AB20)</f>
        <v>-8.87773383486147</v>
      </c>
      <c r="AC22" s="7" t="n">
        <f aca="false">SUM(AC19:AC20)</f>
        <v>39.6947490601877</v>
      </c>
      <c r="AD22" s="10" t="n">
        <f aca="false">SUM(AA22:AC22)</f>
        <v>100</v>
      </c>
      <c r="AE22" s="18"/>
      <c r="AH22" s="7" t="n">
        <f aca="false">EXP(SUM(AH19:AH20))</f>
        <v>1.75246913540226</v>
      </c>
      <c r="AI22" s="7" t="n">
        <f aca="false">EXP(SUM(AI19:AI20))</f>
        <v>0.930538129617008</v>
      </c>
      <c r="AJ22" s="7" t="n">
        <f aca="false">EXP(SUM(AJ19:AJ20))</f>
        <v>1.37974226106306</v>
      </c>
      <c r="AK22" s="9" t="n">
        <f aca="false">PRODUCT(AH22:AJ22)</f>
        <v>2.25</v>
      </c>
      <c r="AM22" s="7" t="n">
        <f aca="false">AA22</f>
        <v>69.1829847746737</v>
      </c>
      <c r="AN22" s="7" t="n">
        <f aca="false">AB22</f>
        <v>-8.87773383486147</v>
      </c>
      <c r="AO22" s="7" t="n">
        <f aca="false">AC22</f>
        <v>39.6947490601877</v>
      </c>
      <c r="AP22" s="10" t="n">
        <f aca="false">SUM(AM22:AO22)</f>
        <v>100</v>
      </c>
      <c r="AR22" s="7" t="n">
        <f aca="false">AH22</f>
        <v>1.75246913540226</v>
      </c>
      <c r="AS22" s="7" t="n">
        <f aca="false">AI22</f>
        <v>0.930538129617008</v>
      </c>
      <c r="AT22" s="7" t="n">
        <f aca="false">AJ22</f>
        <v>1.37974226106306</v>
      </c>
      <c r="AU22" s="9" t="n">
        <f aca="false">PRODUCT(AR22:AT22)</f>
        <v>2.25</v>
      </c>
    </row>
    <row r="23" customFormat="false" ht="15.65" hidden="false" customHeight="false" outlineLevel="0" collapsed="false">
      <c r="D23" s="19"/>
      <c r="E23" s="19"/>
      <c r="G23" s="19" t="s">
        <v>17</v>
      </c>
      <c r="M23" s="3" t="s">
        <v>37</v>
      </c>
      <c r="Q23" s="19"/>
      <c r="AA23" s="2" t="s">
        <v>18</v>
      </c>
      <c r="AB23" s="2"/>
      <c r="AC23" s="2"/>
      <c r="AD23" s="3" t="s">
        <v>6</v>
      </c>
      <c r="AE23" s="19"/>
      <c r="AH23" s="14" t="s">
        <v>5</v>
      </c>
      <c r="AI23" s="14"/>
      <c r="AJ23" s="14"/>
      <c r="AK23" s="3" t="s">
        <v>5</v>
      </c>
      <c r="AM23" s="3"/>
      <c r="AN23" s="3"/>
      <c r="AP23" s="3" t="s">
        <v>6</v>
      </c>
      <c r="AU23" s="3" t="s">
        <v>5</v>
      </c>
    </row>
    <row r="24" customFormat="false" ht="15" hidden="false" customHeight="false" outlineLevel="0" collapsed="false">
      <c r="D24" s="2" t="s">
        <v>3</v>
      </c>
      <c r="E24" s="2"/>
      <c r="F24" s="2"/>
      <c r="Q24" s="19"/>
      <c r="U24" s="2" t="s">
        <v>3</v>
      </c>
      <c r="V24" s="2"/>
      <c r="W24" s="2"/>
      <c r="AA24" s="2" t="s">
        <v>3</v>
      </c>
      <c r="AB24" s="2"/>
      <c r="AC24" s="2"/>
      <c r="AH24" s="2" t="s">
        <v>3</v>
      </c>
      <c r="AI24" s="2"/>
      <c r="AJ24" s="2"/>
      <c r="AM24" s="3"/>
      <c r="AN24" s="3"/>
    </row>
    <row r="25" customFormat="false" ht="15" hidden="false" customHeight="false" outlineLevel="0" collapsed="false">
      <c r="D25" s="3" t="n">
        <v>1</v>
      </c>
      <c r="E25" s="3" t="n">
        <v>2</v>
      </c>
      <c r="F25" s="3" t="n">
        <v>3</v>
      </c>
      <c r="Q25" s="19"/>
      <c r="U25" s="3" t="n">
        <v>1</v>
      </c>
      <c r="V25" s="3" t="n">
        <v>2</v>
      </c>
      <c r="W25" s="3" t="n">
        <v>3</v>
      </c>
      <c r="AA25" s="3" t="n">
        <v>1</v>
      </c>
      <c r="AB25" s="3" t="n">
        <v>2</v>
      </c>
      <c r="AC25" s="3" t="n">
        <v>3</v>
      </c>
      <c r="AH25" s="3" t="n">
        <v>1</v>
      </c>
      <c r="AI25" s="3" t="n">
        <v>2</v>
      </c>
      <c r="AJ25" s="3" t="n">
        <v>3</v>
      </c>
      <c r="AM25" s="3"/>
      <c r="AN25" s="3"/>
    </row>
    <row r="26" customFormat="false" ht="15.75" hidden="false" customHeight="true" outlineLevel="0" collapsed="false">
      <c r="A26" s="0" t="n">
        <v>1973</v>
      </c>
      <c r="B26" s="5" t="s">
        <v>25</v>
      </c>
      <c r="C26" s="6" t="n">
        <v>1</v>
      </c>
      <c r="D26" s="7" t="n">
        <v>8</v>
      </c>
      <c r="E26" s="7" t="n">
        <v>2</v>
      </c>
      <c r="F26" s="7" t="n">
        <v>4</v>
      </c>
      <c r="G26" s="8" t="n">
        <f aca="false">PRODUCT(D26:F26)</f>
        <v>64</v>
      </c>
      <c r="I26" s="10" t="n">
        <f aca="false">G29-G22</f>
        <v>59</v>
      </c>
      <c r="J26" s="9" t="n">
        <f aca="false">G29/G22</f>
        <v>1.32777777777778</v>
      </c>
      <c r="L26" s="30" t="n">
        <f aca="false">+G26/G29</f>
        <v>0.267782426778243</v>
      </c>
      <c r="M26" s="31" t="n">
        <f aca="false">+(L26-L19)/(LN(L26)-LN(L19))</f>
        <v>0.29936270458982</v>
      </c>
      <c r="O26" s="11" t="n">
        <f aca="false">(G29-G22) / (LN(G29) - LN(G22))</f>
        <v>208.107955767173</v>
      </c>
      <c r="P26" s="32" t="n">
        <f aca="false">+$M26/$M29</f>
        <v>0.299874717232178</v>
      </c>
      <c r="Q26" s="33" t="n">
        <f aca="false">+$P26*$O26</f>
        <v>62.4063143894476</v>
      </c>
      <c r="S26" s="5" t="s">
        <v>11</v>
      </c>
      <c r="T26" s="6" t="n">
        <v>1</v>
      </c>
      <c r="U26" s="7" t="n">
        <f aca="false">LN(D26) - LN(D19)</f>
        <v>0.693147180559945</v>
      </c>
      <c r="V26" s="7" t="n">
        <f aca="false">LN(E26) - LN(E19)</f>
        <v>-0.916290731874155</v>
      </c>
      <c r="W26" s="7" t="n">
        <f aca="false">LN(F26) - LN(F19)</f>
        <v>0.287682072451781</v>
      </c>
      <c r="Y26" s="5" t="s">
        <v>11</v>
      </c>
      <c r="Z26" s="6" t="n">
        <v>1</v>
      </c>
      <c r="AA26" s="7" t="n">
        <f aca="false">$Q26*U26</f>
        <v>43.2567608681831</v>
      </c>
      <c r="AB26" s="7" t="n">
        <f aca="false">$Q26*V26</f>
        <v>-57.1823274854755</v>
      </c>
      <c r="AC26" s="7" t="n">
        <f aca="false">$Q26*W26</f>
        <v>17.9531778576337</v>
      </c>
      <c r="AF26" s="5" t="s">
        <v>11</v>
      </c>
      <c r="AG26" s="6" t="n">
        <v>1</v>
      </c>
      <c r="AH26" s="7" t="n">
        <f aca="false">$P26*U26</f>
        <v>0.207857314770695</v>
      </c>
      <c r="AI26" s="7" t="n">
        <f aca="false">$P26*V26</f>
        <v>-0.274772424123228</v>
      </c>
      <c r="AJ26" s="7" t="n">
        <f aca="false">$P26*W26</f>
        <v>0.0862685801292448</v>
      </c>
      <c r="AM26" s="3"/>
      <c r="AN26" s="3"/>
    </row>
    <row r="27" customFormat="false" ht="15" hidden="false" customHeight="false" outlineLevel="0" collapsed="false">
      <c r="B27" s="5"/>
      <c r="C27" s="6" t="n">
        <v>2</v>
      </c>
      <c r="D27" s="7" t="n">
        <v>5</v>
      </c>
      <c r="E27" s="7" t="n">
        <v>7</v>
      </c>
      <c r="F27" s="7" t="n">
        <v>5</v>
      </c>
      <c r="G27" s="8" t="n">
        <f aca="false">PRODUCT(D27:F27)</f>
        <v>175</v>
      </c>
      <c r="L27" s="30" t="n">
        <f aca="false">+G27/G29</f>
        <v>0.732217573221757</v>
      </c>
      <c r="M27" s="31" t="n">
        <f aca="false">+(L27-L20)/(LN(L27)-LN(L20))</f>
        <v>0.698929873567205</v>
      </c>
      <c r="O27" s="3"/>
      <c r="P27" s="32" t="n">
        <f aca="false">+$M27/$M29</f>
        <v>0.700125282767822</v>
      </c>
      <c r="Q27" s="33" t="n">
        <f aca="false">+$P27*$O26</f>
        <v>145.701641377725</v>
      </c>
      <c r="S27" s="5"/>
      <c r="T27" s="6" t="n">
        <v>2</v>
      </c>
      <c r="U27" s="7" t="n">
        <f aca="false">LN(D27) - LN(D20)</f>
        <v>0</v>
      </c>
      <c r="V27" s="7" t="n">
        <f aca="false">LN(E27) - LN(E20)</f>
        <v>0.154150679827258</v>
      </c>
      <c r="W27" s="7" t="n">
        <f aca="false">LN(F27) - LN(F20)</f>
        <v>0.22314355131421</v>
      </c>
      <c r="Y27" s="5"/>
      <c r="Z27" s="6" t="n">
        <v>2</v>
      </c>
      <c r="AA27" s="7" t="n">
        <f aca="false">$Q27*U27</f>
        <v>0</v>
      </c>
      <c r="AB27" s="7" t="n">
        <f aca="false">$Q27*V27</f>
        <v>22.4600070703237</v>
      </c>
      <c r="AC27" s="7" t="n">
        <f aca="false">$Q27*W27</f>
        <v>32.5123816893349</v>
      </c>
      <c r="AF27" s="5"/>
      <c r="AG27" s="6" t="n">
        <v>2</v>
      </c>
      <c r="AH27" s="7" t="n">
        <f aca="false">$P27*U27</f>
        <v>0</v>
      </c>
      <c r="AI27" s="7" t="n">
        <f aca="false">$P27*V27</f>
        <v>0.107924788302911</v>
      </c>
      <c r="AJ27" s="7" t="n">
        <f aca="false">$P27*W27</f>
        <v>0.156228441961677</v>
      </c>
      <c r="AM27" s="3"/>
      <c r="AN27" s="3"/>
    </row>
    <row r="28" customFormat="false" ht="15.65" hidden="false" customHeight="false" outlineLevel="0" collapsed="false">
      <c r="D28" s="14" t="s">
        <v>12</v>
      </c>
      <c r="E28" s="14"/>
      <c r="F28" s="14"/>
      <c r="G28" s="15" t="s">
        <v>13</v>
      </c>
      <c r="M28" s="3" t="s">
        <v>36</v>
      </c>
      <c r="U28" s="14" t="s">
        <v>14</v>
      </c>
      <c r="V28" s="14"/>
      <c r="W28" s="14"/>
      <c r="AA28" s="14" t="s">
        <v>26</v>
      </c>
      <c r="AB28" s="14"/>
      <c r="AC28" s="14"/>
      <c r="AH28" s="14" t="s">
        <v>27</v>
      </c>
      <c r="AI28" s="14"/>
      <c r="AJ28" s="14"/>
      <c r="AM28" s="3"/>
      <c r="AN28" s="3"/>
    </row>
    <row r="29" customFormat="false" ht="15" hidden="false" customHeight="false" outlineLevel="0" collapsed="false">
      <c r="D29" s="19"/>
      <c r="E29" s="19"/>
      <c r="G29" s="17" t="n">
        <f aca="false">SUM(G26:G27)</f>
        <v>239</v>
      </c>
      <c r="M29" s="30" t="n">
        <f aca="false">+SUM(M26:M27)</f>
        <v>0.998292578157025</v>
      </c>
      <c r="AA29" s="7" t="n">
        <f aca="false">SUM(AA26:AA27)</f>
        <v>43.2567608681831</v>
      </c>
      <c r="AB29" s="7" t="n">
        <f aca="false">SUM(AB26:AB27)</f>
        <v>-34.7223204151518</v>
      </c>
      <c r="AC29" s="7" t="n">
        <f aca="false">SUM(AC26:AC27)</f>
        <v>50.4655595469686</v>
      </c>
      <c r="AD29" s="10" t="n">
        <f aca="false">SUM(AA29:AC29)</f>
        <v>58.9999999999999</v>
      </c>
      <c r="AE29" s="18"/>
      <c r="AH29" s="7" t="n">
        <f aca="false">EXP(SUM(AH26:AH27))</f>
        <v>1.23103750614803</v>
      </c>
      <c r="AI29" s="7" t="n">
        <f aca="false">EXP(SUM(AI26:AI27))</f>
        <v>0.846328551669512</v>
      </c>
      <c r="AJ29" s="7" t="n">
        <f aca="false">EXP(SUM(AJ26:AJ27))</f>
        <v>1.27442745402868</v>
      </c>
      <c r="AK29" s="9" t="n">
        <f aca="false">PRODUCT(AH29:AJ29)</f>
        <v>1.32777777777778</v>
      </c>
      <c r="AM29" s="7" t="n">
        <f aca="false">AM22+AA29</f>
        <v>112.439745642857</v>
      </c>
      <c r="AN29" s="7" t="n">
        <f aca="false">AN22+AB29</f>
        <v>-43.6000542500133</v>
      </c>
      <c r="AO29" s="7" t="n">
        <f aca="false">AO22+AC29</f>
        <v>90.1603086071563</v>
      </c>
      <c r="AP29" s="10" t="n">
        <f aca="false">SUM(AM29:AO29)</f>
        <v>159</v>
      </c>
      <c r="AR29" s="7" t="n">
        <f aca="false">AR22*AH29</f>
        <v>2.15735523404699</v>
      </c>
      <c r="AS29" s="7" t="n">
        <f aca="false">AS22*AI29</f>
        <v>0.78754098751202</v>
      </c>
      <c r="AT29" s="7" t="n">
        <f aca="false">AT22*AJ29</f>
        <v>1.75838141698237</v>
      </c>
      <c r="AU29" s="9" t="n">
        <f aca="false">PRODUCT(AR29:AT29)</f>
        <v>2.9875</v>
      </c>
    </row>
    <row r="30" customFormat="false" ht="15.65" hidden="false" customHeight="false" outlineLevel="0" collapsed="false">
      <c r="D30" s="19"/>
      <c r="E30" s="19"/>
      <c r="G30" s="19" t="s">
        <v>17</v>
      </c>
      <c r="M30" s="3" t="s">
        <v>37</v>
      </c>
      <c r="AA30" s="2" t="s">
        <v>18</v>
      </c>
      <c r="AB30" s="2"/>
      <c r="AC30" s="2"/>
      <c r="AD30" s="3" t="s">
        <v>6</v>
      </c>
      <c r="AE30" s="19"/>
      <c r="AH30" s="14" t="s">
        <v>5</v>
      </c>
      <c r="AI30" s="14"/>
      <c r="AJ30" s="14"/>
      <c r="AK30" s="3" t="s">
        <v>5</v>
      </c>
      <c r="AM30" s="3"/>
      <c r="AN30" s="3"/>
      <c r="AP30" s="3" t="s">
        <v>6</v>
      </c>
      <c r="AU30" s="3" t="s">
        <v>5</v>
      </c>
    </row>
    <row r="31" customFormat="false" ht="15" hidden="false" customHeight="false" outlineLevel="0" collapsed="false">
      <c r="D31" s="2" t="s">
        <v>3</v>
      </c>
      <c r="E31" s="2"/>
      <c r="F31" s="2"/>
      <c r="U31" s="2" t="s">
        <v>3</v>
      </c>
      <c r="V31" s="2"/>
      <c r="W31" s="2"/>
      <c r="AA31" s="2" t="s">
        <v>3</v>
      </c>
      <c r="AB31" s="2"/>
      <c r="AC31" s="2"/>
      <c r="AH31" s="2" t="s">
        <v>3</v>
      </c>
      <c r="AI31" s="2"/>
      <c r="AJ31" s="2"/>
      <c r="AM31" s="3"/>
      <c r="AN31" s="3"/>
    </row>
    <row r="32" customFormat="false" ht="15" hidden="false" customHeight="false" outlineLevel="0" collapsed="false">
      <c r="D32" s="3" t="n">
        <v>1</v>
      </c>
      <c r="E32" s="3" t="n">
        <v>2</v>
      </c>
      <c r="F32" s="3" t="n">
        <v>3</v>
      </c>
      <c r="U32" s="3" t="n">
        <v>1</v>
      </c>
      <c r="V32" s="3" t="n">
        <v>2</v>
      </c>
      <c r="W32" s="3" t="n">
        <v>3</v>
      </c>
      <c r="AA32" s="3" t="n">
        <v>1</v>
      </c>
      <c r="AB32" s="3" t="n">
        <v>2</v>
      </c>
      <c r="AC32" s="3" t="n">
        <v>3</v>
      </c>
      <c r="AH32" s="3" t="n">
        <v>1</v>
      </c>
      <c r="AI32" s="3" t="n">
        <v>2</v>
      </c>
      <c r="AJ32" s="3" t="n">
        <v>3</v>
      </c>
      <c r="AM32" s="3"/>
      <c r="AN32" s="3"/>
    </row>
    <row r="33" customFormat="false" ht="15.75" hidden="false" customHeight="true" outlineLevel="0" collapsed="false">
      <c r="A33" s="0" t="n">
        <v>1974</v>
      </c>
      <c r="B33" s="5" t="s">
        <v>25</v>
      </c>
      <c r="C33" s="6" t="n">
        <v>1</v>
      </c>
      <c r="D33" s="7" t="n">
        <v>10</v>
      </c>
      <c r="E33" s="7" t="n">
        <v>1</v>
      </c>
      <c r="F33" s="7" t="n">
        <v>5</v>
      </c>
      <c r="G33" s="8" t="n">
        <f aca="false">PRODUCT(D33:F33)</f>
        <v>50</v>
      </c>
      <c r="I33" s="10" t="n">
        <f aca="false">G36-G29</f>
        <v>99</v>
      </c>
      <c r="J33" s="9" t="n">
        <f aca="false">G36/G29</f>
        <v>1.41422594142259</v>
      </c>
      <c r="L33" s="30" t="n">
        <f aca="false">+G33/G36</f>
        <v>0.14792899408284</v>
      </c>
      <c r="M33" s="31" t="n">
        <f aca="false">+(L33-L26)/(LN(L33)-LN(L26))</f>
        <v>0.201963035261086</v>
      </c>
      <c r="O33" s="11" t="n">
        <f aca="false">(G36-G29) / (LN(G36) - LN(G29))</f>
        <v>285.646403638237</v>
      </c>
      <c r="P33" s="32" t="n">
        <f aca="false">+$M33/$M36</f>
        <v>0.203469967552047</v>
      </c>
      <c r="Q33" s="33" t="n">
        <f aca="false">+$P33*$O33</f>
        <v>58.1204644796309</v>
      </c>
      <c r="S33" s="5" t="s">
        <v>11</v>
      </c>
      <c r="T33" s="6" t="n">
        <v>1</v>
      </c>
      <c r="U33" s="7" t="n">
        <f aca="false">LN(D33) - LN(D26)</f>
        <v>0.22314355131421</v>
      </c>
      <c r="V33" s="7" t="n">
        <f aca="false">LN(E33) - LN(E26)</f>
        <v>-0.693147180559945</v>
      </c>
      <c r="W33" s="7" t="n">
        <f aca="false">LN(F33) - LN(F26)</f>
        <v>0.22314355131421</v>
      </c>
      <c r="Y33" s="5" t="s">
        <v>11</v>
      </c>
      <c r="Z33" s="6" t="n">
        <v>1</v>
      </c>
      <c r="AA33" s="7" t="n">
        <f aca="false">$Q33*U33</f>
        <v>12.9692068480162</v>
      </c>
      <c r="AB33" s="7" t="n">
        <f aca="false">$Q33*V33</f>
        <v>-40.2860360868906</v>
      </c>
      <c r="AC33" s="7" t="n">
        <f aca="false">$Q33*W33</f>
        <v>12.9692068480162</v>
      </c>
      <c r="AF33" s="5" t="s">
        <v>11</v>
      </c>
      <c r="AG33" s="6" t="n">
        <v>1</v>
      </c>
      <c r="AH33" s="7" t="n">
        <f aca="false">$P33*U33</f>
        <v>0.0454030111453508</v>
      </c>
      <c r="AI33" s="7" t="n">
        <f aca="false">$P33*V33</f>
        <v>-0.141034634337325</v>
      </c>
      <c r="AJ33" s="7" t="n">
        <f aca="false">$P33*W33</f>
        <v>0.0454030111453507</v>
      </c>
      <c r="AM33" s="3"/>
      <c r="AN33" s="3"/>
    </row>
    <row r="34" customFormat="false" ht="15" hidden="false" customHeight="false" outlineLevel="0" collapsed="false">
      <c r="B34" s="5"/>
      <c r="C34" s="6" t="n">
        <v>2</v>
      </c>
      <c r="D34" s="7" t="n">
        <v>6</v>
      </c>
      <c r="E34" s="7" t="n">
        <v>8</v>
      </c>
      <c r="F34" s="7" t="n">
        <v>6</v>
      </c>
      <c r="G34" s="8" t="n">
        <f aca="false">PRODUCT(D34:F34)</f>
        <v>288</v>
      </c>
      <c r="L34" s="30" t="n">
        <f aca="false">+G34/G36</f>
        <v>0.85207100591716</v>
      </c>
      <c r="M34" s="31" t="n">
        <f aca="false">+(L34-L27)/(LN(L34)-LN(L27))</f>
        <v>0.790630799057116</v>
      </c>
      <c r="P34" s="32" t="n">
        <f aca="false">+$M34/$M36</f>
        <v>0.796530032447953</v>
      </c>
      <c r="Q34" s="33" t="n">
        <f aca="false">+$P34*$O33</f>
        <v>227.525939158606</v>
      </c>
      <c r="S34" s="5"/>
      <c r="T34" s="6" t="n">
        <v>2</v>
      </c>
      <c r="U34" s="7" t="n">
        <f aca="false">LN(D34) - LN(D27)</f>
        <v>0.182321556793955</v>
      </c>
      <c r="V34" s="7" t="n">
        <f aca="false">LN(E34) - LN(E27)</f>
        <v>0.133531392624523</v>
      </c>
      <c r="W34" s="7" t="n">
        <f aca="false">LN(F34) - LN(F27)</f>
        <v>0.182321556793955</v>
      </c>
      <c r="Y34" s="5"/>
      <c r="Z34" s="6" t="n">
        <v>2</v>
      </c>
      <c r="AA34" s="7" t="n">
        <f aca="false">$Q34*U34</f>
        <v>41.4828834384036</v>
      </c>
      <c r="AB34" s="7" t="n">
        <f aca="false">$Q34*V34</f>
        <v>30.381855514051</v>
      </c>
      <c r="AC34" s="7" t="n">
        <f aca="false">$Q34*W34</f>
        <v>41.4828834384036</v>
      </c>
      <c r="AF34" s="5"/>
      <c r="AG34" s="6" t="n">
        <v>2</v>
      </c>
      <c r="AH34" s="7" t="n">
        <f aca="false">$P34*U34</f>
        <v>0.14522459554905</v>
      </c>
      <c r="AI34" s="7" t="n">
        <f aca="false">$P34*V34</f>
        <v>0.106361764500031</v>
      </c>
      <c r="AJ34" s="7" t="n">
        <f aca="false">$P34*W34</f>
        <v>0.14522459554905</v>
      </c>
      <c r="AM34" s="3"/>
      <c r="AN34" s="3"/>
    </row>
    <row r="35" customFormat="false" ht="15.65" hidden="false" customHeight="false" outlineLevel="0" collapsed="false">
      <c r="D35" s="14" t="s">
        <v>12</v>
      </c>
      <c r="E35" s="14"/>
      <c r="F35" s="14"/>
      <c r="G35" s="15" t="s">
        <v>13</v>
      </c>
      <c r="M35" s="3" t="s">
        <v>36</v>
      </c>
      <c r="U35" s="14" t="s">
        <v>14</v>
      </c>
      <c r="V35" s="14"/>
      <c r="W35" s="14"/>
      <c r="AA35" s="14" t="s">
        <v>26</v>
      </c>
      <c r="AB35" s="14"/>
      <c r="AC35" s="14"/>
      <c r="AH35" s="14" t="s">
        <v>27</v>
      </c>
      <c r="AI35" s="14"/>
      <c r="AJ35" s="14"/>
      <c r="AM35" s="3"/>
      <c r="AN35" s="3"/>
    </row>
    <row r="36" customFormat="false" ht="15" hidden="false" customHeight="false" outlineLevel="0" collapsed="false">
      <c r="D36" s="19"/>
      <c r="E36" s="19"/>
      <c r="G36" s="17" t="n">
        <f aca="false">SUM(G33:G34)</f>
        <v>338</v>
      </c>
      <c r="M36" s="30" t="n">
        <f aca="false">+SUM(M33:M34)</f>
        <v>0.992593834318202</v>
      </c>
      <c r="O36" s="3"/>
      <c r="AA36" s="7" t="n">
        <f aca="false">SUM(AA33:AA34)</f>
        <v>54.4520902864199</v>
      </c>
      <c r="AB36" s="7" t="n">
        <f aca="false">SUM(AB33:AB34)</f>
        <v>-9.90418057283958</v>
      </c>
      <c r="AC36" s="7" t="n">
        <f aca="false">SUM(AC33:AC34)</f>
        <v>54.4520902864198</v>
      </c>
      <c r="AD36" s="10" t="n">
        <f aca="false">SUM(AA36:AC36)</f>
        <v>99.0000000000001</v>
      </c>
      <c r="AE36" s="18"/>
      <c r="AH36" s="7" t="n">
        <f aca="false">EXP(SUM(AH33:AH34))</f>
        <v>1.21000876900553</v>
      </c>
      <c r="AI36" s="7" t="n">
        <f aca="false">EXP(SUM(AI33:AI34))</f>
        <v>0.96592134658685</v>
      </c>
      <c r="AJ36" s="7" t="n">
        <f aca="false">EXP(SUM(AJ33:AJ34))</f>
        <v>1.21000876900553</v>
      </c>
      <c r="AK36" s="9" t="n">
        <f aca="false">PRODUCT(AH36:AJ36)</f>
        <v>1.41422594142259</v>
      </c>
      <c r="AM36" s="7" t="n">
        <f aca="false">AM29+AA36</f>
        <v>166.891835929277</v>
      </c>
      <c r="AN36" s="7" t="n">
        <f aca="false">AN29+AB36</f>
        <v>-53.5042348228529</v>
      </c>
      <c r="AO36" s="7" t="n">
        <f aca="false">AO29+AC36</f>
        <v>144.612398893576</v>
      </c>
      <c r="AP36" s="10" t="n">
        <f aca="false">SUM(AM36:AO36)</f>
        <v>258</v>
      </c>
      <c r="AR36" s="7" t="n">
        <f aca="false">AR29*AH36</f>
        <v>2.61041875105685</v>
      </c>
      <c r="AS36" s="7" t="n">
        <f aca="false">AS29*AI36</f>
        <v>0.760702651149948</v>
      </c>
      <c r="AT36" s="7" t="n">
        <f aca="false">AT29*AJ36</f>
        <v>2.12765693380504</v>
      </c>
      <c r="AU36" s="9" t="n">
        <f aca="false">PRODUCT(AR36:AT36)</f>
        <v>4.225</v>
      </c>
    </row>
    <row r="37" customFormat="false" ht="15.65" hidden="false" customHeight="false" outlineLevel="0" collapsed="false">
      <c r="D37" s="19"/>
      <c r="E37" s="19"/>
      <c r="G37" s="19" t="s">
        <v>17</v>
      </c>
      <c r="M37" s="3" t="s">
        <v>37</v>
      </c>
      <c r="AA37" s="2" t="s">
        <v>18</v>
      </c>
      <c r="AB37" s="2"/>
      <c r="AC37" s="2"/>
      <c r="AD37" s="3" t="s">
        <v>6</v>
      </c>
      <c r="AE37" s="19"/>
      <c r="AH37" s="14" t="s">
        <v>5</v>
      </c>
      <c r="AI37" s="14"/>
      <c r="AJ37" s="14"/>
      <c r="AK37" s="3" t="s">
        <v>5</v>
      </c>
      <c r="AM37" s="3"/>
      <c r="AN37" s="3"/>
      <c r="AP37" s="22" t="s">
        <v>28</v>
      </c>
      <c r="AU37" s="22" t="s">
        <v>29</v>
      </c>
    </row>
    <row r="38" customFormat="false" ht="15" hidden="false" customHeight="false" outlineLevel="0" collapsed="false">
      <c r="AA38" s="16"/>
      <c r="AB38" s="16"/>
      <c r="AC38" s="16"/>
      <c r="AH38" s="16"/>
      <c r="AI38" s="16"/>
      <c r="AJ38" s="16"/>
      <c r="AM38" s="19"/>
      <c r="AN38" s="19"/>
    </row>
    <row r="39" customFormat="false" ht="15" hidden="false" customHeight="false" outlineLevel="0" collapsed="false">
      <c r="AA39" s="19"/>
      <c r="AB39" s="19"/>
      <c r="AC39" s="19"/>
      <c r="AH39" s="19"/>
      <c r="AI39" s="19"/>
      <c r="AJ39" s="19"/>
      <c r="AM39" s="19"/>
      <c r="AN39" s="19"/>
    </row>
    <row r="40" customFormat="false" ht="15.75" hidden="false" customHeight="true" outlineLevel="0" collapsed="false">
      <c r="Y40" s="24"/>
      <c r="Z40" s="6"/>
      <c r="AA40" s="19"/>
      <c r="AB40" s="19"/>
      <c r="AC40" s="19"/>
      <c r="AF40" s="24"/>
      <c r="AG40" s="6"/>
      <c r="AH40" s="19"/>
      <c r="AI40" s="19"/>
      <c r="AJ40" s="19"/>
      <c r="AM40" s="19"/>
      <c r="AN40" s="19"/>
    </row>
    <row r="41" customFormat="false" ht="15" hidden="false" customHeight="false" outlineLevel="0" collapsed="false">
      <c r="Y41" s="24"/>
      <c r="Z41" s="6"/>
      <c r="AA41" s="19"/>
      <c r="AB41" s="19"/>
      <c r="AC41" s="19"/>
      <c r="AF41" s="24"/>
      <c r="AG41" s="6"/>
      <c r="AH41" s="19"/>
      <c r="AI41" s="19"/>
      <c r="AJ41" s="19"/>
      <c r="AM41" s="19"/>
      <c r="AN41" s="19"/>
    </row>
    <row r="42" customFormat="false" ht="15" hidden="false" customHeight="false" outlineLevel="0" collapsed="false">
      <c r="AA42" s="25" t="n">
        <f aca="false">AA22+AA29+AA36</f>
        <v>166.891835929277</v>
      </c>
      <c r="AB42" s="25" t="n">
        <f aca="false">AB22+AB29+AB36</f>
        <v>-53.5042348228529</v>
      </c>
      <c r="AC42" s="25" t="n">
        <f aca="false">AC22+AC29+AC36</f>
        <v>144.612398893576</v>
      </c>
      <c r="AD42" s="25" t="n">
        <f aca="false">AD22+AD29+AD36</f>
        <v>258</v>
      </c>
      <c r="AH42" s="25" t="n">
        <f aca="false">AH22*AH29*AH36</f>
        <v>2.61041875105685</v>
      </c>
      <c r="AI42" s="25" t="n">
        <f aca="false">AI22*AI29*AI36</f>
        <v>0.760702651149948</v>
      </c>
      <c r="AJ42" s="25" t="n">
        <f aca="false">AJ22*AJ29*AJ36</f>
        <v>2.12765693380504</v>
      </c>
      <c r="AK42" s="25" t="n">
        <f aca="false">AK22*AK29*AK36</f>
        <v>4.225</v>
      </c>
      <c r="AM42" s="19"/>
      <c r="AN42" s="19"/>
    </row>
    <row r="43" customFormat="false" ht="15" hidden="false" customHeight="false" outlineLevel="0" collapsed="false">
      <c r="AA43" s="19"/>
      <c r="AB43" s="19"/>
      <c r="AC43" s="0" t="n">
        <f aca="false">SUM(AA42:AC42)</f>
        <v>258</v>
      </c>
      <c r="AD43" s="18"/>
      <c r="AE43" s="18"/>
      <c r="AH43" s="19"/>
      <c r="AI43" s="19"/>
      <c r="AJ43" s="19" t="n">
        <f aca="false">AH42*AI42*AJ42</f>
        <v>4.225</v>
      </c>
      <c r="AK43" s="18"/>
      <c r="AM43" s="19"/>
      <c r="AN43" s="19"/>
      <c r="AO43" s="19"/>
      <c r="AQ43" s="19"/>
      <c r="AR43" s="19"/>
      <c r="AS43" s="19"/>
    </row>
    <row r="47" customFormat="false" ht="15.75" hidden="false" customHeight="true" outlineLevel="0" collapsed="false"/>
    <row r="54" customFormat="false" ht="15.75" hidden="false" customHeight="true" outlineLevel="0" collapsed="false"/>
  </sheetData>
  <mergeCells count="64">
    <mergeCell ref="A1:AS1"/>
    <mergeCell ref="AM2:AO2"/>
    <mergeCell ref="AR2:AT2"/>
    <mergeCell ref="D3:F3"/>
    <mergeCell ref="B5:B6"/>
    <mergeCell ref="D7:F7"/>
    <mergeCell ref="D10:F10"/>
    <mergeCell ref="U10:W10"/>
    <mergeCell ref="AA10:AC10"/>
    <mergeCell ref="AH10:AJ10"/>
    <mergeCell ref="AM10:AO10"/>
    <mergeCell ref="AR10:AT10"/>
    <mergeCell ref="B12:B13"/>
    <mergeCell ref="S12:S13"/>
    <mergeCell ref="Y12:Y13"/>
    <mergeCell ref="AF12:AF13"/>
    <mergeCell ref="D14:F14"/>
    <mergeCell ref="U14:W14"/>
    <mergeCell ref="AA14:AC14"/>
    <mergeCell ref="AH14:AJ14"/>
    <mergeCell ref="AA16:AC16"/>
    <mergeCell ref="AH16:AJ16"/>
    <mergeCell ref="D17:F17"/>
    <mergeCell ref="U17:W17"/>
    <mergeCell ref="AA17:AC17"/>
    <mergeCell ref="AH17:AJ17"/>
    <mergeCell ref="B19:B20"/>
    <mergeCell ref="S19:S20"/>
    <mergeCell ref="Y19:Y20"/>
    <mergeCell ref="AF19:AF20"/>
    <mergeCell ref="D21:F21"/>
    <mergeCell ref="U21:W21"/>
    <mergeCell ref="AA21:AC21"/>
    <mergeCell ref="AH21:AJ21"/>
    <mergeCell ref="AA23:AC23"/>
    <mergeCell ref="AH23:AJ23"/>
    <mergeCell ref="D24:F24"/>
    <mergeCell ref="U24:W24"/>
    <mergeCell ref="AA24:AC24"/>
    <mergeCell ref="AH24:AJ24"/>
    <mergeCell ref="B26:B27"/>
    <mergeCell ref="S26:S27"/>
    <mergeCell ref="Y26:Y27"/>
    <mergeCell ref="AF26:AF27"/>
    <mergeCell ref="D28:F28"/>
    <mergeCell ref="U28:W28"/>
    <mergeCell ref="AA28:AC28"/>
    <mergeCell ref="AH28:AJ28"/>
    <mergeCell ref="AA30:AC30"/>
    <mergeCell ref="AH30:AJ30"/>
    <mergeCell ref="D31:F31"/>
    <mergeCell ref="U31:W31"/>
    <mergeCell ref="AA31:AC31"/>
    <mergeCell ref="AH31:AJ31"/>
    <mergeCell ref="B33:B34"/>
    <mergeCell ref="S33:S34"/>
    <mergeCell ref="Y33:Y34"/>
    <mergeCell ref="AF33:AF34"/>
    <mergeCell ref="D35:F35"/>
    <mergeCell ref="U35:W35"/>
    <mergeCell ref="AA35:AC35"/>
    <mergeCell ref="AH35:AJ35"/>
    <mergeCell ref="AA37:AC37"/>
    <mergeCell ref="AH37:AJ3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N44" activeCellId="0" sqref="N44"/>
    </sheetView>
  </sheetViews>
  <sheetFormatPr defaultColWidth="10.4375" defaultRowHeight="15" zeroHeight="false" outlineLevelRow="0" outlineLevelCol="0"/>
  <cols>
    <col collapsed="false" customWidth="true" hidden="false" outlineLevel="0" max="1" min="1" style="0" width="5.16"/>
    <col collapsed="false" customWidth="true" hidden="false" outlineLevel="0" max="2" min="2" style="0" width="4.16"/>
    <col collapsed="false" customWidth="true" hidden="false" outlineLevel="0" max="3" min="3" style="0" width="3.16"/>
    <col collapsed="false" customWidth="true" hidden="false" outlineLevel="0" max="6" min="4" style="0" width="4"/>
    <col collapsed="false" customWidth="true" hidden="false" outlineLevel="0" max="7" min="7" style="0" width="4.16"/>
    <col collapsed="false" customWidth="true" hidden="false" outlineLevel="0" max="9" min="8" style="0" width="4"/>
    <col collapsed="false" customWidth="true" hidden="false" outlineLevel="0" max="10" min="10" style="0" width="5.16"/>
    <col collapsed="false" customWidth="true" hidden="false" outlineLevel="0" max="11" min="11" style="0" width="3.16"/>
    <col collapsed="false" customWidth="true" hidden="false" outlineLevel="0" max="12" min="12" style="0" width="5.83"/>
    <col collapsed="false" customWidth="true" hidden="false" outlineLevel="0" max="13" min="13" style="0" width="8"/>
    <col collapsed="false" customWidth="true" hidden="false" outlineLevel="0" max="14" min="14" style="0" width="7.66"/>
    <col collapsed="false" customWidth="true" hidden="false" outlineLevel="0" max="15" min="15" style="0" width="5.66"/>
    <col collapsed="false" customWidth="true" hidden="false" outlineLevel="0" max="16" min="16" style="0" width="6"/>
    <col collapsed="false" customWidth="true" hidden="false" outlineLevel="0" max="23" min="17" style="0" width="5.5"/>
    <col collapsed="false" customWidth="true" hidden="false" outlineLevel="0" max="28" min="24" style="0" width="5.66"/>
    <col collapsed="false" customWidth="true" hidden="false" outlineLevel="0" max="29" min="29" style="0" width="4.83"/>
    <col collapsed="false" customWidth="true" hidden="false" outlineLevel="0" max="30" min="30" style="0" width="5"/>
    <col collapsed="false" customWidth="true" hidden="false" outlineLevel="0" max="34" min="31" style="0" width="5.83"/>
    <col collapsed="false" customWidth="true" hidden="false" outlineLevel="0" max="35" min="35" style="0" width="7.16"/>
    <col collapsed="false" customWidth="true" hidden="false" outlineLevel="0" max="37" min="36" style="0" width="7.34"/>
    <col collapsed="false" customWidth="true" hidden="false" outlineLevel="0" max="38" min="38" style="0" width="4.83"/>
    <col collapsed="false" customWidth="true" hidden="false" outlineLevel="0" max="39" min="39" style="0" width="5.66"/>
    <col collapsed="false" customWidth="true" hidden="false" outlineLevel="0" max="43" min="40" style="0" width="6.16"/>
    <col collapsed="false" customWidth="true" hidden="false" outlineLevel="0" max="44" min="44" style="0" width="5.83"/>
    <col collapsed="false" customWidth="true" hidden="false" outlineLevel="0" max="45" min="45" style="0" width="6.16"/>
    <col collapsed="false" customWidth="true" hidden="false" outlineLevel="0" max="47" min="46" style="0" width="6.33"/>
    <col collapsed="false" customWidth="true" hidden="false" outlineLevel="0" max="48" min="48" style="0" width="4.5"/>
    <col collapsed="false" customWidth="true" hidden="false" outlineLevel="0" max="49" min="49" style="0" width="8.83"/>
    <col collapsed="false" customWidth="true" hidden="false" outlineLevel="0" max="51" min="51" style="0" width="4.5"/>
    <col collapsed="false" customWidth="true" hidden="false" outlineLevel="0" max="52" min="52" style="0" width="7.66"/>
    <col collapsed="false" customWidth="true" hidden="false" outlineLevel="0" max="53" min="53" style="0" width="6.33"/>
  </cols>
  <sheetData>
    <row r="1" customFormat="false" ht="24.45" hidden="false" customHeight="fals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3"/>
    </row>
    <row r="2" customFormat="false" ht="15.65" hidden="false" customHeight="false" outlineLevel="0" collapsed="false">
      <c r="A2" s="28" t="s">
        <v>38</v>
      </c>
      <c r="AJ2" s="2" t="s">
        <v>1</v>
      </c>
      <c r="AK2" s="2"/>
      <c r="AL2" s="2"/>
      <c r="AO2" s="2" t="s">
        <v>2</v>
      </c>
      <c r="AP2" s="2"/>
      <c r="AQ2" s="2"/>
    </row>
    <row r="3" customFormat="false" ht="15.65" hidden="false" customHeight="false" outlineLevel="0" collapsed="false">
      <c r="D3" s="2" t="s">
        <v>3</v>
      </c>
      <c r="E3" s="2"/>
      <c r="F3" s="2"/>
      <c r="I3" s="3" t="s">
        <v>6</v>
      </c>
      <c r="J3" s="3" t="s">
        <v>5</v>
      </c>
      <c r="L3" s="3" t="s">
        <v>7</v>
      </c>
      <c r="M3" s="3" t="s">
        <v>8</v>
      </c>
      <c r="N3" s="4" t="s">
        <v>24</v>
      </c>
      <c r="AJ3" s="3"/>
      <c r="AK3" s="3"/>
      <c r="AL3" s="3"/>
      <c r="AO3" s="3"/>
      <c r="AP3" s="3"/>
      <c r="AQ3" s="3"/>
    </row>
    <row r="4" customFormat="false" ht="15" hidden="false" customHeight="false" outlineLevel="0" collapsed="false">
      <c r="D4" s="3" t="n">
        <v>1</v>
      </c>
      <c r="E4" s="3" t="n">
        <v>2</v>
      </c>
      <c r="F4" s="3" t="n">
        <v>3</v>
      </c>
      <c r="AJ4" s="3"/>
      <c r="AK4" s="3"/>
      <c r="AL4" s="3"/>
      <c r="AO4" s="3"/>
      <c r="AP4" s="3"/>
      <c r="AQ4" s="3"/>
    </row>
    <row r="5" customFormat="false" ht="15" hidden="false" customHeight="false" outlineLevel="0" collapsed="false">
      <c r="A5" s="0" t="n">
        <v>1971</v>
      </c>
      <c r="B5" s="5" t="s">
        <v>25</v>
      </c>
      <c r="C5" s="6" t="n">
        <v>1</v>
      </c>
      <c r="D5" s="34" t="n">
        <v>0</v>
      </c>
      <c r="E5" s="7" t="n">
        <v>10</v>
      </c>
      <c r="F5" s="7" t="n">
        <v>2</v>
      </c>
      <c r="G5" s="8" t="n">
        <f aca="false">PRODUCT(D5:F5)</f>
        <v>0</v>
      </c>
      <c r="AJ5" s="3"/>
      <c r="AK5" s="3"/>
      <c r="AL5" s="3"/>
      <c r="AO5" s="3"/>
      <c r="AP5" s="3"/>
      <c r="AQ5" s="3"/>
    </row>
    <row r="6" customFormat="false" ht="15" hidden="false" customHeight="false" outlineLevel="0" collapsed="false">
      <c r="B6" s="5"/>
      <c r="C6" s="6" t="n">
        <v>2</v>
      </c>
      <c r="D6" s="7" t="n">
        <v>4</v>
      </c>
      <c r="E6" s="7" t="n">
        <v>5</v>
      </c>
      <c r="F6" s="7" t="n">
        <v>3</v>
      </c>
      <c r="G6" s="8" t="n">
        <f aca="false">PRODUCT(D6:F6)</f>
        <v>60</v>
      </c>
      <c r="AJ6" s="3"/>
      <c r="AK6" s="3"/>
      <c r="AL6" s="3"/>
      <c r="AO6" s="3"/>
      <c r="AP6" s="3"/>
      <c r="AQ6" s="3"/>
    </row>
    <row r="7" customFormat="false" ht="15" hidden="false" customHeight="false" outlineLevel="0" collapsed="false">
      <c r="D7" s="14" t="s">
        <v>12</v>
      </c>
      <c r="E7" s="14"/>
      <c r="F7" s="14"/>
      <c r="G7" s="15" t="s">
        <v>13</v>
      </c>
      <c r="AJ7" s="3"/>
      <c r="AK7" s="3"/>
      <c r="AL7" s="3"/>
      <c r="AO7" s="3"/>
      <c r="AP7" s="3"/>
      <c r="AQ7" s="3"/>
    </row>
    <row r="8" customFormat="false" ht="15" hidden="false" customHeight="false" outlineLevel="0" collapsed="false">
      <c r="D8" s="16"/>
      <c r="E8" s="16"/>
      <c r="G8" s="17" t="n">
        <f aca="false">SUM(G5:G6)</f>
        <v>60</v>
      </c>
      <c r="AJ8" s="3"/>
      <c r="AK8" s="3"/>
      <c r="AL8" s="3"/>
      <c r="AO8" s="3"/>
      <c r="AP8" s="3"/>
      <c r="AQ8" s="3"/>
    </row>
    <row r="9" customFormat="false" ht="15" hidden="false" customHeight="false" outlineLevel="0" collapsed="false">
      <c r="D9" s="3"/>
      <c r="E9" s="3"/>
      <c r="G9" s="19" t="s">
        <v>17</v>
      </c>
      <c r="AJ9" s="3"/>
      <c r="AK9" s="3"/>
      <c r="AL9" s="3"/>
      <c r="AO9" s="3"/>
      <c r="AP9" s="3"/>
      <c r="AQ9" s="3"/>
    </row>
    <row r="10" customFormat="false" ht="15" hidden="false" customHeight="false" outlineLevel="0" collapsed="false">
      <c r="D10" s="2" t="s">
        <v>3</v>
      </c>
      <c r="E10" s="2"/>
      <c r="F10" s="2"/>
      <c r="R10" s="2" t="s">
        <v>3</v>
      </c>
      <c r="S10" s="2"/>
      <c r="T10" s="2"/>
      <c r="X10" s="2" t="s">
        <v>3</v>
      </c>
      <c r="Y10" s="2"/>
      <c r="Z10" s="2"/>
      <c r="AE10" s="2" t="s">
        <v>3</v>
      </c>
      <c r="AF10" s="2"/>
      <c r="AG10" s="2"/>
      <c r="AJ10" s="2" t="s">
        <v>3</v>
      </c>
      <c r="AK10" s="2"/>
      <c r="AL10" s="2"/>
      <c r="AO10" s="2" t="s">
        <v>3</v>
      </c>
      <c r="AP10" s="2"/>
      <c r="AQ10" s="2"/>
    </row>
    <row r="11" customFormat="false" ht="15" hidden="false" customHeight="false" outlineLevel="0" collapsed="false">
      <c r="D11" s="3" t="n">
        <v>1</v>
      </c>
      <c r="E11" s="3" t="n">
        <v>2</v>
      </c>
      <c r="F11" s="3" t="n">
        <v>3</v>
      </c>
      <c r="R11" s="3" t="n">
        <v>1</v>
      </c>
      <c r="S11" s="3" t="n">
        <v>2</v>
      </c>
      <c r="T11" s="3" t="n">
        <v>3</v>
      </c>
      <c r="X11" s="3" t="n">
        <v>1</v>
      </c>
      <c r="Y11" s="3" t="n">
        <v>2</v>
      </c>
      <c r="Z11" s="3" t="n">
        <v>3</v>
      </c>
      <c r="AE11" s="3" t="n">
        <v>1</v>
      </c>
      <c r="AF11" s="3" t="n">
        <v>2</v>
      </c>
      <c r="AG11" s="3" t="n">
        <v>3</v>
      </c>
      <c r="AJ11" s="3" t="n">
        <v>1</v>
      </c>
      <c r="AK11" s="3" t="n">
        <v>2</v>
      </c>
      <c r="AL11" s="3" t="n">
        <v>3</v>
      </c>
      <c r="AO11" s="3" t="n">
        <v>1</v>
      </c>
      <c r="AP11" s="3" t="n">
        <v>2</v>
      </c>
      <c r="AQ11" s="3" t="n">
        <v>3</v>
      </c>
    </row>
    <row r="12" customFormat="false" ht="15" hidden="false" customHeight="false" outlineLevel="0" collapsed="false">
      <c r="A12" s="0" t="n">
        <v>1971</v>
      </c>
      <c r="B12" s="5" t="s">
        <v>25</v>
      </c>
      <c r="C12" s="6" t="n">
        <v>1</v>
      </c>
      <c r="D12" s="34" t="n">
        <v>0</v>
      </c>
      <c r="E12" s="7" t="n">
        <v>10</v>
      </c>
      <c r="F12" s="7" t="n">
        <v>2</v>
      </c>
      <c r="G12" s="8" t="n">
        <f aca="false">PRODUCT(D12:F12)</f>
        <v>0</v>
      </c>
      <c r="I12" s="10" t="n">
        <f aca="false">G15-G8</f>
        <v>0</v>
      </c>
      <c r="J12" s="9" t="n">
        <f aca="false">G15/G8</f>
        <v>1</v>
      </c>
      <c r="L12" s="11" t="n">
        <f aca="false">G15</f>
        <v>60</v>
      </c>
      <c r="M12" s="12" t="n">
        <f aca="false">G12</f>
        <v>0</v>
      </c>
      <c r="N12" s="13" t="n">
        <f aca="false">M12/L$12</f>
        <v>0</v>
      </c>
      <c r="P12" s="5" t="s">
        <v>11</v>
      </c>
      <c r="Q12" s="6" t="n">
        <v>1</v>
      </c>
      <c r="R12" s="7"/>
      <c r="S12" s="7" t="n">
        <f aca="false">LN(E12) - LN(E5)</f>
        <v>0</v>
      </c>
      <c r="T12" s="7" t="n">
        <f aca="false">LN(F12) - LN(F5)</f>
        <v>0</v>
      </c>
      <c r="V12" s="5" t="s">
        <v>11</v>
      </c>
      <c r="W12" s="6" t="n">
        <v>1</v>
      </c>
      <c r="X12" s="7" t="n">
        <f aca="false">$M12*R12</f>
        <v>0</v>
      </c>
      <c r="Y12" s="7" t="n">
        <f aca="false">$M12*S12</f>
        <v>0</v>
      </c>
      <c r="Z12" s="7" t="n">
        <f aca="false">$M12*T12</f>
        <v>0</v>
      </c>
      <c r="AC12" s="5" t="s">
        <v>11</v>
      </c>
      <c r="AD12" s="6" t="n">
        <v>1</v>
      </c>
      <c r="AE12" s="7" t="n">
        <f aca="false">$N12*R12</f>
        <v>0</v>
      </c>
      <c r="AF12" s="7" t="n">
        <f aca="false">$N12*S12</f>
        <v>0</v>
      </c>
      <c r="AG12" s="7" t="n">
        <f aca="false">$N12*T12</f>
        <v>0</v>
      </c>
    </row>
    <row r="13" customFormat="false" ht="15" hidden="false" customHeight="false" outlineLevel="0" collapsed="false">
      <c r="B13" s="5"/>
      <c r="C13" s="6" t="n">
        <v>2</v>
      </c>
      <c r="D13" s="7" t="n">
        <v>4</v>
      </c>
      <c r="E13" s="7" t="n">
        <v>5</v>
      </c>
      <c r="F13" s="7" t="n">
        <v>3</v>
      </c>
      <c r="G13" s="8" t="n">
        <f aca="false">PRODUCT(D13:F13)</f>
        <v>60</v>
      </c>
      <c r="M13" s="12" t="n">
        <f aca="false">G13</f>
        <v>60</v>
      </c>
      <c r="N13" s="13" t="n">
        <f aca="false">M13/L$12</f>
        <v>1</v>
      </c>
      <c r="P13" s="5"/>
      <c r="Q13" s="6" t="n">
        <v>2</v>
      </c>
      <c r="R13" s="7" t="n">
        <f aca="false">LN(D13) - LN(D6)</f>
        <v>0</v>
      </c>
      <c r="S13" s="7" t="n">
        <f aca="false">LN(E13) - LN(E6)</f>
        <v>0</v>
      </c>
      <c r="T13" s="7" t="n">
        <f aca="false">LN(F13) - LN(F6)</f>
        <v>0</v>
      </c>
      <c r="V13" s="5"/>
      <c r="W13" s="6" t="n">
        <v>2</v>
      </c>
      <c r="X13" s="7" t="n">
        <f aca="false">$M13*R13</f>
        <v>0</v>
      </c>
      <c r="Y13" s="7" t="n">
        <f aca="false">$M13*S13</f>
        <v>0</v>
      </c>
      <c r="Z13" s="7" t="n">
        <f aca="false">$M13*T13</f>
        <v>0</v>
      </c>
      <c r="AC13" s="5"/>
      <c r="AD13" s="6" t="n">
        <v>2</v>
      </c>
      <c r="AE13" s="7" t="n">
        <f aca="false">$N13*R13</f>
        <v>0</v>
      </c>
      <c r="AF13" s="7" t="n">
        <f aca="false">$N13*S13</f>
        <v>0</v>
      </c>
      <c r="AG13" s="7" t="n">
        <f aca="false">$N13*T13</f>
        <v>0</v>
      </c>
    </row>
    <row r="14" customFormat="false" ht="15.65" hidden="false" customHeight="false" outlineLevel="0" collapsed="false">
      <c r="D14" s="14" t="s">
        <v>12</v>
      </c>
      <c r="E14" s="14"/>
      <c r="F14" s="14"/>
      <c r="G14" s="15" t="s">
        <v>13</v>
      </c>
      <c r="R14" s="14" t="s">
        <v>14</v>
      </c>
      <c r="S14" s="14"/>
      <c r="T14" s="14"/>
      <c r="X14" s="14" t="s">
        <v>26</v>
      </c>
      <c r="Y14" s="14"/>
      <c r="Z14" s="14"/>
      <c r="AE14" s="14" t="s">
        <v>27</v>
      </c>
      <c r="AF14" s="14"/>
      <c r="AG14" s="14"/>
    </row>
    <row r="15" customFormat="false" ht="15" hidden="false" customHeight="false" outlineLevel="0" collapsed="false">
      <c r="D15" s="16"/>
      <c r="E15" s="16"/>
      <c r="G15" s="17" t="n">
        <f aca="false">SUM(G12:G13)</f>
        <v>60</v>
      </c>
      <c r="K15" s="16"/>
      <c r="X15" s="7" t="n">
        <f aca="false">SUM(X12:X13)</f>
        <v>0</v>
      </c>
      <c r="Y15" s="7" t="n">
        <f aca="false">SUM(Y12:Y13)</f>
        <v>0</v>
      </c>
      <c r="Z15" s="7" t="n">
        <f aca="false">SUM(Z12:Z13)</f>
        <v>0</v>
      </c>
      <c r="AA15" s="10" t="n">
        <f aca="false">SUM(X15:Z15)</f>
        <v>0</v>
      </c>
      <c r="AE15" s="7" t="n">
        <f aca="false">EXP(SUM(AE12:AE13))</f>
        <v>1</v>
      </c>
      <c r="AF15" s="7" t="n">
        <f aca="false">EXP(SUM(AF12:AF13))</f>
        <v>1</v>
      </c>
      <c r="AG15" s="7" t="n">
        <f aca="false">EXP(SUM(AG12:AG13))</f>
        <v>1</v>
      </c>
      <c r="AH15" s="9" t="n">
        <f aca="false">PRODUCT(AE15:AG15)</f>
        <v>1</v>
      </c>
      <c r="AJ15" s="7" t="n">
        <f aca="false">X15</f>
        <v>0</v>
      </c>
      <c r="AK15" s="7" t="n">
        <f aca="false">Y15</f>
        <v>0</v>
      </c>
      <c r="AL15" s="7" t="n">
        <f aca="false">Z15</f>
        <v>0</v>
      </c>
      <c r="AM15" s="10" t="n">
        <f aca="false">SUM(AJ15:AL15)</f>
        <v>0</v>
      </c>
      <c r="AN15" s="18"/>
      <c r="AO15" s="7" t="n">
        <f aca="false">AE15</f>
        <v>1</v>
      </c>
      <c r="AP15" s="7" t="n">
        <f aca="false">AF15</f>
        <v>1</v>
      </c>
      <c r="AQ15" s="7" t="n">
        <f aca="false">AG15</f>
        <v>1</v>
      </c>
      <c r="AR15" s="9" t="n">
        <f aca="false">PRODUCT(AO15:AQ15)</f>
        <v>1</v>
      </c>
    </row>
    <row r="16" customFormat="false" ht="15.65" hidden="false" customHeight="false" outlineLevel="0" collapsed="false">
      <c r="D16" s="3"/>
      <c r="E16" s="3"/>
      <c r="G16" s="19" t="s">
        <v>17</v>
      </c>
      <c r="X16" s="2" t="s">
        <v>18</v>
      </c>
      <c r="Y16" s="2"/>
      <c r="Z16" s="2"/>
      <c r="AA16" s="3" t="s">
        <v>6</v>
      </c>
      <c r="AE16" s="14" t="s">
        <v>5</v>
      </c>
      <c r="AF16" s="14"/>
      <c r="AG16" s="14"/>
      <c r="AH16" s="3" t="s">
        <v>5</v>
      </c>
      <c r="AM16" s="3" t="s">
        <v>6</v>
      </c>
      <c r="AR16" s="3" t="s">
        <v>5</v>
      </c>
    </row>
    <row r="17" customFormat="false" ht="15" hidden="false" customHeight="false" outlineLevel="0" collapsed="false">
      <c r="D17" s="2" t="s">
        <v>3</v>
      </c>
      <c r="E17" s="2"/>
      <c r="F17" s="2"/>
      <c r="R17" s="2" t="s">
        <v>3</v>
      </c>
      <c r="S17" s="2"/>
      <c r="T17" s="2"/>
      <c r="X17" s="2" t="s">
        <v>3</v>
      </c>
      <c r="Y17" s="2"/>
      <c r="Z17" s="2"/>
      <c r="AE17" s="2" t="s">
        <v>3</v>
      </c>
      <c r="AF17" s="2"/>
      <c r="AG17" s="2"/>
    </row>
    <row r="18" customFormat="false" ht="15" hidden="false" customHeight="false" outlineLevel="0" collapsed="false">
      <c r="D18" s="3" t="n">
        <v>1</v>
      </c>
      <c r="E18" s="3" t="n">
        <v>2</v>
      </c>
      <c r="F18" s="3" t="n">
        <v>3</v>
      </c>
      <c r="R18" s="3" t="n">
        <v>1</v>
      </c>
      <c r="S18" s="3" t="n">
        <v>2</v>
      </c>
      <c r="T18" s="3" t="n">
        <v>3</v>
      </c>
      <c r="X18" s="3" t="n">
        <v>1</v>
      </c>
      <c r="Y18" s="3" t="n">
        <v>2</v>
      </c>
      <c r="Z18" s="3" t="n">
        <v>3</v>
      </c>
      <c r="AE18" s="3" t="n">
        <v>1</v>
      </c>
      <c r="AF18" s="3" t="n">
        <v>2</v>
      </c>
      <c r="AG18" s="3" t="n">
        <v>3</v>
      </c>
    </row>
    <row r="19" customFormat="false" ht="15.75" hidden="false" customHeight="true" outlineLevel="0" collapsed="false">
      <c r="A19" s="0" t="n">
        <v>1972</v>
      </c>
      <c r="B19" s="5" t="s">
        <v>25</v>
      </c>
      <c r="C19" s="6" t="n">
        <v>1</v>
      </c>
      <c r="D19" s="7" t="n">
        <v>4</v>
      </c>
      <c r="E19" s="7" t="n">
        <v>5</v>
      </c>
      <c r="F19" s="7" t="n">
        <v>3</v>
      </c>
      <c r="G19" s="8" t="n">
        <f aca="false">PRODUCT(D19:F19)</f>
        <v>60</v>
      </c>
      <c r="I19" s="10" t="n">
        <f aca="false">G22-G15</f>
        <v>120</v>
      </c>
      <c r="J19" s="9" t="n">
        <f aca="false">G22/G15</f>
        <v>3</v>
      </c>
      <c r="L19" s="11" t="n">
        <f aca="false">(G22-G15) / (LN(G22) - LN(G15))</f>
        <v>109.22870719522</v>
      </c>
      <c r="M19" s="35" t="n">
        <v>0</v>
      </c>
      <c r="N19" s="13" t="n">
        <f aca="false">M19/L$19</f>
        <v>0</v>
      </c>
      <c r="P19" s="5" t="s">
        <v>11</v>
      </c>
      <c r="Q19" s="6" t="n">
        <v>1</v>
      </c>
      <c r="R19" s="36"/>
      <c r="S19" s="7" t="n">
        <f aca="false">LN(E19) - LN(E12)</f>
        <v>-0.693147180559946</v>
      </c>
      <c r="T19" s="7" t="n">
        <f aca="false">LN(F19) - LN(F12)</f>
        <v>0.405465108108164</v>
      </c>
      <c r="V19" s="5" t="s">
        <v>11</v>
      </c>
      <c r="W19" s="6" t="n">
        <v>1</v>
      </c>
      <c r="X19" s="34" t="n">
        <f aca="false">+$G19</f>
        <v>60</v>
      </c>
      <c r="Y19" s="34" t="n">
        <v>0</v>
      </c>
      <c r="Z19" s="34" t="n">
        <v>0</v>
      </c>
      <c r="AC19" s="5" t="s">
        <v>11</v>
      </c>
      <c r="AD19" s="6" t="n">
        <v>1</v>
      </c>
      <c r="AE19" s="34" t="n">
        <f aca="false">+X19/$L$19</f>
        <v>0.549306144334055</v>
      </c>
      <c r="AF19" s="34" t="n">
        <f aca="false">+Y19/$L$19</f>
        <v>0</v>
      </c>
      <c r="AG19" s="34" t="n">
        <f aca="false">+Z19/$L$19</f>
        <v>0</v>
      </c>
      <c r="AJ19" s="3"/>
      <c r="AK19" s="3"/>
    </row>
    <row r="20" customFormat="false" ht="15" hidden="false" customHeight="false" outlineLevel="0" collapsed="false">
      <c r="B20" s="5"/>
      <c r="C20" s="6" t="n">
        <v>2</v>
      </c>
      <c r="D20" s="7" t="n">
        <v>5</v>
      </c>
      <c r="E20" s="7" t="n">
        <v>6</v>
      </c>
      <c r="F20" s="7" t="n">
        <v>4</v>
      </c>
      <c r="G20" s="8" t="n">
        <f aca="false">PRODUCT(D20:F20)</f>
        <v>120</v>
      </c>
      <c r="M20" s="12" t="n">
        <f aca="false">(G20-G13) / (LN(G20) - LN(G13))</f>
        <v>86.5617024533378</v>
      </c>
      <c r="N20" s="13" t="n">
        <f aca="false">M20/L$19</f>
        <v>0.792481250360578</v>
      </c>
      <c r="P20" s="5"/>
      <c r="Q20" s="6" t="n">
        <v>2</v>
      </c>
      <c r="R20" s="7" t="n">
        <f aca="false">LN(D20) - LN(D13)</f>
        <v>0.22314355131421</v>
      </c>
      <c r="S20" s="7" t="n">
        <f aca="false">LN(E20) - LN(E13)</f>
        <v>0.182321556793955</v>
      </c>
      <c r="T20" s="7" t="n">
        <f aca="false">LN(F20) - LN(F13)</f>
        <v>0.287682072451781</v>
      </c>
      <c r="V20" s="5"/>
      <c r="W20" s="6" t="n">
        <v>2</v>
      </c>
      <c r="X20" s="7" t="n">
        <f aca="false">$M20*R20</f>
        <v>19.3156856932417</v>
      </c>
      <c r="Y20" s="7" t="n">
        <f aca="false">$M20*S20</f>
        <v>15.7820643500276</v>
      </c>
      <c r="Z20" s="7" t="n">
        <f aca="false">$M20*T20</f>
        <v>24.9022499567306</v>
      </c>
      <c r="AC20" s="5"/>
      <c r="AD20" s="6" t="n">
        <v>2</v>
      </c>
      <c r="AE20" s="7" t="n">
        <f aca="false">$N20*R20</f>
        <v>0.176837080555385</v>
      </c>
      <c r="AF20" s="7" t="n">
        <f aca="false">$N20*S20</f>
        <v>0.14448641529576</v>
      </c>
      <c r="AG20" s="7" t="n">
        <f aca="false">$N20*T20</f>
        <v>0.22798264848291</v>
      </c>
      <c r="AJ20" s="3"/>
      <c r="AK20" s="3"/>
    </row>
    <row r="21" customFormat="false" ht="15.65" hidden="false" customHeight="false" outlineLevel="0" collapsed="false">
      <c r="D21" s="14" t="s">
        <v>12</v>
      </c>
      <c r="E21" s="14"/>
      <c r="F21" s="14"/>
      <c r="G21" s="15" t="s">
        <v>13</v>
      </c>
      <c r="N21" s="3"/>
      <c r="R21" s="14" t="s">
        <v>14</v>
      </c>
      <c r="S21" s="14"/>
      <c r="T21" s="14"/>
      <c r="X21" s="14" t="s">
        <v>26</v>
      </c>
      <c r="Y21" s="14"/>
      <c r="Z21" s="14"/>
      <c r="AE21" s="14" t="s">
        <v>27</v>
      </c>
      <c r="AF21" s="14"/>
      <c r="AG21" s="14"/>
      <c r="AJ21" s="3"/>
      <c r="AK21" s="3"/>
    </row>
    <row r="22" customFormat="false" ht="15" hidden="false" customHeight="false" outlineLevel="0" collapsed="false">
      <c r="B22" s="20"/>
      <c r="D22" s="19"/>
      <c r="E22" s="19"/>
      <c r="G22" s="17" t="n">
        <f aca="false">SUM(G19:G20)</f>
        <v>180</v>
      </c>
      <c r="N22" s="3"/>
      <c r="X22" s="7" t="n">
        <f aca="false">SUM(X19:X20)</f>
        <v>79.3156856932417</v>
      </c>
      <c r="Y22" s="7" t="n">
        <f aca="false">SUM(Y19:Y20)</f>
        <v>15.7820643500276</v>
      </c>
      <c r="Z22" s="7" t="n">
        <f aca="false">SUM(Z19:Z20)</f>
        <v>24.9022499567306</v>
      </c>
      <c r="AA22" s="10" t="n">
        <f aca="false">SUM(X22:Z22)</f>
        <v>120</v>
      </c>
      <c r="AB22" s="18"/>
      <c r="AE22" s="7" t="n">
        <f aca="false">EXP(SUM(AE19:AE20))</f>
        <v>2.06709290172801</v>
      </c>
      <c r="AF22" s="7" t="n">
        <f aca="false">EXP(SUM(AF19:AF20))</f>
        <v>1.15544599846498</v>
      </c>
      <c r="AG22" s="7" t="n">
        <f aca="false">EXP(SUM(AG19:AG20))</f>
        <v>1.25606353063544</v>
      </c>
      <c r="AH22" s="9" t="n">
        <f aca="false">PRODUCT(AE22:AG22)</f>
        <v>3</v>
      </c>
      <c r="AJ22" s="7" t="n">
        <f aca="false">X22</f>
        <v>79.3156856932417</v>
      </c>
      <c r="AK22" s="7" t="n">
        <f aca="false">Y22</f>
        <v>15.7820643500276</v>
      </c>
      <c r="AL22" s="7" t="n">
        <f aca="false">Z22</f>
        <v>24.9022499567306</v>
      </c>
      <c r="AM22" s="10" t="n">
        <f aca="false">SUM(AJ22:AL22)</f>
        <v>120</v>
      </c>
      <c r="AO22" s="7" t="n">
        <f aca="false">AE22</f>
        <v>2.06709290172801</v>
      </c>
      <c r="AP22" s="7" t="n">
        <f aca="false">AF22</f>
        <v>1.15544599846498</v>
      </c>
      <c r="AQ22" s="7" t="n">
        <f aca="false">AG22</f>
        <v>1.25606353063544</v>
      </c>
      <c r="AR22" s="9" t="n">
        <f aca="false">PRODUCT(AO22:AQ22)</f>
        <v>3</v>
      </c>
    </row>
    <row r="23" customFormat="false" ht="15.65" hidden="false" customHeight="false" outlineLevel="0" collapsed="false">
      <c r="D23" s="19"/>
      <c r="E23" s="19"/>
      <c r="G23" s="19" t="s">
        <v>17</v>
      </c>
      <c r="N23" s="3"/>
      <c r="X23" s="2" t="s">
        <v>18</v>
      </c>
      <c r="Y23" s="2"/>
      <c r="Z23" s="2"/>
      <c r="AA23" s="3" t="s">
        <v>6</v>
      </c>
      <c r="AB23" s="19"/>
      <c r="AE23" s="14" t="s">
        <v>5</v>
      </c>
      <c r="AF23" s="14"/>
      <c r="AG23" s="14"/>
      <c r="AH23" s="3" t="s">
        <v>5</v>
      </c>
      <c r="AJ23" s="3"/>
      <c r="AK23" s="3"/>
      <c r="AM23" s="3" t="s">
        <v>6</v>
      </c>
      <c r="AR23" s="3" t="s">
        <v>5</v>
      </c>
    </row>
    <row r="24" customFormat="false" ht="15.75" hidden="false" customHeight="true" outlineLevel="0" collapsed="false">
      <c r="V24" s="24"/>
      <c r="W24" s="6"/>
      <c r="X24" s="19"/>
      <c r="Y24" s="19"/>
      <c r="Z24" s="19"/>
      <c r="AC24" s="24"/>
      <c r="AD24" s="6"/>
      <c r="AE24" s="19"/>
      <c r="AF24" s="19"/>
      <c r="AG24" s="19"/>
      <c r="AJ24" s="19"/>
      <c r="AK24" s="19"/>
    </row>
    <row r="25" customFormat="false" ht="15.65" hidden="false" customHeight="false" outlineLevel="0" collapsed="false">
      <c r="V25" s="24"/>
      <c r="W25" s="6"/>
      <c r="X25" s="25" t="n">
        <f aca="false">X22</f>
        <v>79.3156856932417</v>
      </c>
      <c r="Y25" s="25" t="n">
        <f aca="false">Y22</f>
        <v>15.7820643500276</v>
      </c>
      <c r="Z25" s="25" t="n">
        <f aca="false">Z22</f>
        <v>24.9022499567306</v>
      </c>
      <c r="AA25" s="25" t="n">
        <f aca="false">AA22</f>
        <v>120</v>
      </c>
      <c r="AE25" s="25" t="n">
        <f aca="false">AE22</f>
        <v>2.06709290172801</v>
      </c>
      <c r="AF25" s="25" t="n">
        <f aca="false">AF22</f>
        <v>1.15544599846498</v>
      </c>
      <c r="AG25" s="25" t="n">
        <f aca="false">AG22</f>
        <v>1.25606353063544</v>
      </c>
      <c r="AH25" s="25" t="n">
        <f aca="false">AH22</f>
        <v>3</v>
      </c>
      <c r="AJ25" s="2" t="s">
        <v>1</v>
      </c>
      <c r="AK25" s="2"/>
      <c r="AL25" s="2"/>
      <c r="AO25" s="2" t="s">
        <v>2</v>
      </c>
      <c r="AP25" s="2"/>
      <c r="AQ25" s="2"/>
    </row>
    <row r="26" customFormat="false" ht="15" hidden="false" customHeight="false" outlineLevel="0" collapsed="false">
      <c r="X26" s="19"/>
      <c r="Y26" s="19"/>
      <c r="Z26" s="0" t="n">
        <f aca="false">SUM(X25:Z25)</f>
        <v>120</v>
      </c>
      <c r="AA26" s="18"/>
      <c r="AB26" s="18"/>
      <c r="AE26" s="19"/>
      <c r="AF26" s="19"/>
      <c r="AG26" s="19" t="n">
        <f aca="false">AE25*AF25*AG25</f>
        <v>3</v>
      </c>
      <c r="AH26" s="18"/>
      <c r="AJ26" s="19"/>
      <c r="AK26" s="19"/>
      <c r="AM26" s="37"/>
      <c r="AR26" s="37"/>
    </row>
    <row r="27" customFormat="false" ht="15" hidden="false" customHeight="false" outlineLevel="0" collapsed="false">
      <c r="A27" s="28" t="s">
        <v>39</v>
      </c>
    </row>
    <row r="28" customFormat="false" ht="15.75" hidden="false" customHeight="true" outlineLevel="0" collapsed="false">
      <c r="D28" s="2" t="s">
        <v>3</v>
      </c>
      <c r="E28" s="2"/>
      <c r="F28" s="2"/>
      <c r="I28" s="3" t="s">
        <v>6</v>
      </c>
      <c r="J28" s="3" t="s">
        <v>5</v>
      </c>
      <c r="L28" s="3" t="s">
        <v>7</v>
      </c>
      <c r="M28" s="3" t="s">
        <v>8</v>
      </c>
      <c r="N28" s="4" t="s">
        <v>24</v>
      </c>
      <c r="AJ28" s="3"/>
      <c r="AK28" s="3"/>
      <c r="AL28" s="3"/>
      <c r="AO28" s="3"/>
      <c r="AP28" s="3"/>
      <c r="AQ28" s="3"/>
    </row>
    <row r="29" customFormat="false" ht="15" hidden="false" customHeight="false" outlineLevel="0" collapsed="false">
      <c r="D29" s="3" t="n">
        <v>1</v>
      </c>
      <c r="E29" s="3" t="n">
        <v>2</v>
      </c>
      <c r="F29" s="3" t="n">
        <v>3</v>
      </c>
      <c r="AJ29" s="3"/>
      <c r="AK29" s="3"/>
      <c r="AL29" s="3"/>
      <c r="AO29" s="3"/>
      <c r="AP29" s="3"/>
      <c r="AQ29" s="3"/>
    </row>
    <row r="30" customFormat="false" ht="15" hidden="false" customHeight="false" outlineLevel="0" collapsed="false">
      <c r="A30" s="0" t="n">
        <v>1971</v>
      </c>
      <c r="B30" s="5" t="s">
        <v>25</v>
      </c>
      <c r="C30" s="6" t="n">
        <v>1</v>
      </c>
      <c r="D30" s="38" t="n">
        <v>1</v>
      </c>
      <c r="E30" s="7" t="n">
        <v>10</v>
      </c>
      <c r="F30" s="7" t="n">
        <v>2</v>
      </c>
      <c r="G30" s="8" t="n">
        <f aca="false">PRODUCT(D30:F30)</f>
        <v>20</v>
      </c>
      <c r="AJ30" s="3"/>
      <c r="AK30" s="3"/>
      <c r="AL30" s="3"/>
      <c r="AO30" s="3"/>
      <c r="AP30" s="3"/>
      <c r="AQ30" s="3"/>
    </row>
    <row r="31" customFormat="false" ht="15" hidden="false" customHeight="false" outlineLevel="0" collapsed="false">
      <c r="B31" s="5"/>
      <c r="C31" s="6" t="n">
        <v>2</v>
      </c>
      <c r="D31" s="7" t="n">
        <v>4</v>
      </c>
      <c r="E31" s="7" t="n">
        <v>5</v>
      </c>
      <c r="F31" s="7" t="n">
        <v>3</v>
      </c>
      <c r="G31" s="8" t="n">
        <f aca="false">PRODUCT(D31:F31)</f>
        <v>60</v>
      </c>
      <c r="AJ31" s="3"/>
      <c r="AK31" s="3"/>
      <c r="AL31" s="3"/>
      <c r="AO31" s="3"/>
      <c r="AP31" s="3"/>
      <c r="AQ31" s="3"/>
    </row>
    <row r="32" customFormat="false" ht="15" hidden="false" customHeight="false" outlineLevel="0" collapsed="false">
      <c r="D32" s="14" t="s">
        <v>12</v>
      </c>
      <c r="E32" s="14"/>
      <c r="F32" s="14"/>
      <c r="G32" s="15" t="s">
        <v>13</v>
      </c>
      <c r="AJ32" s="3"/>
      <c r="AK32" s="3"/>
      <c r="AL32" s="3"/>
      <c r="AO32" s="3"/>
      <c r="AP32" s="3"/>
      <c r="AQ32" s="3"/>
    </row>
    <row r="33" customFormat="false" ht="15" hidden="false" customHeight="false" outlineLevel="0" collapsed="false">
      <c r="D33" s="16"/>
      <c r="E33" s="16"/>
      <c r="G33" s="17" t="n">
        <f aca="false">SUM(G30:G31)</f>
        <v>80</v>
      </c>
      <c r="AJ33" s="3"/>
      <c r="AK33" s="3"/>
      <c r="AL33" s="3"/>
      <c r="AO33" s="3"/>
      <c r="AP33" s="3"/>
      <c r="AQ33" s="3"/>
    </row>
    <row r="34" customFormat="false" ht="15" hidden="false" customHeight="false" outlineLevel="0" collapsed="false">
      <c r="D34" s="3"/>
      <c r="E34" s="3"/>
      <c r="G34" s="19" t="s">
        <v>17</v>
      </c>
      <c r="AJ34" s="3"/>
      <c r="AK34" s="3"/>
      <c r="AL34" s="3"/>
      <c r="AO34" s="3"/>
      <c r="AP34" s="3"/>
      <c r="AQ34" s="3"/>
    </row>
    <row r="35" customFormat="false" ht="15.75" hidden="false" customHeight="true" outlineLevel="0" collapsed="false">
      <c r="D35" s="2" t="s">
        <v>3</v>
      </c>
      <c r="E35" s="2"/>
      <c r="F35" s="2"/>
      <c r="R35" s="2" t="s">
        <v>3</v>
      </c>
      <c r="S35" s="2"/>
      <c r="T35" s="2"/>
      <c r="X35" s="2" t="s">
        <v>3</v>
      </c>
      <c r="Y35" s="2"/>
      <c r="Z35" s="2"/>
      <c r="AE35" s="2" t="s">
        <v>3</v>
      </c>
      <c r="AF35" s="2"/>
      <c r="AG35" s="2"/>
      <c r="AJ35" s="2" t="s">
        <v>3</v>
      </c>
      <c r="AK35" s="2"/>
      <c r="AL35" s="2"/>
      <c r="AO35" s="2" t="s">
        <v>3</v>
      </c>
      <c r="AP35" s="2"/>
      <c r="AQ35" s="2"/>
    </row>
    <row r="36" customFormat="false" ht="15" hidden="false" customHeight="false" outlineLevel="0" collapsed="false">
      <c r="D36" s="3" t="n">
        <v>1</v>
      </c>
      <c r="E36" s="3" t="n">
        <v>2</v>
      </c>
      <c r="F36" s="3" t="n">
        <v>3</v>
      </c>
      <c r="R36" s="3" t="n">
        <v>1</v>
      </c>
      <c r="S36" s="3" t="n">
        <v>2</v>
      </c>
      <c r="T36" s="3" t="n">
        <v>3</v>
      </c>
      <c r="X36" s="3" t="n">
        <v>1</v>
      </c>
      <c r="Y36" s="3" t="n">
        <v>2</v>
      </c>
      <c r="Z36" s="3" t="n">
        <v>3</v>
      </c>
      <c r="AE36" s="3" t="n">
        <v>1</v>
      </c>
      <c r="AF36" s="3" t="n">
        <v>2</v>
      </c>
      <c r="AG36" s="3" t="n">
        <v>3</v>
      </c>
      <c r="AJ36" s="3" t="n">
        <v>1</v>
      </c>
      <c r="AK36" s="3" t="n">
        <v>2</v>
      </c>
      <c r="AL36" s="3" t="n">
        <v>3</v>
      </c>
      <c r="AO36" s="3" t="n">
        <v>1</v>
      </c>
      <c r="AP36" s="3" t="n">
        <v>2</v>
      </c>
      <c r="AQ36" s="3" t="n">
        <v>3</v>
      </c>
    </row>
    <row r="37" customFormat="false" ht="15" hidden="false" customHeight="false" outlineLevel="0" collapsed="false">
      <c r="A37" s="0" t="n">
        <v>1971</v>
      </c>
      <c r="B37" s="5" t="s">
        <v>25</v>
      </c>
      <c r="C37" s="6" t="n">
        <v>1</v>
      </c>
      <c r="D37" s="38" t="n">
        <v>1</v>
      </c>
      <c r="E37" s="7" t="n">
        <v>10</v>
      </c>
      <c r="F37" s="7" t="n">
        <v>2</v>
      </c>
      <c r="G37" s="8" t="n">
        <f aca="false">PRODUCT(D37:F37)</f>
        <v>20</v>
      </c>
      <c r="I37" s="10" t="n">
        <f aca="false">G40-G33</f>
        <v>0</v>
      </c>
      <c r="J37" s="9" t="n">
        <f aca="false">G40/G33</f>
        <v>1</v>
      </c>
      <c r="L37" s="11" t="n">
        <f aca="false">G40</f>
        <v>80</v>
      </c>
      <c r="M37" s="12" t="n">
        <f aca="false">G37</f>
        <v>20</v>
      </c>
      <c r="N37" s="13" t="n">
        <f aca="false">M37/L$37</f>
        <v>0.25</v>
      </c>
      <c r="P37" s="5" t="s">
        <v>11</v>
      </c>
      <c r="Q37" s="6" t="n">
        <v>1</v>
      </c>
      <c r="R37" s="7" t="n">
        <f aca="false">LN(D37) - LN(D30)</f>
        <v>0</v>
      </c>
      <c r="S37" s="7" t="n">
        <f aca="false">LN(E37) - LN(E30)</f>
        <v>0</v>
      </c>
      <c r="T37" s="7" t="n">
        <f aca="false">LN(F37) - LN(F30)</f>
        <v>0</v>
      </c>
      <c r="V37" s="5" t="s">
        <v>11</v>
      </c>
      <c r="W37" s="6" t="n">
        <v>1</v>
      </c>
      <c r="X37" s="7" t="n">
        <f aca="false">$M37*R37</f>
        <v>0</v>
      </c>
      <c r="Y37" s="7" t="n">
        <f aca="false">$M37*S37</f>
        <v>0</v>
      </c>
      <c r="Z37" s="7" t="n">
        <f aca="false">$M37*T37</f>
        <v>0</v>
      </c>
      <c r="AC37" s="5" t="s">
        <v>11</v>
      </c>
      <c r="AD37" s="6" t="n">
        <v>1</v>
      </c>
      <c r="AE37" s="7" t="n">
        <f aca="false">$N37*R37</f>
        <v>0</v>
      </c>
      <c r="AF37" s="7" t="n">
        <f aca="false">$N37*S37</f>
        <v>0</v>
      </c>
      <c r="AG37" s="7" t="n">
        <f aca="false">$N37*T37</f>
        <v>0</v>
      </c>
    </row>
    <row r="38" customFormat="false" ht="15" hidden="false" customHeight="false" outlineLevel="0" collapsed="false">
      <c r="B38" s="5"/>
      <c r="C38" s="6" t="n">
        <v>2</v>
      </c>
      <c r="D38" s="7" t="n">
        <v>4</v>
      </c>
      <c r="E38" s="7" t="n">
        <v>5</v>
      </c>
      <c r="F38" s="7" t="n">
        <v>3</v>
      </c>
      <c r="G38" s="8" t="n">
        <f aca="false">PRODUCT(D38:F38)</f>
        <v>60</v>
      </c>
      <c r="M38" s="12" t="n">
        <f aca="false">G38</f>
        <v>60</v>
      </c>
      <c r="N38" s="13" t="n">
        <f aca="false">M38/L$37</f>
        <v>0.75</v>
      </c>
      <c r="P38" s="5"/>
      <c r="Q38" s="6" t="n">
        <v>2</v>
      </c>
      <c r="R38" s="7" t="n">
        <f aca="false">LN(D38) - LN(D31)</f>
        <v>0</v>
      </c>
      <c r="S38" s="7" t="n">
        <f aca="false">LN(E38) - LN(E31)</f>
        <v>0</v>
      </c>
      <c r="T38" s="7" t="n">
        <f aca="false">LN(F38) - LN(F31)</f>
        <v>0</v>
      </c>
      <c r="V38" s="5"/>
      <c r="W38" s="6" t="n">
        <v>2</v>
      </c>
      <c r="X38" s="7" t="n">
        <f aca="false">$M38*R38</f>
        <v>0</v>
      </c>
      <c r="Y38" s="7" t="n">
        <f aca="false">$M38*S38</f>
        <v>0</v>
      </c>
      <c r="Z38" s="7" t="n">
        <f aca="false">$M38*T38</f>
        <v>0</v>
      </c>
      <c r="AC38" s="5"/>
      <c r="AD38" s="6" t="n">
        <v>2</v>
      </c>
      <c r="AE38" s="7" t="n">
        <f aca="false">$N38*R38</f>
        <v>0</v>
      </c>
      <c r="AF38" s="7" t="n">
        <f aca="false">$N38*S38</f>
        <v>0</v>
      </c>
      <c r="AG38" s="7" t="n">
        <f aca="false">$N38*T38</f>
        <v>0</v>
      </c>
    </row>
    <row r="39" customFormat="false" ht="15.65" hidden="false" customHeight="false" outlineLevel="0" collapsed="false">
      <c r="D39" s="14" t="s">
        <v>12</v>
      </c>
      <c r="E39" s="14"/>
      <c r="F39" s="14"/>
      <c r="G39" s="15" t="s">
        <v>13</v>
      </c>
      <c r="R39" s="14" t="s">
        <v>14</v>
      </c>
      <c r="S39" s="14"/>
      <c r="T39" s="14"/>
      <c r="X39" s="14" t="s">
        <v>26</v>
      </c>
      <c r="Y39" s="14"/>
      <c r="Z39" s="14"/>
      <c r="AE39" s="14" t="s">
        <v>27</v>
      </c>
      <c r="AF39" s="14"/>
      <c r="AG39" s="14"/>
    </row>
    <row r="40" customFormat="false" ht="15" hidden="false" customHeight="false" outlineLevel="0" collapsed="false">
      <c r="D40" s="16"/>
      <c r="E40" s="16"/>
      <c r="G40" s="17" t="n">
        <f aca="false">SUM(G37:G38)</f>
        <v>80</v>
      </c>
      <c r="K40" s="16"/>
      <c r="X40" s="7" t="n">
        <f aca="false">SUM(X37:X38)</f>
        <v>0</v>
      </c>
      <c r="Y40" s="7" t="n">
        <f aca="false">SUM(Y37:Y38)</f>
        <v>0</v>
      </c>
      <c r="Z40" s="7" t="n">
        <f aca="false">SUM(Z37:Z38)</f>
        <v>0</v>
      </c>
      <c r="AA40" s="10" t="n">
        <f aca="false">SUM(X40:Z40)</f>
        <v>0</v>
      </c>
      <c r="AE40" s="7" t="n">
        <f aca="false">EXP(SUM(AE37:AE38))</f>
        <v>1</v>
      </c>
      <c r="AF40" s="7" t="n">
        <f aca="false">EXP(SUM(AF37:AF38))</f>
        <v>1</v>
      </c>
      <c r="AG40" s="7" t="n">
        <f aca="false">EXP(SUM(AG37:AG38))</f>
        <v>1</v>
      </c>
      <c r="AH40" s="9" t="n">
        <f aca="false">PRODUCT(AE40:AG40)</f>
        <v>1</v>
      </c>
      <c r="AJ40" s="7" t="n">
        <f aca="false">X40</f>
        <v>0</v>
      </c>
      <c r="AK40" s="7" t="n">
        <f aca="false">Y40</f>
        <v>0</v>
      </c>
      <c r="AL40" s="7" t="n">
        <f aca="false">Z40</f>
        <v>0</v>
      </c>
      <c r="AM40" s="10" t="n">
        <f aca="false">SUM(AJ40:AL40)</f>
        <v>0</v>
      </c>
      <c r="AN40" s="18"/>
      <c r="AO40" s="7" t="n">
        <f aca="false">AE40</f>
        <v>1</v>
      </c>
      <c r="AP40" s="7" t="n">
        <f aca="false">AF40</f>
        <v>1</v>
      </c>
      <c r="AQ40" s="7" t="n">
        <f aca="false">AG40</f>
        <v>1</v>
      </c>
      <c r="AR40" s="9" t="n">
        <f aca="false">PRODUCT(AO40:AQ40)</f>
        <v>1</v>
      </c>
    </row>
    <row r="41" customFormat="false" ht="15.65" hidden="false" customHeight="false" outlineLevel="0" collapsed="false">
      <c r="D41" s="3"/>
      <c r="E41" s="3"/>
      <c r="G41" s="19" t="s">
        <v>17</v>
      </c>
      <c r="X41" s="2" t="s">
        <v>18</v>
      </c>
      <c r="Y41" s="2"/>
      <c r="Z41" s="2"/>
      <c r="AA41" s="3" t="s">
        <v>6</v>
      </c>
      <c r="AE41" s="14" t="s">
        <v>5</v>
      </c>
      <c r="AF41" s="14"/>
      <c r="AG41" s="14"/>
      <c r="AH41" s="3" t="s">
        <v>5</v>
      </c>
      <c r="AM41" s="3" t="s">
        <v>6</v>
      </c>
      <c r="AR41" s="3" t="s">
        <v>5</v>
      </c>
    </row>
    <row r="42" customFormat="false" ht="15" hidden="false" customHeight="false" outlineLevel="0" collapsed="false">
      <c r="D42" s="2" t="s">
        <v>3</v>
      </c>
      <c r="E42" s="2"/>
      <c r="F42" s="2"/>
      <c r="R42" s="2" t="s">
        <v>3</v>
      </c>
      <c r="S42" s="2"/>
      <c r="T42" s="2"/>
      <c r="X42" s="2" t="s">
        <v>3</v>
      </c>
      <c r="Y42" s="2"/>
      <c r="Z42" s="2"/>
      <c r="AE42" s="2" t="s">
        <v>3</v>
      </c>
      <c r="AF42" s="2"/>
      <c r="AG42" s="2"/>
    </row>
    <row r="43" customFormat="false" ht="15" hidden="false" customHeight="false" outlineLevel="0" collapsed="false">
      <c r="D43" s="3" t="n">
        <v>1</v>
      </c>
      <c r="E43" s="3" t="n">
        <v>2</v>
      </c>
      <c r="F43" s="3" t="n">
        <v>3</v>
      </c>
      <c r="R43" s="3" t="n">
        <v>1</v>
      </c>
      <c r="S43" s="3" t="n">
        <v>2</v>
      </c>
      <c r="T43" s="3" t="n">
        <v>3</v>
      </c>
      <c r="X43" s="3" t="n">
        <v>1</v>
      </c>
      <c r="Y43" s="3" t="n">
        <v>2</v>
      </c>
      <c r="Z43" s="3" t="n">
        <v>3</v>
      </c>
      <c r="AE43" s="3" t="n">
        <v>1</v>
      </c>
      <c r="AF43" s="3" t="n">
        <v>2</v>
      </c>
      <c r="AG43" s="3" t="n">
        <v>3</v>
      </c>
    </row>
    <row r="44" customFormat="false" ht="15" hidden="false" customHeight="false" outlineLevel="0" collapsed="false">
      <c r="A44" s="0" t="n">
        <v>1972</v>
      </c>
      <c r="B44" s="5" t="s">
        <v>25</v>
      </c>
      <c r="C44" s="6" t="n">
        <v>1</v>
      </c>
      <c r="D44" s="7" t="n">
        <v>4</v>
      </c>
      <c r="E44" s="7" t="n">
        <v>5</v>
      </c>
      <c r="F44" s="7" t="n">
        <v>3</v>
      </c>
      <c r="G44" s="8" t="n">
        <f aca="false">PRODUCT(D44:F44)</f>
        <v>60</v>
      </c>
      <c r="I44" s="10" t="n">
        <f aca="false">G47-G40</f>
        <v>-20</v>
      </c>
      <c r="J44" s="9" t="n">
        <f aca="false">G47/G40</f>
        <v>0.75</v>
      </c>
      <c r="L44" s="11" t="n">
        <f aca="false">(G47-G40) / (LN(G47) - LN(G40))</f>
        <v>69.5211899356442</v>
      </c>
      <c r="M44" s="12" t="n">
        <f aca="false">(G44-G37)/(LN(G44)-LN(G37))</f>
        <v>36.4095690650735</v>
      </c>
      <c r="N44" s="13" t="n">
        <f aca="false">M44/L$44</f>
        <v>0.52371901428583</v>
      </c>
      <c r="P44" s="5" t="s">
        <v>11</v>
      </c>
      <c r="Q44" s="6" t="n">
        <v>1</v>
      </c>
      <c r="R44" s="7" t="n">
        <f aca="false">LN(D44) - LN(D37)</f>
        <v>1.38629436111989</v>
      </c>
      <c r="S44" s="7" t="n">
        <f aca="false">LN(E44) - LN(E37)</f>
        <v>-0.693147180559946</v>
      </c>
      <c r="T44" s="7" t="n">
        <f aca="false">LN(F44) - LN(F37)</f>
        <v>0.405465108108164</v>
      </c>
      <c r="V44" s="5" t="s">
        <v>11</v>
      </c>
      <c r="W44" s="6" t="n">
        <v>1</v>
      </c>
      <c r="X44" s="7" t="n">
        <f aca="false">+R44*$M$44</f>
        <v>50.4743802857166</v>
      </c>
      <c r="Y44" s="7" t="n">
        <f aca="false">+S44*M44</f>
        <v>-25.2371901428583</v>
      </c>
      <c r="Z44" s="7" t="n">
        <f aca="false">+T44*$M$44</f>
        <v>14.7628098571417</v>
      </c>
      <c r="AC44" s="5" t="s">
        <v>11</v>
      </c>
      <c r="AD44" s="6" t="n">
        <v>1</v>
      </c>
      <c r="AE44" s="7" t="n">
        <f aca="false">$N44*R44</f>
        <v>0.726028716315713</v>
      </c>
      <c r="AF44" s="7" t="n">
        <f aca="false">$N44*S44</f>
        <v>-0.363014358157857</v>
      </c>
      <c r="AG44" s="7" t="n">
        <f aca="false">$N44*T44</f>
        <v>0.212349786745705</v>
      </c>
      <c r="AJ44" s="3"/>
      <c r="AK44" s="3"/>
    </row>
    <row r="45" customFormat="false" ht="15" hidden="false" customHeight="false" outlineLevel="0" collapsed="false">
      <c r="B45" s="5"/>
      <c r="C45" s="6" t="n">
        <v>2</v>
      </c>
      <c r="D45" s="7" t="n">
        <v>5</v>
      </c>
      <c r="E45" s="7" t="n">
        <v>6</v>
      </c>
      <c r="F45" s="34" t="n">
        <v>0</v>
      </c>
      <c r="G45" s="8" t="n">
        <f aca="false">PRODUCT(D45:F45)</f>
        <v>0</v>
      </c>
      <c r="M45" s="35" t="n">
        <v>0</v>
      </c>
      <c r="N45" s="13" t="n">
        <f aca="false">M45/L$44</f>
        <v>0</v>
      </c>
      <c r="P45" s="5"/>
      <c r="Q45" s="6" t="n">
        <v>2</v>
      </c>
      <c r="R45" s="7" t="n">
        <f aca="false">LN(D45) - LN(D38)</f>
        <v>0.22314355131421</v>
      </c>
      <c r="S45" s="7" t="n">
        <f aca="false">LN(E45) - LN(E38)</f>
        <v>0.182321556793955</v>
      </c>
      <c r="T45" s="36"/>
      <c r="V45" s="5"/>
      <c r="W45" s="6" t="n">
        <v>2</v>
      </c>
      <c r="X45" s="34" t="n">
        <f aca="false">$M45*R45</f>
        <v>0</v>
      </c>
      <c r="Y45" s="34" t="n">
        <f aca="false">$M45*S45</f>
        <v>0</v>
      </c>
      <c r="Z45" s="34" t="n">
        <f aca="false">-G38</f>
        <v>-60</v>
      </c>
      <c r="AC45" s="5"/>
      <c r="AD45" s="6" t="n">
        <v>2</v>
      </c>
      <c r="AE45" s="34" t="n">
        <f aca="false">+X45/$L$19</f>
        <v>0</v>
      </c>
      <c r="AF45" s="34" t="n">
        <f aca="false">+Y45/$L$19</f>
        <v>0</v>
      </c>
      <c r="AG45" s="34" t="n">
        <f aca="false">+Z45/$L$44</f>
        <v>-0.863046217355342</v>
      </c>
      <c r="AJ45" s="3"/>
      <c r="AK45" s="3"/>
    </row>
    <row r="46" customFormat="false" ht="15.65" hidden="false" customHeight="false" outlineLevel="0" collapsed="false">
      <c r="D46" s="14" t="s">
        <v>12</v>
      </c>
      <c r="E46" s="14"/>
      <c r="F46" s="14"/>
      <c r="G46" s="15" t="s">
        <v>13</v>
      </c>
      <c r="N46" s="3"/>
      <c r="R46" s="14" t="s">
        <v>14</v>
      </c>
      <c r="S46" s="14"/>
      <c r="T46" s="14"/>
      <c r="X46" s="14" t="s">
        <v>26</v>
      </c>
      <c r="Y46" s="14"/>
      <c r="Z46" s="14"/>
      <c r="AE46" s="14" t="s">
        <v>27</v>
      </c>
      <c r="AF46" s="14"/>
      <c r="AG46" s="14"/>
      <c r="AJ46" s="3"/>
      <c r="AK46" s="3"/>
    </row>
    <row r="47" customFormat="false" ht="15" hidden="false" customHeight="false" outlineLevel="0" collapsed="false">
      <c r="B47" s="20"/>
      <c r="D47" s="19"/>
      <c r="E47" s="19"/>
      <c r="G47" s="17" t="n">
        <f aca="false">SUM(G44:G45)</f>
        <v>60</v>
      </c>
      <c r="N47" s="3"/>
      <c r="X47" s="7" t="n">
        <f aca="false">SUM(X44:X45)</f>
        <v>50.4743802857166</v>
      </c>
      <c r="Y47" s="7" t="n">
        <f aca="false">SUM(Y44:Y45)</f>
        <v>-25.2371901428583</v>
      </c>
      <c r="Z47" s="7" t="n">
        <f aca="false">SUM(Z44:Z45)</f>
        <v>-45.2371901428583</v>
      </c>
      <c r="AA47" s="10" t="n">
        <f aca="false">SUM(X47:Z47)</f>
        <v>-20</v>
      </c>
      <c r="AB47" s="18"/>
      <c r="AE47" s="7" t="n">
        <f aca="false">EXP(SUM(AE44:AE45))</f>
        <v>2.06685621541964</v>
      </c>
      <c r="AF47" s="7" t="n">
        <f aca="false">EXP(SUM(AF44:AF45))</f>
        <v>0.695576446230979</v>
      </c>
      <c r="AG47" s="7" t="n">
        <f aca="false">EXP(SUM(AG44:AG45))</f>
        <v>0.521682334673235</v>
      </c>
      <c r="AH47" s="9" t="n">
        <f aca="false">PRODUCT(AE47:AG47)</f>
        <v>0.75</v>
      </c>
      <c r="AJ47" s="7" t="n">
        <f aca="false">X47</f>
        <v>50.4743802857166</v>
      </c>
      <c r="AK47" s="7" t="n">
        <f aca="false">Y47</f>
        <v>-25.2371901428583</v>
      </c>
      <c r="AL47" s="7" t="n">
        <f aca="false">Z47</f>
        <v>-45.2371901428583</v>
      </c>
      <c r="AM47" s="10" t="n">
        <f aca="false">SUM(AJ47:AL47)</f>
        <v>-20</v>
      </c>
      <c r="AO47" s="7" t="n">
        <f aca="false">AE47</f>
        <v>2.06685621541964</v>
      </c>
      <c r="AP47" s="7" t="n">
        <f aca="false">AF47</f>
        <v>0.695576446230979</v>
      </c>
      <c r="AQ47" s="7" t="n">
        <f aca="false">AG47</f>
        <v>0.521682334673235</v>
      </c>
      <c r="AR47" s="9" t="n">
        <f aca="false">PRODUCT(AO47:AQ47)</f>
        <v>0.75</v>
      </c>
    </row>
    <row r="48" customFormat="false" ht="15.65" hidden="false" customHeight="false" outlineLevel="0" collapsed="false">
      <c r="D48" s="19"/>
      <c r="E48" s="19"/>
      <c r="G48" s="19" t="s">
        <v>17</v>
      </c>
      <c r="N48" s="3"/>
      <c r="X48" s="2" t="s">
        <v>18</v>
      </c>
      <c r="Y48" s="2"/>
      <c r="Z48" s="2"/>
      <c r="AA48" s="3" t="s">
        <v>6</v>
      </c>
      <c r="AB48" s="19"/>
      <c r="AE48" s="14" t="s">
        <v>5</v>
      </c>
      <c r="AF48" s="14"/>
      <c r="AG48" s="14"/>
      <c r="AH48" s="3" t="s">
        <v>5</v>
      </c>
      <c r="AJ48" s="3"/>
      <c r="AK48" s="3"/>
      <c r="AM48" s="3" t="s">
        <v>6</v>
      </c>
      <c r="AR48" s="3" t="s">
        <v>5</v>
      </c>
    </row>
    <row r="49" customFormat="false" ht="15" hidden="false" customHeight="false" outlineLevel="0" collapsed="false">
      <c r="V49" s="24"/>
      <c r="W49" s="6"/>
      <c r="X49" s="19"/>
      <c r="Y49" s="19"/>
      <c r="Z49" s="19"/>
      <c r="AC49" s="24"/>
      <c r="AD49" s="6"/>
      <c r="AE49" s="19"/>
      <c r="AF49" s="19"/>
      <c r="AG49" s="19"/>
      <c r="AJ49" s="19"/>
      <c r="AK49" s="19"/>
    </row>
    <row r="50" customFormat="false" ht="15" hidden="false" customHeight="false" outlineLevel="0" collapsed="false">
      <c r="V50" s="24"/>
      <c r="W50" s="6"/>
      <c r="X50" s="19"/>
      <c r="Y50" s="19"/>
      <c r="Z50" s="19"/>
      <c r="AC50" s="24"/>
      <c r="AD50" s="6"/>
      <c r="AE50" s="19"/>
      <c r="AF50" s="19"/>
      <c r="AG50" s="19"/>
      <c r="AJ50" s="19"/>
      <c r="AK50" s="19"/>
    </row>
    <row r="51" customFormat="false" ht="15" hidden="false" customHeight="false" outlineLevel="0" collapsed="false">
      <c r="X51" s="25" t="n">
        <f aca="false">X47</f>
        <v>50.4743802857166</v>
      </c>
      <c r="Y51" s="25" t="n">
        <f aca="false">Y47</f>
        <v>-25.2371901428583</v>
      </c>
      <c r="Z51" s="25" t="n">
        <f aca="false">Z47</f>
        <v>-45.2371901428583</v>
      </c>
      <c r="AA51" s="25" t="n">
        <f aca="false">AA47</f>
        <v>-20</v>
      </c>
      <c r="AE51" s="25" t="n">
        <f aca="false">AE47</f>
        <v>2.06685621541964</v>
      </c>
      <c r="AF51" s="25" t="n">
        <f aca="false">AF47</f>
        <v>0.695576446230979</v>
      </c>
      <c r="AG51" s="25" t="n">
        <f aca="false">AG47</f>
        <v>0.521682334673235</v>
      </c>
      <c r="AH51" s="25" t="n">
        <f aca="false">AH47</f>
        <v>0.75</v>
      </c>
      <c r="AJ51" s="19"/>
      <c r="AK51" s="19"/>
      <c r="AM51" s="25"/>
      <c r="AR51" s="25"/>
    </row>
    <row r="52" customFormat="false" ht="15" hidden="false" customHeight="false" outlineLevel="0" collapsed="false">
      <c r="X52" s="19"/>
      <c r="Y52" s="19"/>
      <c r="Z52" s="0" t="n">
        <f aca="false">SUM(X51:Z51)</f>
        <v>-20</v>
      </c>
      <c r="AA52" s="18"/>
      <c r="AB52" s="18"/>
      <c r="AE52" s="19"/>
      <c r="AF52" s="19"/>
      <c r="AG52" s="19" t="n">
        <f aca="false">AE51*AF51*AG51</f>
        <v>0.75</v>
      </c>
      <c r="AH52" s="18"/>
      <c r="AJ52" s="19"/>
      <c r="AK52" s="19"/>
      <c r="AL52" s="19"/>
      <c r="AM52" s="18"/>
      <c r="AO52" s="19"/>
      <c r="AP52" s="19"/>
      <c r="AQ52" s="19"/>
      <c r="AR52" s="18"/>
    </row>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71">
    <mergeCell ref="A1:AQ1"/>
    <mergeCell ref="AJ2:AL2"/>
    <mergeCell ref="AO2:AQ2"/>
    <mergeCell ref="D3:F3"/>
    <mergeCell ref="B5:B6"/>
    <mergeCell ref="D7:F7"/>
    <mergeCell ref="D10:F10"/>
    <mergeCell ref="R10:T10"/>
    <mergeCell ref="X10:Z10"/>
    <mergeCell ref="AE10:AG10"/>
    <mergeCell ref="AJ10:AL10"/>
    <mergeCell ref="AO10:AQ10"/>
    <mergeCell ref="B12:B13"/>
    <mergeCell ref="P12:P13"/>
    <mergeCell ref="V12:V13"/>
    <mergeCell ref="AC12:AC13"/>
    <mergeCell ref="D14:F14"/>
    <mergeCell ref="R14:T14"/>
    <mergeCell ref="X14:Z14"/>
    <mergeCell ref="AE14:AG14"/>
    <mergeCell ref="X16:Z16"/>
    <mergeCell ref="AE16:AG16"/>
    <mergeCell ref="D17:F17"/>
    <mergeCell ref="R17:T17"/>
    <mergeCell ref="X17:Z17"/>
    <mergeCell ref="AE17:AG17"/>
    <mergeCell ref="B19:B20"/>
    <mergeCell ref="P19:P20"/>
    <mergeCell ref="V19:V20"/>
    <mergeCell ref="AC19:AC20"/>
    <mergeCell ref="D21:F21"/>
    <mergeCell ref="R21:T21"/>
    <mergeCell ref="X21:Z21"/>
    <mergeCell ref="AE21:AG21"/>
    <mergeCell ref="X23:Z23"/>
    <mergeCell ref="AE23:AG23"/>
    <mergeCell ref="AJ25:AL25"/>
    <mergeCell ref="AO25:AQ25"/>
    <mergeCell ref="D28:F28"/>
    <mergeCell ref="B30:B31"/>
    <mergeCell ref="D32:F32"/>
    <mergeCell ref="D35:F35"/>
    <mergeCell ref="R35:T35"/>
    <mergeCell ref="X35:Z35"/>
    <mergeCell ref="AE35:AG35"/>
    <mergeCell ref="AJ35:AL35"/>
    <mergeCell ref="AO35:AQ35"/>
    <mergeCell ref="B37:B38"/>
    <mergeCell ref="P37:P38"/>
    <mergeCell ref="V37:V38"/>
    <mergeCell ref="AC37:AC38"/>
    <mergeCell ref="D39:F39"/>
    <mergeCell ref="R39:T39"/>
    <mergeCell ref="X39:Z39"/>
    <mergeCell ref="AE39:AG39"/>
    <mergeCell ref="X41:Z41"/>
    <mergeCell ref="AE41:AG41"/>
    <mergeCell ref="D42:F42"/>
    <mergeCell ref="R42:T42"/>
    <mergeCell ref="X42:Z42"/>
    <mergeCell ref="AE42:AG42"/>
    <mergeCell ref="B44:B45"/>
    <mergeCell ref="P44:P45"/>
    <mergeCell ref="V44:V45"/>
    <mergeCell ref="AC44:AC45"/>
    <mergeCell ref="D46:F46"/>
    <mergeCell ref="R46:T46"/>
    <mergeCell ref="X46:Z46"/>
    <mergeCell ref="AE46:AG46"/>
    <mergeCell ref="X48:Z48"/>
    <mergeCell ref="AE48:AG4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J44" activeCellId="0" sqref="AJ44"/>
    </sheetView>
  </sheetViews>
  <sheetFormatPr defaultColWidth="10.4375" defaultRowHeight="15" zeroHeight="false" outlineLevelRow="0" outlineLevelCol="0"/>
  <cols>
    <col collapsed="false" customWidth="true" hidden="false" outlineLevel="0" max="1" min="1" style="0" width="5.16"/>
    <col collapsed="false" customWidth="true" hidden="false" outlineLevel="0" max="2" min="2" style="0" width="4.16"/>
    <col collapsed="false" customWidth="true" hidden="false" outlineLevel="0" max="3" min="3" style="0" width="3.16"/>
    <col collapsed="false" customWidth="true" hidden="false" outlineLevel="0" max="6" min="4" style="0" width="4"/>
    <col collapsed="false" customWidth="true" hidden="false" outlineLevel="0" max="7" min="7" style="0" width="4.16"/>
    <col collapsed="false" customWidth="true" hidden="false" outlineLevel="0" max="9" min="8" style="0" width="4"/>
    <col collapsed="false" customWidth="true" hidden="false" outlineLevel="0" max="10" min="10" style="0" width="5.16"/>
    <col collapsed="false" customWidth="true" hidden="false" outlineLevel="0" max="11" min="11" style="0" width="3.16"/>
    <col collapsed="false" customWidth="true" hidden="false" outlineLevel="0" max="12" min="12" style="0" width="5.85"/>
    <col collapsed="false" customWidth="true" hidden="false" outlineLevel="0" max="13" min="13" style="0" width="8"/>
    <col collapsed="false" customWidth="true" hidden="false" outlineLevel="0" max="14" min="14" style="0" width="4.87"/>
    <col collapsed="false" customWidth="true" hidden="false" outlineLevel="0" max="15" min="15" style="0" width="5.83"/>
    <col collapsed="false" customWidth="true" hidden="false" outlineLevel="0" max="17" min="16" style="26" width="12.49"/>
    <col collapsed="false" customWidth="true" hidden="false" outlineLevel="0" max="18" min="18" style="0" width="5.66"/>
    <col collapsed="false" customWidth="true" hidden="false" outlineLevel="0" max="19" min="19" style="0" width="6"/>
    <col collapsed="false" customWidth="true" hidden="false" outlineLevel="0" max="26" min="20" style="0" width="5.5"/>
    <col collapsed="false" customWidth="true" hidden="false" outlineLevel="0" max="31" min="27" style="0" width="5.66"/>
    <col collapsed="false" customWidth="true" hidden="false" outlineLevel="0" max="32" min="32" style="0" width="4.83"/>
    <col collapsed="false" customWidth="true" hidden="false" outlineLevel="0" max="33" min="33" style="0" width="5"/>
    <col collapsed="false" customWidth="true" hidden="false" outlineLevel="0" max="36" min="34" style="0" width="5.83"/>
    <col collapsed="false" customWidth="true" hidden="false" outlineLevel="0" max="37" min="37" style="39" width="5.83"/>
    <col collapsed="false" customWidth="true" hidden="false" outlineLevel="0" max="38" min="38" style="0" width="7.16"/>
    <col collapsed="false" customWidth="true" hidden="false" outlineLevel="0" max="40" min="39" style="0" width="7.34"/>
    <col collapsed="false" customWidth="true" hidden="false" outlineLevel="0" max="41" min="41" style="0" width="4.83"/>
    <col collapsed="false" customWidth="true" hidden="false" outlineLevel="0" max="42" min="42" style="0" width="5.66"/>
    <col collapsed="false" customWidth="true" hidden="false" outlineLevel="0" max="46" min="43" style="0" width="6.16"/>
    <col collapsed="false" customWidth="true" hidden="false" outlineLevel="0" max="48" min="47" style="0" width="6.33"/>
    <col collapsed="false" customWidth="true" hidden="false" outlineLevel="0" max="49" min="49" style="0" width="4.5"/>
    <col collapsed="false" customWidth="true" hidden="false" outlineLevel="0" max="50" min="50" style="0" width="8.83"/>
    <col collapsed="false" customWidth="true" hidden="false" outlineLevel="0" max="52" min="52" style="0" width="4.5"/>
    <col collapsed="false" customWidth="true" hidden="false" outlineLevel="0" max="53" min="53" style="0" width="7.66"/>
    <col collapsed="false" customWidth="true" hidden="false" outlineLevel="0" max="54" min="54" style="0" width="6.33"/>
  </cols>
  <sheetData>
    <row r="1" customFormat="false" ht="24.45" hidden="false" customHeight="fals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row>
    <row r="2" customFormat="false" ht="15.65" hidden="false" customHeight="false" outlineLevel="0" collapsed="false">
      <c r="A2" s="28" t="s">
        <v>38</v>
      </c>
      <c r="U2" s="27"/>
      <c r="AM2" s="2" t="s">
        <v>1</v>
      </c>
      <c r="AN2" s="2"/>
      <c r="AO2" s="2"/>
      <c r="AR2" s="2" t="s">
        <v>2</v>
      </c>
      <c r="AS2" s="2"/>
      <c r="AT2" s="2"/>
    </row>
    <row r="3" customFormat="false" ht="15.65" hidden="false" customHeight="false" outlineLevel="0" collapsed="false">
      <c r="D3" s="2" t="s">
        <v>3</v>
      </c>
      <c r="E3" s="2"/>
      <c r="F3" s="2"/>
      <c r="I3" s="3" t="s">
        <v>6</v>
      </c>
      <c r="J3" s="3" t="s">
        <v>5</v>
      </c>
      <c r="L3" s="15" t="s">
        <v>30</v>
      </c>
      <c r="M3" s="4" t="s">
        <v>31</v>
      </c>
      <c r="O3" s="3" t="s">
        <v>7</v>
      </c>
      <c r="P3" s="19" t="s">
        <v>32</v>
      </c>
      <c r="Q3" s="19" t="s">
        <v>33</v>
      </c>
      <c r="U3" s="27"/>
      <c r="AA3" s="28"/>
      <c r="AB3" s="28"/>
      <c r="AC3" s="28"/>
      <c r="AM3" s="3"/>
      <c r="AN3" s="3"/>
      <c r="AO3" s="3"/>
      <c r="AR3" s="3"/>
      <c r="AS3" s="3"/>
      <c r="AT3" s="3"/>
    </row>
    <row r="4" customFormat="false" ht="15.65" hidden="false" customHeight="false" outlineLevel="0" collapsed="false">
      <c r="D4" s="3" t="n">
        <v>1</v>
      </c>
      <c r="E4" s="3" t="n">
        <v>2</v>
      </c>
      <c r="F4" s="3" t="n">
        <v>3</v>
      </c>
      <c r="P4" s="26" t="s">
        <v>34</v>
      </c>
      <c r="Q4" s="4" t="s">
        <v>35</v>
      </c>
      <c r="AA4" s="28"/>
      <c r="AB4" s="28"/>
      <c r="AC4" s="28"/>
      <c r="AM4" s="3"/>
      <c r="AN4" s="3"/>
      <c r="AO4" s="3"/>
      <c r="AR4" s="3"/>
      <c r="AS4" s="3"/>
      <c r="AT4" s="3"/>
    </row>
    <row r="5" customFormat="false" ht="15" hidden="false" customHeight="false" outlineLevel="0" collapsed="false">
      <c r="A5" s="0" t="n">
        <v>1971</v>
      </c>
      <c r="B5" s="5" t="s">
        <v>25</v>
      </c>
      <c r="C5" s="6" t="n">
        <v>1</v>
      </c>
      <c r="D5" s="34" t="n">
        <v>0</v>
      </c>
      <c r="E5" s="7" t="n">
        <v>10</v>
      </c>
      <c r="F5" s="7" t="n">
        <v>2</v>
      </c>
      <c r="G5" s="8" t="n">
        <f aca="false">PRODUCT(D5:F5)</f>
        <v>0</v>
      </c>
      <c r="U5" s="29"/>
      <c r="AM5" s="3"/>
      <c r="AN5" s="3"/>
      <c r="AO5" s="3"/>
      <c r="AR5" s="3"/>
      <c r="AS5" s="3"/>
      <c r="AT5" s="3"/>
    </row>
    <row r="6" customFormat="false" ht="15" hidden="false" customHeight="false" outlineLevel="0" collapsed="false">
      <c r="B6" s="5"/>
      <c r="C6" s="6" t="n">
        <v>2</v>
      </c>
      <c r="D6" s="7" t="n">
        <v>4</v>
      </c>
      <c r="E6" s="7" t="n">
        <v>5</v>
      </c>
      <c r="F6" s="7" t="n">
        <v>3</v>
      </c>
      <c r="G6" s="8" t="n">
        <f aca="false">PRODUCT(D6:F6)</f>
        <v>60</v>
      </c>
      <c r="U6" s="29"/>
      <c r="AM6" s="3"/>
      <c r="AN6" s="3"/>
      <c r="AO6" s="3"/>
      <c r="AR6" s="3"/>
      <c r="AS6" s="3"/>
      <c r="AT6" s="3"/>
    </row>
    <row r="7" customFormat="false" ht="15" hidden="false" customHeight="false" outlineLevel="0" collapsed="false">
      <c r="D7" s="14" t="s">
        <v>12</v>
      </c>
      <c r="E7" s="14"/>
      <c r="F7" s="14"/>
      <c r="G7" s="15" t="s">
        <v>13</v>
      </c>
      <c r="AM7" s="3"/>
      <c r="AN7" s="3"/>
      <c r="AO7" s="3"/>
      <c r="AR7" s="3"/>
      <c r="AS7" s="3"/>
      <c r="AT7" s="3"/>
    </row>
    <row r="8" customFormat="false" ht="15" hidden="false" customHeight="false" outlineLevel="0" collapsed="false">
      <c r="D8" s="16"/>
      <c r="E8" s="16"/>
      <c r="G8" s="17" t="n">
        <f aca="false">SUM(G5:G6)</f>
        <v>60</v>
      </c>
      <c r="AM8" s="3"/>
      <c r="AN8" s="3"/>
      <c r="AO8" s="3"/>
      <c r="AR8" s="3"/>
      <c r="AS8" s="3"/>
      <c r="AT8" s="3"/>
    </row>
    <row r="9" customFormat="false" ht="15" hidden="false" customHeight="false" outlineLevel="0" collapsed="false">
      <c r="D9" s="3"/>
      <c r="E9" s="3"/>
      <c r="G9" s="19" t="s">
        <v>17</v>
      </c>
      <c r="AM9" s="3"/>
      <c r="AN9" s="3"/>
      <c r="AO9" s="3"/>
      <c r="AR9" s="3"/>
      <c r="AS9" s="3"/>
      <c r="AT9" s="3"/>
    </row>
    <row r="10" customFormat="false" ht="15" hidden="false" customHeight="false" outlineLevel="0" collapsed="false">
      <c r="D10" s="2" t="s">
        <v>3</v>
      </c>
      <c r="E10" s="2"/>
      <c r="F10" s="2"/>
      <c r="U10" s="2" t="s">
        <v>3</v>
      </c>
      <c r="V10" s="2"/>
      <c r="W10" s="2"/>
      <c r="AA10" s="2" t="s">
        <v>3</v>
      </c>
      <c r="AB10" s="2"/>
      <c r="AC10" s="2"/>
      <c r="AH10" s="2" t="s">
        <v>3</v>
      </c>
      <c r="AI10" s="2"/>
      <c r="AJ10" s="2"/>
      <c r="AM10" s="2" t="s">
        <v>3</v>
      </c>
      <c r="AN10" s="2"/>
      <c r="AO10" s="2"/>
      <c r="AR10" s="2" t="s">
        <v>3</v>
      </c>
      <c r="AS10" s="2"/>
      <c r="AT10" s="2"/>
    </row>
    <row r="11" customFormat="false" ht="15" hidden="false" customHeight="false" outlineLevel="0" collapsed="false">
      <c r="D11" s="3" t="n">
        <v>1</v>
      </c>
      <c r="E11" s="3" t="n">
        <v>2</v>
      </c>
      <c r="F11" s="3" t="n">
        <v>3</v>
      </c>
      <c r="U11" s="3" t="n">
        <v>1</v>
      </c>
      <c r="V11" s="3" t="n">
        <v>2</v>
      </c>
      <c r="W11" s="3" t="n">
        <v>3</v>
      </c>
      <c r="AA11" s="3" t="n">
        <v>1</v>
      </c>
      <c r="AB11" s="3" t="n">
        <v>2</v>
      </c>
      <c r="AC11" s="3" t="n">
        <v>3</v>
      </c>
      <c r="AH11" s="3" t="n">
        <v>1</v>
      </c>
      <c r="AI11" s="3" t="n">
        <v>2</v>
      </c>
      <c r="AJ11" s="3" t="n">
        <v>3</v>
      </c>
      <c r="AM11" s="3" t="n">
        <v>1</v>
      </c>
      <c r="AN11" s="3" t="n">
        <v>2</v>
      </c>
      <c r="AO11" s="3" t="n">
        <v>3</v>
      </c>
      <c r="AR11" s="3" t="n">
        <v>1</v>
      </c>
      <c r="AS11" s="3" t="n">
        <v>2</v>
      </c>
      <c r="AT11" s="3" t="n">
        <v>3</v>
      </c>
    </row>
    <row r="12" customFormat="false" ht="15" hidden="false" customHeight="false" outlineLevel="0" collapsed="false">
      <c r="A12" s="0" t="n">
        <v>1971</v>
      </c>
      <c r="B12" s="5" t="s">
        <v>25</v>
      </c>
      <c r="C12" s="6" t="n">
        <v>1</v>
      </c>
      <c r="D12" s="34" t="n">
        <v>0</v>
      </c>
      <c r="E12" s="7" t="n">
        <v>10</v>
      </c>
      <c r="F12" s="7" t="n">
        <v>2</v>
      </c>
      <c r="G12" s="8" t="n">
        <f aca="false">PRODUCT(D12:F12)</f>
        <v>0</v>
      </c>
      <c r="I12" s="10" t="n">
        <f aca="false">G15-G8</f>
        <v>0</v>
      </c>
      <c r="J12" s="9" t="n">
        <f aca="false">G15/G8</f>
        <v>1</v>
      </c>
      <c r="L12" s="30" t="n">
        <f aca="false">+G12/G15</f>
        <v>0</v>
      </c>
      <c r="M12" s="31" t="n">
        <f aca="false">+L12</f>
        <v>0</v>
      </c>
      <c r="O12" s="11" t="n">
        <f aca="false">G15</f>
        <v>60</v>
      </c>
      <c r="P12" s="32" t="n">
        <f aca="false">+$M12/$M15</f>
        <v>0</v>
      </c>
      <c r="Q12" s="33" t="n">
        <f aca="false">+$P12*$O12</f>
        <v>0</v>
      </c>
      <c r="S12" s="5" t="s">
        <v>11</v>
      </c>
      <c r="T12" s="6" t="n">
        <v>1</v>
      </c>
      <c r="U12" s="36"/>
      <c r="V12" s="7" t="n">
        <f aca="false">LN(E12) - LN(E5)</f>
        <v>0</v>
      </c>
      <c r="W12" s="7" t="n">
        <f aca="false">LN(F12) - LN(F5)</f>
        <v>0</v>
      </c>
      <c r="Y12" s="5" t="s">
        <v>11</v>
      </c>
      <c r="Z12" s="6" t="n">
        <v>1</v>
      </c>
      <c r="AA12" s="7" t="n">
        <f aca="false">$Q12*U12</f>
        <v>0</v>
      </c>
      <c r="AB12" s="7" t="n">
        <f aca="false">$Q12*V12</f>
        <v>0</v>
      </c>
      <c r="AC12" s="7" t="n">
        <f aca="false">$Q12*W12</f>
        <v>0</v>
      </c>
      <c r="AF12" s="5" t="s">
        <v>11</v>
      </c>
      <c r="AG12" s="6" t="n">
        <v>1</v>
      </c>
      <c r="AH12" s="7" t="n">
        <f aca="false">$P12*U12</f>
        <v>0</v>
      </c>
      <c r="AI12" s="7" t="n">
        <f aca="false">$P12*V12</f>
        <v>0</v>
      </c>
      <c r="AJ12" s="7" t="n">
        <f aca="false">$P12*W12</f>
        <v>0</v>
      </c>
    </row>
    <row r="13" customFormat="false" ht="15" hidden="false" customHeight="false" outlineLevel="0" collapsed="false">
      <c r="B13" s="5"/>
      <c r="C13" s="6" t="n">
        <v>2</v>
      </c>
      <c r="D13" s="7" t="n">
        <v>4</v>
      </c>
      <c r="E13" s="7" t="n">
        <v>5</v>
      </c>
      <c r="F13" s="7" t="n">
        <v>3</v>
      </c>
      <c r="G13" s="8" t="n">
        <f aca="false">PRODUCT(D13:F13)</f>
        <v>60</v>
      </c>
      <c r="L13" s="30" t="n">
        <f aca="false">+G13/G15</f>
        <v>1</v>
      </c>
      <c r="M13" s="31" t="n">
        <f aca="false">+L13</f>
        <v>1</v>
      </c>
      <c r="O13" s="3"/>
      <c r="P13" s="32" t="n">
        <f aca="false">+$M13/$M15</f>
        <v>1</v>
      </c>
      <c r="Q13" s="33" t="n">
        <f aca="false">+$P13*$O12</f>
        <v>60</v>
      </c>
      <c r="S13" s="5"/>
      <c r="T13" s="6" t="n">
        <v>2</v>
      </c>
      <c r="U13" s="7" t="n">
        <f aca="false">LN(D13) - LN(D6)</f>
        <v>0</v>
      </c>
      <c r="V13" s="7" t="n">
        <f aca="false">LN(E13) - LN(E6)</f>
        <v>0</v>
      </c>
      <c r="W13" s="7" t="n">
        <f aca="false">LN(F13) - LN(F6)</f>
        <v>0</v>
      </c>
      <c r="Y13" s="5"/>
      <c r="Z13" s="6" t="n">
        <v>2</v>
      </c>
      <c r="AA13" s="7" t="n">
        <f aca="false">$Q13*U13</f>
        <v>0</v>
      </c>
      <c r="AB13" s="7" t="n">
        <f aca="false">$Q13*V13</f>
        <v>0</v>
      </c>
      <c r="AC13" s="7" t="n">
        <f aca="false">$Q13*W13</f>
        <v>0</v>
      </c>
      <c r="AF13" s="5"/>
      <c r="AG13" s="6" t="n">
        <v>2</v>
      </c>
      <c r="AH13" s="7" t="n">
        <f aca="false">$P13*U13</f>
        <v>0</v>
      </c>
      <c r="AI13" s="7" t="n">
        <f aca="false">$P13*V13</f>
        <v>0</v>
      </c>
      <c r="AJ13" s="7" t="n">
        <f aca="false">$P13*W13</f>
        <v>0</v>
      </c>
    </row>
    <row r="14" customFormat="false" ht="15.65" hidden="false" customHeight="false" outlineLevel="0" collapsed="false">
      <c r="D14" s="14" t="s">
        <v>12</v>
      </c>
      <c r="E14" s="14"/>
      <c r="F14" s="14"/>
      <c r="G14" s="15" t="s">
        <v>13</v>
      </c>
      <c r="M14" s="3" t="s">
        <v>36</v>
      </c>
      <c r="U14" s="14" t="s">
        <v>14</v>
      </c>
      <c r="V14" s="14"/>
      <c r="W14" s="14"/>
      <c r="AA14" s="14" t="s">
        <v>26</v>
      </c>
      <c r="AB14" s="14"/>
      <c r="AC14" s="14"/>
      <c r="AH14" s="14" t="s">
        <v>27</v>
      </c>
      <c r="AI14" s="14"/>
      <c r="AJ14" s="14"/>
    </row>
    <row r="15" customFormat="false" ht="15" hidden="false" customHeight="false" outlineLevel="0" collapsed="false">
      <c r="D15" s="16"/>
      <c r="E15" s="16"/>
      <c r="G15" s="17" t="n">
        <f aca="false">SUM(G12:G13)</f>
        <v>60</v>
      </c>
      <c r="K15" s="16"/>
      <c r="L15" s="16"/>
      <c r="M15" s="30" t="n">
        <f aca="false">+SUM(M12:M13)</f>
        <v>1</v>
      </c>
      <c r="N15" s="16"/>
      <c r="AA15" s="7" t="n">
        <f aca="false">SUM(AA12:AA13)</f>
        <v>0</v>
      </c>
      <c r="AB15" s="7" t="n">
        <f aca="false">SUM(AB12:AB13)</f>
        <v>0</v>
      </c>
      <c r="AC15" s="7" t="n">
        <f aca="false">SUM(AC12:AC13)</f>
        <v>0</v>
      </c>
      <c r="AD15" s="10" t="n">
        <f aca="false">SUM(AA15:AC15)</f>
        <v>0</v>
      </c>
      <c r="AH15" s="7" t="n">
        <f aca="false">EXP(SUM(AH12:AH13))</f>
        <v>1</v>
      </c>
      <c r="AI15" s="7" t="n">
        <f aca="false">EXP(SUM(AI12:AI13))</f>
        <v>1</v>
      </c>
      <c r="AJ15" s="7" t="n">
        <f aca="false">EXP(SUM(AJ12:AJ13))</f>
        <v>1</v>
      </c>
      <c r="AK15" s="40" t="n">
        <f aca="false">PRODUCT(AH15:AJ15)</f>
        <v>1</v>
      </c>
      <c r="AM15" s="7" t="n">
        <f aca="false">AA15</f>
        <v>0</v>
      </c>
      <c r="AN15" s="7" t="n">
        <f aca="false">AB15</f>
        <v>0</v>
      </c>
      <c r="AO15" s="7" t="n">
        <f aca="false">AC15</f>
        <v>0</v>
      </c>
      <c r="AP15" s="10" t="n">
        <f aca="false">SUM(AM15:AO15)</f>
        <v>0</v>
      </c>
      <c r="AQ15" s="18"/>
      <c r="AR15" s="7" t="n">
        <f aca="false">AH15</f>
        <v>1</v>
      </c>
      <c r="AS15" s="7" t="n">
        <f aca="false">AI15</f>
        <v>1</v>
      </c>
      <c r="AT15" s="7" t="n">
        <f aca="false">AJ15</f>
        <v>1</v>
      </c>
      <c r="AU15" s="9" t="n">
        <f aca="false">PRODUCT(AR15:AT15)</f>
        <v>1</v>
      </c>
    </row>
    <row r="16" customFormat="false" ht="15.65" hidden="false" customHeight="false" outlineLevel="0" collapsed="false">
      <c r="D16" s="3"/>
      <c r="E16" s="3"/>
      <c r="G16" s="19" t="s">
        <v>17</v>
      </c>
      <c r="L16" s="28"/>
      <c r="M16" s="3" t="s">
        <v>37</v>
      </c>
      <c r="AA16" s="2" t="s">
        <v>18</v>
      </c>
      <c r="AB16" s="2"/>
      <c r="AC16" s="2"/>
      <c r="AD16" s="3" t="s">
        <v>6</v>
      </c>
      <c r="AH16" s="14" t="s">
        <v>5</v>
      </c>
      <c r="AI16" s="14"/>
      <c r="AJ16" s="14"/>
      <c r="AK16" s="41" t="s">
        <v>5</v>
      </c>
      <c r="AP16" s="3" t="s">
        <v>6</v>
      </c>
      <c r="AU16" s="3" t="s">
        <v>5</v>
      </c>
    </row>
    <row r="17" customFormat="false" ht="15" hidden="false" customHeight="false" outlineLevel="0" collapsed="false">
      <c r="D17" s="2" t="s">
        <v>3</v>
      </c>
      <c r="E17" s="2"/>
      <c r="F17" s="2"/>
      <c r="U17" s="2" t="s">
        <v>3</v>
      </c>
      <c r="V17" s="2"/>
      <c r="W17" s="2"/>
      <c r="AA17" s="2" t="s">
        <v>3</v>
      </c>
      <c r="AB17" s="2"/>
      <c r="AC17" s="2"/>
      <c r="AH17" s="2" t="s">
        <v>3</v>
      </c>
      <c r="AI17" s="2"/>
      <c r="AJ17" s="2"/>
    </row>
    <row r="18" customFormat="false" ht="15" hidden="false" customHeight="false" outlineLevel="0" collapsed="false">
      <c r="D18" s="3" t="n">
        <v>1</v>
      </c>
      <c r="E18" s="3" t="n">
        <v>2</v>
      </c>
      <c r="F18" s="3" t="n">
        <v>3</v>
      </c>
      <c r="U18" s="3" t="n">
        <v>1</v>
      </c>
      <c r="V18" s="3" t="n">
        <v>2</v>
      </c>
      <c r="W18" s="3" t="n">
        <v>3</v>
      </c>
      <c r="AA18" s="3" t="n">
        <v>1</v>
      </c>
      <c r="AB18" s="3" t="n">
        <v>2</v>
      </c>
      <c r="AC18" s="3" t="n">
        <v>3</v>
      </c>
      <c r="AH18" s="3" t="n">
        <v>1</v>
      </c>
      <c r="AI18" s="3" t="n">
        <v>2</v>
      </c>
      <c r="AJ18" s="3" t="n">
        <v>3</v>
      </c>
    </row>
    <row r="19" customFormat="false" ht="15.75" hidden="false" customHeight="true" outlineLevel="0" collapsed="false">
      <c r="A19" s="0" t="n">
        <v>1972</v>
      </c>
      <c r="B19" s="5" t="s">
        <v>25</v>
      </c>
      <c r="C19" s="6" t="n">
        <v>1</v>
      </c>
      <c r="D19" s="7" t="n">
        <v>4</v>
      </c>
      <c r="E19" s="7" t="n">
        <v>5</v>
      </c>
      <c r="F19" s="7" t="n">
        <v>3</v>
      </c>
      <c r="G19" s="8" t="n">
        <f aca="false">PRODUCT(D19:F19)</f>
        <v>60</v>
      </c>
      <c r="I19" s="10" t="n">
        <f aca="false">G22-G15</f>
        <v>120</v>
      </c>
      <c r="J19" s="9" t="n">
        <f aca="false">G22/G15</f>
        <v>3</v>
      </c>
      <c r="L19" s="30" t="n">
        <f aca="false">+G19/G22</f>
        <v>0.333333333333333</v>
      </c>
      <c r="M19" s="35" t="n">
        <v>0</v>
      </c>
      <c r="O19" s="11" t="n">
        <f aca="false">(G22-G15) / (LN(G22) - LN(G15))</f>
        <v>109.22870719522</v>
      </c>
      <c r="P19" s="32" t="n">
        <f aca="false">+$M19/$M22</f>
        <v>0</v>
      </c>
      <c r="Q19" s="33" t="n">
        <f aca="false">+$P19*$O19</f>
        <v>0</v>
      </c>
      <c r="S19" s="5" t="s">
        <v>11</v>
      </c>
      <c r="T19" s="6" t="n">
        <v>1</v>
      </c>
      <c r="U19" s="36"/>
      <c r="V19" s="7" t="n">
        <f aca="false">LN(E19) - LN(E12)</f>
        <v>-0.693147180559946</v>
      </c>
      <c r="W19" s="7" t="n">
        <f aca="false">LN(F19) - LN(F12)</f>
        <v>0.405465108108164</v>
      </c>
      <c r="Y19" s="5" t="s">
        <v>11</v>
      </c>
      <c r="Z19" s="6" t="n">
        <v>1</v>
      </c>
      <c r="AA19" s="34" t="n">
        <f aca="false">+$G15</f>
        <v>60</v>
      </c>
      <c r="AB19" s="34" t="n">
        <f aca="false">$M19*V19</f>
        <v>-0</v>
      </c>
      <c r="AC19" s="34" t="n">
        <f aca="false">$M19*U19</f>
        <v>0</v>
      </c>
      <c r="AF19" s="5" t="s">
        <v>11</v>
      </c>
      <c r="AG19" s="6" t="n">
        <v>1</v>
      </c>
      <c r="AH19" s="7" t="n">
        <f aca="false">+AA19/$O$19</f>
        <v>0.549306144334055</v>
      </c>
      <c r="AI19" s="7" t="n">
        <f aca="false">+AB19/$O$19</f>
        <v>-0</v>
      </c>
      <c r="AJ19" s="7" t="n">
        <f aca="false">+AC19/$O$19</f>
        <v>0</v>
      </c>
      <c r="AM19" s="3"/>
      <c r="AN19" s="3"/>
    </row>
    <row r="20" customFormat="false" ht="15" hidden="false" customHeight="false" outlineLevel="0" collapsed="false">
      <c r="B20" s="5"/>
      <c r="C20" s="6" t="n">
        <v>2</v>
      </c>
      <c r="D20" s="7" t="n">
        <v>5</v>
      </c>
      <c r="E20" s="7" t="n">
        <v>6</v>
      </c>
      <c r="F20" s="7" t="n">
        <v>4</v>
      </c>
      <c r="G20" s="8" t="n">
        <f aca="false">PRODUCT(D20:F20)</f>
        <v>120</v>
      </c>
      <c r="L20" s="30" t="n">
        <f aca="false">+G20/G22</f>
        <v>0.666666666666667</v>
      </c>
      <c r="M20" s="31" t="n">
        <f aca="false">+(L20-L13)/(LN(L20)-LN(L13))</f>
        <v>0.822101154125477</v>
      </c>
      <c r="O20" s="3"/>
      <c r="P20" s="32" t="n">
        <f aca="false">+$M20/$M22</f>
        <v>1</v>
      </c>
      <c r="Q20" s="33" t="n">
        <f aca="false">+$P20*$O19</f>
        <v>109.22870719522</v>
      </c>
      <c r="S20" s="5"/>
      <c r="T20" s="6" t="n">
        <v>2</v>
      </c>
      <c r="U20" s="7" t="n">
        <f aca="false">LN(D20) - LN(D13)</f>
        <v>0.22314355131421</v>
      </c>
      <c r="V20" s="7" t="n">
        <f aca="false">LN(E20) - LN(E13)</f>
        <v>0.182321556793955</v>
      </c>
      <c r="W20" s="7" t="n">
        <f aca="false">LN(F20) - LN(F13)</f>
        <v>0.287682072451781</v>
      </c>
      <c r="Y20" s="5"/>
      <c r="Z20" s="6" t="n">
        <v>2</v>
      </c>
      <c r="AA20" s="7" t="n">
        <f aca="false">$Q20*U20</f>
        <v>24.3736816290015</v>
      </c>
      <c r="AB20" s="7" t="n">
        <f aca="false">$Q20*V20</f>
        <v>19.9147479424236</v>
      </c>
      <c r="AC20" s="7" t="n">
        <f aca="false">$Q20*W20</f>
        <v>31.4231408571498</v>
      </c>
      <c r="AF20" s="5"/>
      <c r="AG20" s="6" t="n">
        <v>2</v>
      </c>
      <c r="AH20" s="7" t="n">
        <f aca="false">$P20*U20</f>
        <v>0.22314355131421</v>
      </c>
      <c r="AI20" s="7" t="n">
        <f aca="false">$P20*V20</f>
        <v>0.182321556793955</v>
      </c>
      <c r="AJ20" s="7" t="n">
        <f aca="false">$P20*W20</f>
        <v>0.287682072451781</v>
      </c>
      <c r="AM20" s="3"/>
      <c r="AN20" s="3"/>
    </row>
    <row r="21" customFormat="false" ht="15.65" hidden="false" customHeight="false" outlineLevel="0" collapsed="false">
      <c r="D21" s="14" t="s">
        <v>12</v>
      </c>
      <c r="E21" s="14"/>
      <c r="F21" s="14"/>
      <c r="G21" s="15" t="s">
        <v>13</v>
      </c>
      <c r="M21" s="3" t="s">
        <v>36</v>
      </c>
      <c r="Q21" s="19"/>
      <c r="U21" s="14" t="s">
        <v>14</v>
      </c>
      <c r="V21" s="14"/>
      <c r="W21" s="14"/>
      <c r="AA21" s="14" t="s">
        <v>26</v>
      </c>
      <c r="AB21" s="14"/>
      <c r="AC21" s="14"/>
      <c r="AH21" s="14" t="s">
        <v>27</v>
      </c>
      <c r="AI21" s="14"/>
      <c r="AJ21" s="14"/>
      <c r="AM21" s="3"/>
      <c r="AN21" s="3"/>
    </row>
    <row r="22" customFormat="false" ht="15" hidden="false" customHeight="false" outlineLevel="0" collapsed="false">
      <c r="B22" s="20"/>
      <c r="D22" s="19"/>
      <c r="E22" s="19"/>
      <c r="G22" s="17" t="n">
        <f aca="false">SUM(G19:G20)</f>
        <v>180</v>
      </c>
      <c r="M22" s="30" t="n">
        <f aca="false">+SUM(M19:M20)</f>
        <v>0.822101154125477</v>
      </c>
      <c r="Q22" s="19"/>
      <c r="AA22" s="7" t="n">
        <f aca="false">SUM(AA19:AA20)</f>
        <v>84.3736816290015</v>
      </c>
      <c r="AB22" s="7" t="n">
        <f aca="false">SUM(AB19:AB20)</f>
        <v>19.9147479424236</v>
      </c>
      <c r="AC22" s="7" t="n">
        <f aca="false">SUM(AC19:AC20)</f>
        <v>31.4231408571498</v>
      </c>
      <c r="AD22" s="10" t="n">
        <f aca="false">SUM(AA22:AC22)</f>
        <v>135.711570428575</v>
      </c>
      <c r="AE22" s="18"/>
      <c r="AH22" s="7" t="n">
        <f aca="false">EXP(SUM(AH19:AH20))</f>
        <v>2.1650635094611</v>
      </c>
      <c r="AI22" s="7" t="n">
        <f aca="false">EXP(SUM(AI19:AI20))</f>
        <v>1.2</v>
      </c>
      <c r="AJ22" s="7" t="n">
        <f aca="false">EXP(SUM(AJ19:AJ20))</f>
        <v>1.33333333333333</v>
      </c>
      <c r="AK22" s="40" t="n">
        <f aca="false">PRODUCT(AH22:AJ22)</f>
        <v>3.46410161513775</v>
      </c>
      <c r="AM22" s="7" t="n">
        <f aca="false">AA22</f>
        <v>84.3736816290015</v>
      </c>
      <c r="AN22" s="7" t="n">
        <f aca="false">AB22</f>
        <v>19.9147479424236</v>
      </c>
      <c r="AO22" s="7" t="n">
        <f aca="false">AC22</f>
        <v>31.4231408571498</v>
      </c>
      <c r="AP22" s="10" t="n">
        <f aca="false">SUM(AM22:AO22)</f>
        <v>135.711570428575</v>
      </c>
      <c r="AR22" s="7" t="n">
        <f aca="false">AH22</f>
        <v>2.1650635094611</v>
      </c>
      <c r="AS22" s="7" t="n">
        <f aca="false">AI22</f>
        <v>1.2</v>
      </c>
      <c r="AT22" s="7" t="n">
        <f aca="false">AJ22</f>
        <v>1.33333333333333</v>
      </c>
      <c r="AU22" s="9" t="n">
        <f aca="false">PRODUCT(AR22:AT22)</f>
        <v>3.46410161513775</v>
      </c>
    </row>
    <row r="23" customFormat="false" ht="15.65" hidden="false" customHeight="false" outlineLevel="0" collapsed="false">
      <c r="D23" s="19"/>
      <c r="E23" s="19"/>
      <c r="G23" s="19" t="s">
        <v>17</v>
      </c>
      <c r="M23" s="3" t="s">
        <v>37</v>
      </c>
      <c r="Q23" s="19"/>
      <c r="AA23" s="2" t="s">
        <v>18</v>
      </c>
      <c r="AB23" s="2"/>
      <c r="AC23" s="2"/>
      <c r="AD23" s="3" t="s">
        <v>6</v>
      </c>
      <c r="AE23" s="19"/>
      <c r="AH23" s="14" t="s">
        <v>5</v>
      </c>
      <c r="AI23" s="14"/>
      <c r="AJ23" s="14"/>
      <c r="AK23" s="41" t="s">
        <v>5</v>
      </c>
      <c r="AM23" s="3"/>
      <c r="AN23" s="3"/>
      <c r="AP23" s="3" t="s">
        <v>6</v>
      </c>
      <c r="AU23" s="3" t="s">
        <v>5</v>
      </c>
    </row>
    <row r="24" customFormat="false" ht="15.75" hidden="false" customHeight="true" outlineLevel="0" collapsed="false">
      <c r="Y24" s="24"/>
      <c r="Z24" s="6"/>
      <c r="AA24" s="19"/>
      <c r="AB24" s="19"/>
      <c r="AC24" s="19"/>
      <c r="AF24" s="24"/>
      <c r="AG24" s="6"/>
      <c r="AH24" s="19"/>
      <c r="AI24" s="19"/>
      <c r="AJ24" s="19"/>
      <c r="AM24" s="19"/>
      <c r="AN24" s="19"/>
    </row>
    <row r="25" customFormat="false" ht="15.65" hidden="false" customHeight="false" outlineLevel="0" collapsed="false">
      <c r="Y25" s="24"/>
      <c r="Z25" s="6"/>
      <c r="AA25" s="25" t="n">
        <f aca="false">AA22</f>
        <v>84.3736816290015</v>
      </c>
      <c r="AB25" s="25" t="n">
        <f aca="false">+AB22</f>
        <v>19.9147479424236</v>
      </c>
      <c r="AC25" s="25" t="n">
        <f aca="false">+AC22</f>
        <v>31.4231408571498</v>
      </c>
      <c r="AD25" s="25" t="n">
        <f aca="false">AD22</f>
        <v>135.711570428575</v>
      </c>
      <c r="AH25" s="25" t="n">
        <f aca="false">+AH22</f>
        <v>2.1650635094611</v>
      </c>
      <c r="AI25" s="25" t="n">
        <f aca="false">+AI22</f>
        <v>1.2</v>
      </c>
      <c r="AJ25" s="25" t="n">
        <f aca="false">+AJ22</f>
        <v>1.33333333333333</v>
      </c>
      <c r="AK25" s="42" t="n">
        <f aca="false">+AK22</f>
        <v>3.46410161513775</v>
      </c>
      <c r="AM25" s="2" t="s">
        <v>1</v>
      </c>
      <c r="AN25" s="2"/>
      <c r="AO25" s="2"/>
      <c r="AR25" s="2" t="s">
        <v>2</v>
      </c>
      <c r="AS25" s="2"/>
      <c r="AT25" s="2"/>
    </row>
    <row r="26" customFormat="false" ht="15" hidden="false" customHeight="false" outlineLevel="0" collapsed="false">
      <c r="A26" s="28" t="s">
        <v>39</v>
      </c>
      <c r="U26" s="27"/>
    </row>
    <row r="27" customFormat="false" ht="15.75" hidden="false" customHeight="true" outlineLevel="0" collapsed="false">
      <c r="D27" s="2" t="s">
        <v>3</v>
      </c>
      <c r="E27" s="2"/>
      <c r="F27" s="2"/>
      <c r="I27" s="3" t="s">
        <v>6</v>
      </c>
      <c r="J27" s="3" t="s">
        <v>5</v>
      </c>
      <c r="L27" s="15" t="s">
        <v>30</v>
      </c>
      <c r="M27" s="4" t="s">
        <v>31</v>
      </c>
      <c r="O27" s="3" t="s">
        <v>7</v>
      </c>
      <c r="P27" s="19" t="s">
        <v>32</v>
      </c>
      <c r="Q27" s="19" t="s">
        <v>33</v>
      </c>
      <c r="U27" s="27"/>
      <c r="AA27" s="28"/>
      <c r="AB27" s="28"/>
      <c r="AC27" s="28"/>
      <c r="AM27" s="3"/>
      <c r="AN27" s="3"/>
      <c r="AO27" s="3"/>
      <c r="AR27" s="3"/>
      <c r="AS27" s="3"/>
      <c r="AT27" s="3"/>
    </row>
    <row r="28" customFormat="false" ht="15.35" hidden="false" customHeight="false" outlineLevel="0" collapsed="false">
      <c r="D28" s="3" t="n">
        <v>1</v>
      </c>
      <c r="E28" s="3" t="n">
        <v>2</v>
      </c>
      <c r="F28" s="3" t="n">
        <v>3</v>
      </c>
      <c r="P28" s="26" t="s">
        <v>40</v>
      </c>
      <c r="Q28" s="4" t="s">
        <v>35</v>
      </c>
      <c r="AA28" s="28"/>
      <c r="AB28" s="28"/>
      <c r="AC28" s="28"/>
      <c r="AM28" s="3"/>
      <c r="AN28" s="3"/>
      <c r="AO28" s="3"/>
      <c r="AR28" s="3"/>
      <c r="AS28" s="3"/>
      <c r="AT28" s="3"/>
    </row>
    <row r="29" customFormat="false" ht="15" hidden="false" customHeight="false" outlineLevel="0" collapsed="false">
      <c r="A29" s="0" t="n">
        <v>1971</v>
      </c>
      <c r="B29" s="5" t="s">
        <v>25</v>
      </c>
      <c r="C29" s="6" t="n">
        <v>1</v>
      </c>
      <c r="D29" s="38" t="n">
        <v>1</v>
      </c>
      <c r="E29" s="7" t="n">
        <v>10</v>
      </c>
      <c r="F29" s="7" t="n">
        <v>2</v>
      </c>
      <c r="G29" s="8" t="n">
        <f aca="false">PRODUCT(D29:F29)</f>
        <v>20</v>
      </c>
      <c r="U29" s="29"/>
      <c r="AM29" s="3"/>
      <c r="AN29" s="3"/>
      <c r="AO29" s="3"/>
      <c r="AR29" s="3"/>
      <c r="AS29" s="3"/>
      <c r="AT29" s="3"/>
    </row>
    <row r="30" customFormat="false" ht="15" hidden="false" customHeight="false" outlineLevel="0" collapsed="false">
      <c r="B30" s="5"/>
      <c r="C30" s="6" t="n">
        <v>2</v>
      </c>
      <c r="D30" s="7" t="n">
        <v>4</v>
      </c>
      <c r="E30" s="7" t="n">
        <v>5</v>
      </c>
      <c r="F30" s="7" t="n">
        <v>3</v>
      </c>
      <c r="G30" s="8" t="n">
        <f aca="false">PRODUCT(D30:F30)</f>
        <v>60</v>
      </c>
      <c r="U30" s="29"/>
      <c r="AM30" s="3"/>
      <c r="AN30" s="3"/>
      <c r="AO30" s="3"/>
      <c r="AR30" s="3"/>
      <c r="AS30" s="3"/>
      <c r="AT30" s="3"/>
    </row>
    <row r="31" customFormat="false" ht="15" hidden="false" customHeight="false" outlineLevel="0" collapsed="false">
      <c r="D31" s="14" t="s">
        <v>12</v>
      </c>
      <c r="E31" s="14"/>
      <c r="F31" s="14"/>
      <c r="G31" s="15" t="s">
        <v>13</v>
      </c>
      <c r="AM31" s="3"/>
      <c r="AN31" s="3"/>
      <c r="AO31" s="3"/>
      <c r="AR31" s="3"/>
      <c r="AS31" s="3"/>
      <c r="AT31" s="3"/>
    </row>
    <row r="32" customFormat="false" ht="15" hidden="false" customHeight="false" outlineLevel="0" collapsed="false">
      <c r="D32" s="16"/>
      <c r="E32" s="16"/>
      <c r="G32" s="17" t="n">
        <f aca="false">SUM(G29:G30)</f>
        <v>80</v>
      </c>
      <c r="AM32" s="3"/>
      <c r="AN32" s="3"/>
      <c r="AO32" s="3"/>
      <c r="AR32" s="3"/>
      <c r="AS32" s="3"/>
      <c r="AT32" s="3"/>
    </row>
    <row r="33" customFormat="false" ht="15" hidden="false" customHeight="false" outlineLevel="0" collapsed="false">
      <c r="D33" s="3"/>
      <c r="E33" s="3"/>
      <c r="G33" s="19" t="s">
        <v>17</v>
      </c>
      <c r="AM33" s="3"/>
      <c r="AN33" s="3"/>
      <c r="AO33" s="3"/>
      <c r="AR33" s="3"/>
      <c r="AS33" s="3"/>
      <c r="AT33" s="3"/>
    </row>
    <row r="34" customFormat="false" ht="15.75" hidden="false" customHeight="true" outlineLevel="0" collapsed="false">
      <c r="D34" s="2" t="s">
        <v>3</v>
      </c>
      <c r="E34" s="2"/>
      <c r="F34" s="2"/>
      <c r="U34" s="2" t="s">
        <v>3</v>
      </c>
      <c r="V34" s="2"/>
      <c r="W34" s="2"/>
      <c r="AA34" s="2" t="s">
        <v>3</v>
      </c>
      <c r="AB34" s="2"/>
      <c r="AC34" s="2"/>
      <c r="AH34" s="2" t="s">
        <v>3</v>
      </c>
      <c r="AI34" s="2"/>
      <c r="AJ34" s="2"/>
      <c r="AM34" s="2" t="s">
        <v>3</v>
      </c>
      <c r="AN34" s="2"/>
      <c r="AO34" s="2"/>
      <c r="AR34" s="2" t="s">
        <v>3</v>
      </c>
      <c r="AS34" s="2"/>
      <c r="AT34" s="2"/>
    </row>
    <row r="35" customFormat="false" ht="15" hidden="false" customHeight="false" outlineLevel="0" collapsed="false">
      <c r="D35" s="3" t="n">
        <v>1</v>
      </c>
      <c r="E35" s="3" t="n">
        <v>2</v>
      </c>
      <c r="F35" s="3" t="n">
        <v>3</v>
      </c>
      <c r="U35" s="3" t="n">
        <v>1</v>
      </c>
      <c r="V35" s="3" t="n">
        <v>2</v>
      </c>
      <c r="W35" s="3" t="n">
        <v>3</v>
      </c>
      <c r="AA35" s="3" t="n">
        <v>1</v>
      </c>
      <c r="AB35" s="3" t="n">
        <v>2</v>
      </c>
      <c r="AC35" s="3" t="n">
        <v>3</v>
      </c>
      <c r="AH35" s="3" t="n">
        <v>1</v>
      </c>
      <c r="AI35" s="3" t="n">
        <v>2</v>
      </c>
      <c r="AJ35" s="3" t="n">
        <v>3</v>
      </c>
      <c r="AM35" s="3" t="n">
        <v>1</v>
      </c>
      <c r="AN35" s="3" t="n">
        <v>2</v>
      </c>
      <c r="AO35" s="3" t="n">
        <v>3</v>
      </c>
      <c r="AR35" s="3" t="n">
        <v>1</v>
      </c>
      <c r="AS35" s="3" t="n">
        <v>2</v>
      </c>
      <c r="AT35" s="3" t="n">
        <v>3</v>
      </c>
    </row>
    <row r="36" customFormat="false" ht="15" hidden="false" customHeight="false" outlineLevel="0" collapsed="false">
      <c r="A36" s="0" t="n">
        <v>1971</v>
      </c>
      <c r="B36" s="5" t="s">
        <v>25</v>
      </c>
      <c r="C36" s="6" t="n">
        <v>1</v>
      </c>
      <c r="D36" s="38" t="n">
        <v>1</v>
      </c>
      <c r="E36" s="7" t="n">
        <v>10</v>
      </c>
      <c r="F36" s="7" t="n">
        <v>2</v>
      </c>
      <c r="G36" s="8" t="n">
        <f aca="false">PRODUCT(D36:F36)</f>
        <v>20</v>
      </c>
      <c r="I36" s="10" t="n">
        <f aca="false">G39-G32</f>
        <v>0</v>
      </c>
      <c r="J36" s="9" t="n">
        <f aca="false">G39/G32</f>
        <v>1</v>
      </c>
      <c r="L36" s="30" t="n">
        <f aca="false">+G36/G39</f>
        <v>0.25</v>
      </c>
      <c r="M36" s="31" t="n">
        <f aca="false">+L36</f>
        <v>0.25</v>
      </c>
      <c r="O36" s="11" t="n">
        <f aca="false">G39</f>
        <v>80</v>
      </c>
      <c r="P36" s="32" t="n">
        <f aca="false">+$M36/$M39</f>
        <v>0.25</v>
      </c>
      <c r="Q36" s="33" t="n">
        <f aca="false">+$P36*$O36</f>
        <v>20</v>
      </c>
      <c r="S36" s="5" t="s">
        <v>11</v>
      </c>
      <c r="T36" s="6" t="n">
        <v>1</v>
      </c>
      <c r="U36" s="7" t="n">
        <f aca="false">LN(D36) - LN(D29)</f>
        <v>0</v>
      </c>
      <c r="V36" s="7" t="n">
        <f aca="false">LN(E36) - LN(E29)</f>
        <v>0</v>
      </c>
      <c r="W36" s="7" t="n">
        <f aca="false">LN(F36) - LN(F29)</f>
        <v>0</v>
      </c>
      <c r="Y36" s="5" t="s">
        <v>11</v>
      </c>
      <c r="Z36" s="6" t="n">
        <v>1</v>
      </c>
      <c r="AA36" s="7" t="n">
        <f aca="false">$Q36*U36</f>
        <v>0</v>
      </c>
      <c r="AB36" s="7" t="n">
        <f aca="false">$Q36*V36</f>
        <v>0</v>
      </c>
      <c r="AC36" s="7" t="n">
        <f aca="false">$Q36*W36</f>
        <v>0</v>
      </c>
      <c r="AF36" s="5" t="s">
        <v>11</v>
      </c>
      <c r="AG36" s="6" t="n">
        <v>1</v>
      </c>
      <c r="AH36" s="7" t="n">
        <f aca="false">$P36*U36</f>
        <v>0</v>
      </c>
      <c r="AI36" s="7" t="n">
        <f aca="false">$P36*V36</f>
        <v>0</v>
      </c>
      <c r="AJ36" s="7" t="n">
        <f aca="false">$P36*W36</f>
        <v>0</v>
      </c>
    </row>
    <row r="37" customFormat="false" ht="15" hidden="false" customHeight="false" outlineLevel="0" collapsed="false">
      <c r="B37" s="5"/>
      <c r="C37" s="6" t="n">
        <v>2</v>
      </c>
      <c r="D37" s="7" t="n">
        <v>4</v>
      </c>
      <c r="E37" s="7" t="n">
        <v>5</v>
      </c>
      <c r="F37" s="7" t="n">
        <v>3</v>
      </c>
      <c r="G37" s="8" t="n">
        <f aca="false">PRODUCT(D37:F37)</f>
        <v>60</v>
      </c>
      <c r="L37" s="30" t="n">
        <f aca="false">+G37/G39</f>
        <v>0.75</v>
      </c>
      <c r="M37" s="31" t="n">
        <f aca="false">+L37</f>
        <v>0.75</v>
      </c>
      <c r="O37" s="3"/>
      <c r="P37" s="32" t="n">
        <f aca="false">+$M37/$M39</f>
        <v>0.75</v>
      </c>
      <c r="Q37" s="33" t="n">
        <f aca="false">+$P37*$O36</f>
        <v>60</v>
      </c>
      <c r="S37" s="5"/>
      <c r="T37" s="6" t="n">
        <v>2</v>
      </c>
      <c r="U37" s="7" t="n">
        <f aca="false">LN(D37) - LN(D30)</f>
        <v>0</v>
      </c>
      <c r="V37" s="7" t="n">
        <f aca="false">LN(E37) - LN(E30)</f>
        <v>0</v>
      </c>
      <c r="W37" s="7" t="n">
        <f aca="false">LN(F37) - LN(F30)</f>
        <v>0</v>
      </c>
      <c r="Y37" s="5"/>
      <c r="Z37" s="6" t="n">
        <v>2</v>
      </c>
      <c r="AA37" s="7" t="n">
        <f aca="false">$Q37*U37</f>
        <v>0</v>
      </c>
      <c r="AB37" s="7" t="n">
        <f aca="false">$Q37*V37</f>
        <v>0</v>
      </c>
      <c r="AC37" s="7" t="n">
        <f aca="false">$Q37*W37</f>
        <v>0</v>
      </c>
      <c r="AF37" s="5"/>
      <c r="AG37" s="6" t="n">
        <v>2</v>
      </c>
      <c r="AH37" s="7" t="n">
        <f aca="false">$P37*U37</f>
        <v>0</v>
      </c>
      <c r="AI37" s="7" t="n">
        <f aca="false">$P37*V37</f>
        <v>0</v>
      </c>
      <c r="AJ37" s="7" t="n">
        <f aca="false">$P37*W37</f>
        <v>0</v>
      </c>
    </row>
    <row r="38" customFormat="false" ht="15.65" hidden="false" customHeight="false" outlineLevel="0" collapsed="false">
      <c r="D38" s="14" t="s">
        <v>12</v>
      </c>
      <c r="E38" s="14"/>
      <c r="F38" s="14"/>
      <c r="G38" s="15" t="s">
        <v>13</v>
      </c>
      <c r="M38" s="3" t="s">
        <v>36</v>
      </c>
      <c r="U38" s="14" t="s">
        <v>14</v>
      </c>
      <c r="V38" s="14"/>
      <c r="W38" s="14"/>
      <c r="AA38" s="14" t="s">
        <v>26</v>
      </c>
      <c r="AB38" s="14"/>
      <c r="AC38" s="14"/>
      <c r="AH38" s="14" t="s">
        <v>27</v>
      </c>
      <c r="AI38" s="14"/>
      <c r="AJ38" s="14"/>
    </row>
    <row r="39" customFormat="false" ht="15" hidden="false" customHeight="false" outlineLevel="0" collapsed="false">
      <c r="D39" s="16"/>
      <c r="E39" s="16"/>
      <c r="G39" s="17" t="n">
        <f aca="false">SUM(G36:G37)</f>
        <v>80</v>
      </c>
      <c r="K39" s="16"/>
      <c r="L39" s="16"/>
      <c r="M39" s="30" t="n">
        <f aca="false">+SUM(M36:M37)</f>
        <v>1</v>
      </c>
      <c r="N39" s="16"/>
      <c r="AA39" s="7" t="n">
        <f aca="false">SUM(AA36:AA37)</f>
        <v>0</v>
      </c>
      <c r="AB39" s="7" t="n">
        <f aca="false">SUM(AB36:AB37)</f>
        <v>0</v>
      </c>
      <c r="AC39" s="7" t="n">
        <f aca="false">SUM(AC36:AC37)</f>
        <v>0</v>
      </c>
      <c r="AD39" s="10" t="n">
        <f aca="false">SUM(AA39:AC39)</f>
        <v>0</v>
      </c>
      <c r="AH39" s="7" t="n">
        <f aca="false">EXP(SUM(AH36:AH37))</f>
        <v>1</v>
      </c>
      <c r="AI39" s="7" t="n">
        <f aca="false">EXP(SUM(AI36:AI37))</f>
        <v>1</v>
      </c>
      <c r="AJ39" s="7" t="n">
        <f aca="false">EXP(SUM(AJ36:AJ37))</f>
        <v>1</v>
      </c>
      <c r="AK39" s="40" t="n">
        <f aca="false">PRODUCT(AH39:AJ39)</f>
        <v>1</v>
      </c>
      <c r="AM39" s="7" t="n">
        <f aca="false">AA39</f>
        <v>0</v>
      </c>
      <c r="AN39" s="7" t="n">
        <f aca="false">AB39</f>
        <v>0</v>
      </c>
      <c r="AO39" s="7" t="n">
        <f aca="false">AC39</f>
        <v>0</v>
      </c>
      <c r="AP39" s="10" t="n">
        <f aca="false">SUM(AM39:AO39)</f>
        <v>0</v>
      </c>
      <c r="AQ39" s="18"/>
      <c r="AR39" s="7" t="n">
        <f aca="false">AH39</f>
        <v>1</v>
      </c>
      <c r="AS39" s="7" t="n">
        <f aca="false">AI39</f>
        <v>1</v>
      </c>
      <c r="AT39" s="7" t="n">
        <f aca="false">AJ39</f>
        <v>1</v>
      </c>
      <c r="AU39" s="9" t="n">
        <f aca="false">PRODUCT(AR39:AT39)</f>
        <v>1</v>
      </c>
    </row>
    <row r="40" customFormat="false" ht="15.65" hidden="false" customHeight="false" outlineLevel="0" collapsed="false">
      <c r="D40" s="3"/>
      <c r="E40" s="3"/>
      <c r="G40" s="19" t="s">
        <v>17</v>
      </c>
      <c r="L40" s="28"/>
      <c r="M40" s="3" t="s">
        <v>37</v>
      </c>
      <c r="AA40" s="2" t="s">
        <v>18</v>
      </c>
      <c r="AB40" s="2"/>
      <c r="AC40" s="2"/>
      <c r="AD40" s="3" t="s">
        <v>6</v>
      </c>
      <c r="AH40" s="14" t="s">
        <v>5</v>
      </c>
      <c r="AI40" s="14"/>
      <c r="AJ40" s="14"/>
      <c r="AK40" s="41" t="s">
        <v>5</v>
      </c>
      <c r="AP40" s="3" t="s">
        <v>6</v>
      </c>
      <c r="AU40" s="3" t="s">
        <v>5</v>
      </c>
    </row>
    <row r="41" customFormat="false" ht="15" hidden="false" customHeight="false" outlineLevel="0" collapsed="false">
      <c r="D41" s="2" t="s">
        <v>3</v>
      </c>
      <c r="E41" s="2"/>
      <c r="F41" s="2"/>
      <c r="U41" s="2" t="s">
        <v>3</v>
      </c>
      <c r="V41" s="2"/>
      <c r="W41" s="2"/>
      <c r="AA41" s="2" t="s">
        <v>3</v>
      </c>
      <c r="AB41" s="2"/>
      <c r="AC41" s="2"/>
      <c r="AH41" s="2" t="s">
        <v>3</v>
      </c>
      <c r="AI41" s="2"/>
      <c r="AJ41" s="2"/>
    </row>
    <row r="42" customFormat="false" ht="15" hidden="false" customHeight="false" outlineLevel="0" collapsed="false">
      <c r="D42" s="3" t="n">
        <v>1</v>
      </c>
      <c r="E42" s="3" t="n">
        <v>2</v>
      </c>
      <c r="F42" s="3" t="n">
        <v>3</v>
      </c>
      <c r="U42" s="3" t="n">
        <v>1</v>
      </c>
      <c r="V42" s="3" t="n">
        <v>2</v>
      </c>
      <c r="W42" s="3" t="n">
        <v>3</v>
      </c>
      <c r="AA42" s="3" t="n">
        <v>1</v>
      </c>
      <c r="AB42" s="3" t="n">
        <v>2</v>
      </c>
      <c r="AC42" s="3" t="n">
        <v>3</v>
      </c>
      <c r="AH42" s="3" t="n">
        <v>1</v>
      </c>
      <c r="AI42" s="3" t="n">
        <v>2</v>
      </c>
      <c r="AJ42" s="3" t="n">
        <v>3</v>
      </c>
    </row>
    <row r="43" customFormat="false" ht="15" hidden="false" customHeight="false" outlineLevel="0" collapsed="false">
      <c r="A43" s="0" t="n">
        <v>1972</v>
      </c>
      <c r="B43" s="5" t="s">
        <v>25</v>
      </c>
      <c r="C43" s="6" t="n">
        <v>1</v>
      </c>
      <c r="D43" s="7" t="n">
        <v>4</v>
      </c>
      <c r="E43" s="7" t="n">
        <v>5</v>
      </c>
      <c r="F43" s="7" t="n">
        <v>3</v>
      </c>
      <c r="G43" s="8" t="n">
        <f aca="false">PRODUCT(D43:F43)</f>
        <v>60</v>
      </c>
      <c r="I43" s="10" t="n">
        <f aca="false">G46-G39</f>
        <v>-20</v>
      </c>
      <c r="J43" s="9" t="n">
        <f aca="false">G46/G39</f>
        <v>0.75</v>
      </c>
      <c r="L43" s="30" t="n">
        <f aca="false">+G43/G46</f>
        <v>1</v>
      </c>
      <c r="M43" s="31" t="n">
        <f aca="false">+(L43-L36)/(LN(L43)-LN(L36))</f>
        <v>0.541010640333361</v>
      </c>
      <c r="O43" s="11" t="n">
        <f aca="false">(G46-G39) / (LN(G46) - LN(G39))</f>
        <v>69.5211899356442</v>
      </c>
      <c r="P43" s="32" t="n">
        <f aca="false">+$M43/$M46</f>
        <v>1</v>
      </c>
      <c r="Q43" s="33" t="n">
        <f aca="false">+$P43*$O43</f>
        <v>69.5211899356442</v>
      </c>
      <c r="S43" s="5" t="s">
        <v>11</v>
      </c>
      <c r="T43" s="6" t="n">
        <v>1</v>
      </c>
      <c r="U43" s="7" t="n">
        <f aca="false">LN(D43) - LN(D36)</f>
        <v>1.38629436111989</v>
      </c>
      <c r="V43" s="7" t="n">
        <f aca="false">LN(E43) - LN(E36)</f>
        <v>-0.693147180559946</v>
      </c>
      <c r="W43" s="7" t="n">
        <f aca="false">LN(F43) - LN(F36)</f>
        <v>0.405465108108164</v>
      </c>
      <c r="Y43" s="5" t="s">
        <v>11</v>
      </c>
      <c r="Z43" s="6" t="n">
        <v>1</v>
      </c>
      <c r="AA43" s="7" t="n">
        <f aca="false">+U43*$Q$43</f>
        <v>96.3768335861284</v>
      </c>
      <c r="AB43" s="7" t="n">
        <f aca="false">+V43*$Q$43</f>
        <v>-48.1884167930642</v>
      </c>
      <c r="AC43" s="7" t="n">
        <f aca="false">+W43*$Q$43</f>
        <v>28.1884167930642</v>
      </c>
      <c r="AF43" s="5" t="s">
        <v>11</v>
      </c>
      <c r="AG43" s="6" t="n">
        <v>1</v>
      </c>
      <c r="AH43" s="7" t="n">
        <f aca="false">$P43*U43</f>
        <v>1.38629436111989</v>
      </c>
      <c r="AI43" s="7" t="n">
        <f aca="false">$P43*V43</f>
        <v>-0.693147180559946</v>
      </c>
      <c r="AJ43" s="7" t="n">
        <f aca="false">$P43*W43</f>
        <v>0.405465108108164</v>
      </c>
      <c r="AM43" s="3"/>
      <c r="AN43" s="3"/>
    </row>
    <row r="44" customFormat="false" ht="15" hidden="false" customHeight="false" outlineLevel="0" collapsed="false">
      <c r="B44" s="5"/>
      <c r="C44" s="6" t="n">
        <v>2</v>
      </c>
      <c r="D44" s="7" t="n">
        <v>5</v>
      </c>
      <c r="E44" s="7" t="n">
        <v>6</v>
      </c>
      <c r="F44" s="34" t="n">
        <v>0</v>
      </c>
      <c r="G44" s="8" t="n">
        <f aca="false">PRODUCT(D44:F44)</f>
        <v>0</v>
      </c>
      <c r="L44" s="30" t="n">
        <f aca="false">+G44/G46</f>
        <v>0</v>
      </c>
      <c r="M44" s="35" t="n">
        <v>0</v>
      </c>
      <c r="O44" s="3"/>
      <c r="P44" s="32" t="n">
        <f aca="false">+$M44/$M46</f>
        <v>0</v>
      </c>
      <c r="Q44" s="33" t="n">
        <f aca="false">+$P44*$O43</f>
        <v>0</v>
      </c>
      <c r="S44" s="5"/>
      <c r="T44" s="6" t="n">
        <v>2</v>
      </c>
      <c r="U44" s="7" t="n">
        <f aca="false">LN(D44) - LN(D37)</f>
        <v>0.22314355131421</v>
      </c>
      <c r="V44" s="7" t="n">
        <f aca="false">LN(E44) - LN(E37)</f>
        <v>0.182321556793955</v>
      </c>
      <c r="W44" s="36"/>
      <c r="Y44" s="5"/>
      <c r="Z44" s="6" t="n">
        <v>2</v>
      </c>
      <c r="AA44" s="34" t="n">
        <f aca="false">$M44*U44</f>
        <v>0</v>
      </c>
      <c r="AB44" s="34" t="n">
        <f aca="false">$M44*V44</f>
        <v>0</v>
      </c>
      <c r="AC44" s="34" t="n">
        <f aca="false">-G37</f>
        <v>-60</v>
      </c>
      <c r="AF44" s="5"/>
      <c r="AG44" s="6" t="n">
        <v>2</v>
      </c>
      <c r="AH44" s="7" t="n">
        <f aca="false">+AA44/$O$43</f>
        <v>0</v>
      </c>
      <c r="AI44" s="7" t="n">
        <f aca="false">+AB44/$O$43</f>
        <v>0</v>
      </c>
      <c r="AJ44" s="7" t="n">
        <f aca="false">+AC44/$O$43</f>
        <v>-0.863046217355342</v>
      </c>
      <c r="AM44" s="3"/>
      <c r="AN44" s="3"/>
    </row>
    <row r="45" customFormat="false" ht="15.65" hidden="false" customHeight="false" outlineLevel="0" collapsed="false">
      <c r="D45" s="14" t="s">
        <v>12</v>
      </c>
      <c r="E45" s="14"/>
      <c r="F45" s="14"/>
      <c r="G45" s="15" t="s">
        <v>13</v>
      </c>
      <c r="M45" s="3" t="s">
        <v>36</v>
      </c>
      <c r="Q45" s="19"/>
      <c r="U45" s="14" t="s">
        <v>14</v>
      </c>
      <c r="V45" s="14"/>
      <c r="W45" s="14"/>
      <c r="AA45" s="14" t="s">
        <v>26</v>
      </c>
      <c r="AB45" s="14"/>
      <c r="AC45" s="14"/>
      <c r="AH45" s="14" t="s">
        <v>27</v>
      </c>
      <c r="AI45" s="14"/>
      <c r="AJ45" s="14"/>
      <c r="AM45" s="3"/>
      <c r="AN45" s="3"/>
    </row>
    <row r="46" customFormat="false" ht="15" hidden="false" customHeight="false" outlineLevel="0" collapsed="false">
      <c r="B46" s="20"/>
      <c r="D46" s="19"/>
      <c r="E46" s="19"/>
      <c r="G46" s="17" t="n">
        <f aca="false">SUM(G43:G44)</f>
        <v>60</v>
      </c>
      <c r="M46" s="30" t="n">
        <f aca="false">+SUM(M43:M44)</f>
        <v>0.541010640333361</v>
      </c>
      <c r="Q46" s="19"/>
      <c r="AA46" s="7" t="n">
        <f aca="false">SUM(AA43:AA44)</f>
        <v>96.3768335861284</v>
      </c>
      <c r="AB46" s="7" t="n">
        <f aca="false">SUM(AB43:AB44)</f>
        <v>-48.1884167930642</v>
      </c>
      <c r="AC46" s="7" t="n">
        <f aca="false">SUM(AC43:AC44)</f>
        <v>-31.8115832069358</v>
      </c>
      <c r="AD46" s="10" t="n">
        <f aca="false">SUM(AA46:AC46)</f>
        <v>16.3768335861284</v>
      </c>
      <c r="AE46" s="18"/>
      <c r="AH46" s="7" t="n">
        <f aca="false">EXP(SUM(AH43:AH44))</f>
        <v>4</v>
      </c>
      <c r="AI46" s="7" t="n">
        <f aca="false">EXP(SUM(AI43:AI44))</f>
        <v>0.5</v>
      </c>
      <c r="AJ46" s="7" t="n">
        <f aca="false">EXP(SUM(AJ43:AJ44))</f>
        <v>0.6328125</v>
      </c>
      <c r="AK46" s="40" t="n">
        <f aca="false">PRODUCT(AH46:AJ46)</f>
        <v>1.265625</v>
      </c>
      <c r="AM46" s="7" t="n">
        <f aca="false">AA46</f>
        <v>96.3768335861284</v>
      </c>
      <c r="AN46" s="7" t="n">
        <f aca="false">AB46</f>
        <v>-48.1884167930642</v>
      </c>
      <c r="AO46" s="7" t="n">
        <f aca="false">AC46</f>
        <v>-31.8115832069358</v>
      </c>
      <c r="AP46" s="10" t="n">
        <f aca="false">SUM(AM46:AO46)</f>
        <v>16.3768335861284</v>
      </c>
      <c r="AR46" s="7" t="n">
        <f aca="false">AH46</f>
        <v>4</v>
      </c>
      <c r="AS46" s="7" t="n">
        <f aca="false">AI46</f>
        <v>0.5</v>
      </c>
      <c r="AT46" s="7" t="n">
        <f aca="false">AJ46</f>
        <v>0.6328125</v>
      </c>
      <c r="AU46" s="9" t="n">
        <f aca="false">PRODUCT(AR46:AT46)</f>
        <v>1.265625</v>
      </c>
    </row>
    <row r="47" customFormat="false" ht="15.65" hidden="false" customHeight="false" outlineLevel="0" collapsed="false">
      <c r="D47" s="19"/>
      <c r="E47" s="19"/>
      <c r="G47" s="19" t="s">
        <v>17</v>
      </c>
      <c r="M47" s="3" t="s">
        <v>37</v>
      </c>
      <c r="Q47" s="19"/>
      <c r="AA47" s="2" t="s">
        <v>18</v>
      </c>
      <c r="AB47" s="2"/>
      <c r="AC47" s="2"/>
      <c r="AD47" s="3" t="s">
        <v>6</v>
      </c>
      <c r="AE47" s="19"/>
      <c r="AH47" s="14" t="s">
        <v>5</v>
      </c>
      <c r="AI47" s="14"/>
      <c r="AJ47" s="14"/>
      <c r="AK47" s="41" t="s">
        <v>5</v>
      </c>
      <c r="AM47" s="3"/>
      <c r="AN47" s="3"/>
      <c r="AP47" s="3" t="s">
        <v>6</v>
      </c>
      <c r="AU47" s="3" t="s">
        <v>5</v>
      </c>
    </row>
    <row r="48" customFormat="false" ht="15" hidden="false" customHeight="false" outlineLevel="0" collapsed="false">
      <c r="Y48" s="24"/>
      <c r="Z48" s="6"/>
      <c r="AA48" s="19"/>
      <c r="AB48" s="19"/>
      <c r="AC48" s="19"/>
      <c r="AF48" s="24"/>
      <c r="AG48" s="6"/>
      <c r="AH48" s="19"/>
      <c r="AI48" s="19"/>
      <c r="AJ48" s="19"/>
      <c r="AM48" s="19"/>
      <c r="AN48" s="19"/>
    </row>
    <row r="49" customFormat="false" ht="15" hidden="false" customHeight="false" outlineLevel="0" collapsed="false">
      <c r="Y49" s="24"/>
      <c r="Z49" s="6"/>
      <c r="AA49" s="19"/>
      <c r="AB49" s="19"/>
      <c r="AC49" s="19"/>
      <c r="AF49" s="24"/>
      <c r="AG49" s="6"/>
      <c r="AH49" s="19"/>
      <c r="AI49" s="19"/>
      <c r="AJ49" s="19"/>
      <c r="AM49" s="19"/>
      <c r="AN49" s="19"/>
    </row>
    <row r="50" customFormat="false" ht="15" hidden="false" customHeight="false" outlineLevel="0" collapsed="false">
      <c r="AA50" s="25" t="n">
        <f aca="false">AA46</f>
        <v>96.3768335861284</v>
      </c>
      <c r="AB50" s="25" t="n">
        <f aca="false">+AB46</f>
        <v>-48.1884167930642</v>
      </c>
      <c r="AC50" s="25" t="n">
        <f aca="false">+AC46</f>
        <v>-31.8115832069358</v>
      </c>
      <c r="AD50" s="25" t="n">
        <f aca="false">AD46</f>
        <v>16.3768335861284</v>
      </c>
      <c r="AH50" s="25" t="n">
        <f aca="false">+AH46</f>
        <v>4</v>
      </c>
      <c r="AI50" s="25" t="n">
        <f aca="false">+AI46</f>
        <v>0.5</v>
      </c>
      <c r="AJ50" s="25" t="n">
        <f aca="false">+AJ46</f>
        <v>0.6328125</v>
      </c>
      <c r="AK50" s="42" t="n">
        <f aca="false">+AK46</f>
        <v>1.265625</v>
      </c>
      <c r="AM50" s="19"/>
      <c r="AN50" s="19"/>
    </row>
    <row r="51" customFormat="false" ht="15" hidden="false" customHeight="false" outlineLevel="0" collapsed="false">
      <c r="AA51" s="19"/>
      <c r="AB51" s="19"/>
      <c r="AC51" s="0" t="n">
        <f aca="false">SUM(AA50:AC50)</f>
        <v>16.3768335861284</v>
      </c>
      <c r="AD51" s="18"/>
      <c r="AE51" s="18"/>
      <c r="AH51" s="19"/>
      <c r="AI51" s="19"/>
      <c r="AJ51" s="19" t="n">
        <f aca="false">AH50*AI50*AJ50</f>
        <v>1.265625</v>
      </c>
      <c r="AK51" s="43"/>
      <c r="AM51" s="19"/>
      <c r="AN51" s="19"/>
      <c r="AO51" s="19"/>
      <c r="AQ51" s="19"/>
      <c r="AR51" s="19"/>
      <c r="AS51" s="19"/>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71">
    <mergeCell ref="A1:AS1"/>
    <mergeCell ref="AM2:AO2"/>
    <mergeCell ref="AR2:AT2"/>
    <mergeCell ref="D3:F3"/>
    <mergeCell ref="B5:B6"/>
    <mergeCell ref="D7:F7"/>
    <mergeCell ref="D10:F10"/>
    <mergeCell ref="U10:W10"/>
    <mergeCell ref="AA10:AC10"/>
    <mergeCell ref="AH10:AJ10"/>
    <mergeCell ref="AM10:AO10"/>
    <mergeCell ref="AR10:AT10"/>
    <mergeCell ref="B12:B13"/>
    <mergeCell ref="S12:S13"/>
    <mergeCell ref="Y12:Y13"/>
    <mergeCell ref="AF12:AF13"/>
    <mergeCell ref="D14:F14"/>
    <mergeCell ref="U14:W14"/>
    <mergeCell ref="AA14:AC14"/>
    <mergeCell ref="AH14:AJ14"/>
    <mergeCell ref="AA16:AC16"/>
    <mergeCell ref="AH16:AJ16"/>
    <mergeCell ref="D17:F17"/>
    <mergeCell ref="U17:W17"/>
    <mergeCell ref="AA17:AC17"/>
    <mergeCell ref="AH17:AJ17"/>
    <mergeCell ref="B19:B20"/>
    <mergeCell ref="S19:S20"/>
    <mergeCell ref="Y19:Y20"/>
    <mergeCell ref="AF19:AF20"/>
    <mergeCell ref="D21:F21"/>
    <mergeCell ref="U21:W21"/>
    <mergeCell ref="AA21:AC21"/>
    <mergeCell ref="AH21:AJ21"/>
    <mergeCell ref="AA23:AC23"/>
    <mergeCell ref="AH23:AJ23"/>
    <mergeCell ref="AM25:AO25"/>
    <mergeCell ref="AR25:AT25"/>
    <mergeCell ref="D27:F27"/>
    <mergeCell ref="B29:B30"/>
    <mergeCell ref="D31:F31"/>
    <mergeCell ref="D34:F34"/>
    <mergeCell ref="U34:W34"/>
    <mergeCell ref="AA34:AC34"/>
    <mergeCell ref="AH34:AJ34"/>
    <mergeCell ref="AM34:AO34"/>
    <mergeCell ref="AR34:AT34"/>
    <mergeCell ref="B36:B37"/>
    <mergeCell ref="S36:S37"/>
    <mergeCell ref="Y36:Y37"/>
    <mergeCell ref="AF36:AF37"/>
    <mergeCell ref="D38:F38"/>
    <mergeCell ref="U38:W38"/>
    <mergeCell ref="AA38:AC38"/>
    <mergeCell ref="AH38:AJ38"/>
    <mergeCell ref="AA40:AC40"/>
    <mergeCell ref="AH40:AJ40"/>
    <mergeCell ref="D41:F41"/>
    <mergeCell ref="U41:W41"/>
    <mergeCell ref="AA41:AC41"/>
    <mergeCell ref="AH41:AJ41"/>
    <mergeCell ref="B43:B44"/>
    <mergeCell ref="S43:S44"/>
    <mergeCell ref="Y43:Y44"/>
    <mergeCell ref="AF43:AF44"/>
    <mergeCell ref="D45:F45"/>
    <mergeCell ref="U45:W45"/>
    <mergeCell ref="AA45:AC45"/>
    <mergeCell ref="AH45:AJ45"/>
    <mergeCell ref="AA47:AC47"/>
    <mergeCell ref="AH47:AJ4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5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F20" activeCellId="0" sqref="AF20"/>
    </sheetView>
  </sheetViews>
  <sheetFormatPr defaultColWidth="10.4375" defaultRowHeight="15" zeroHeight="false" outlineLevelRow="0" outlineLevelCol="0"/>
  <cols>
    <col collapsed="false" customWidth="true" hidden="false" outlineLevel="0" max="1" min="1" style="0" width="5.16"/>
    <col collapsed="false" customWidth="true" hidden="false" outlineLevel="0" max="2" min="2" style="0" width="4.16"/>
    <col collapsed="false" customWidth="true" hidden="false" outlineLevel="0" max="3" min="3" style="0" width="3.16"/>
    <col collapsed="false" customWidth="true" hidden="false" outlineLevel="0" max="6" min="4" style="0" width="4"/>
    <col collapsed="false" customWidth="true" hidden="false" outlineLevel="0" max="7" min="7" style="0" width="4.16"/>
    <col collapsed="false" customWidth="true" hidden="false" outlineLevel="0" max="9" min="8" style="0" width="4"/>
    <col collapsed="false" customWidth="true" hidden="false" outlineLevel="0" max="10" min="10" style="0" width="5.16"/>
    <col collapsed="false" customWidth="true" hidden="false" outlineLevel="0" max="11" min="11" style="0" width="3.16"/>
    <col collapsed="false" customWidth="true" hidden="false" outlineLevel="0" max="12" min="12" style="0" width="5.83"/>
    <col collapsed="false" customWidth="true" hidden="false" outlineLevel="0" max="13" min="13" style="0" width="8"/>
    <col collapsed="false" customWidth="true" hidden="false" outlineLevel="0" max="14" min="14" style="0" width="7.66"/>
    <col collapsed="false" customWidth="true" hidden="false" outlineLevel="0" max="15" min="15" style="0" width="5.66"/>
    <col collapsed="false" customWidth="true" hidden="false" outlineLevel="0" max="16" min="16" style="0" width="6"/>
    <col collapsed="false" customWidth="true" hidden="false" outlineLevel="0" max="23" min="17" style="0" width="5.5"/>
    <col collapsed="false" customWidth="true" hidden="false" outlineLevel="0" max="26" min="24" style="39" width="7.41"/>
    <col collapsed="false" customWidth="true" hidden="false" outlineLevel="0" max="28" min="27" style="0" width="5.66"/>
    <col collapsed="false" customWidth="true" hidden="false" outlineLevel="0" max="29" min="29" style="0" width="4.83"/>
    <col collapsed="false" customWidth="true" hidden="false" outlineLevel="0" max="30" min="30" style="0" width="5"/>
    <col collapsed="false" customWidth="true" hidden="false" outlineLevel="0" max="33" min="31" style="44" width="7.41"/>
    <col collapsed="false" customWidth="true" hidden="false" outlineLevel="0" max="34" min="34" style="0" width="5.83"/>
    <col collapsed="false" customWidth="true" hidden="false" outlineLevel="0" max="35" min="35" style="0" width="7.16"/>
    <col collapsed="false" customWidth="true" hidden="false" outlineLevel="0" max="37" min="36" style="0" width="7.34"/>
    <col collapsed="false" customWidth="true" hidden="false" outlineLevel="0" max="38" min="38" style="0" width="4.83"/>
    <col collapsed="false" customWidth="true" hidden="false" outlineLevel="0" max="39" min="39" style="0" width="5.66"/>
    <col collapsed="false" customWidth="true" hidden="false" outlineLevel="0" max="43" min="40" style="0" width="6.16"/>
    <col collapsed="false" customWidth="true" hidden="false" outlineLevel="0" max="44" min="44" style="0" width="5.83"/>
    <col collapsed="false" customWidth="true" hidden="false" outlineLevel="0" max="45" min="45" style="0" width="6.16"/>
    <col collapsed="false" customWidth="true" hidden="false" outlineLevel="0" max="47" min="46" style="0" width="6.33"/>
    <col collapsed="false" customWidth="true" hidden="false" outlineLevel="0" max="48" min="48" style="0" width="4.5"/>
    <col collapsed="false" customWidth="true" hidden="false" outlineLevel="0" max="49" min="49" style="0" width="8.83"/>
    <col collapsed="false" customWidth="true" hidden="false" outlineLevel="0" max="51" min="51" style="0" width="4.5"/>
    <col collapsed="false" customWidth="true" hidden="false" outlineLevel="0" max="52" min="52" style="0" width="7.66"/>
    <col collapsed="false" customWidth="true" hidden="false" outlineLevel="0" max="53" min="53" style="0" width="6.33"/>
  </cols>
  <sheetData>
    <row r="1" customFormat="false" ht="24.45" hidden="false" customHeight="fals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3"/>
    </row>
    <row r="2" customFormat="false" ht="15.65" hidden="false" customHeight="false" outlineLevel="0" collapsed="false">
      <c r="AJ2" s="2"/>
      <c r="AK2" s="2"/>
      <c r="AL2" s="2"/>
      <c r="AO2" s="2"/>
      <c r="AP2" s="2"/>
      <c r="AQ2" s="2"/>
    </row>
    <row r="3" customFormat="false" ht="15.65" hidden="false" customHeight="false" outlineLevel="0" collapsed="false">
      <c r="D3" s="2" t="s">
        <v>3</v>
      </c>
      <c r="E3" s="2"/>
      <c r="F3" s="2"/>
      <c r="I3" s="3" t="s">
        <v>6</v>
      </c>
      <c r="J3" s="3" t="s">
        <v>5</v>
      </c>
      <c r="L3" s="3" t="s">
        <v>7</v>
      </c>
      <c r="M3" s="3" t="s">
        <v>8</v>
      </c>
      <c r="N3" s="4" t="s">
        <v>24</v>
      </c>
      <c r="AJ3" s="3"/>
      <c r="AK3" s="3"/>
      <c r="AL3" s="3"/>
      <c r="AO3" s="3"/>
      <c r="AP3" s="3"/>
      <c r="AQ3" s="3"/>
    </row>
    <row r="4" customFormat="false" ht="15" hidden="false" customHeight="false" outlineLevel="0" collapsed="false">
      <c r="D4" s="3" t="n">
        <v>1</v>
      </c>
      <c r="E4" s="3" t="n">
        <v>2</v>
      </c>
      <c r="F4" s="3" t="n">
        <v>3</v>
      </c>
      <c r="AJ4" s="3"/>
      <c r="AK4" s="3"/>
      <c r="AL4" s="3"/>
      <c r="AO4" s="3"/>
      <c r="AP4" s="3"/>
      <c r="AQ4" s="3"/>
    </row>
    <row r="5" customFormat="false" ht="15" hidden="false" customHeight="false" outlineLevel="0" collapsed="false">
      <c r="A5" s="0" t="n">
        <v>1</v>
      </c>
      <c r="B5" s="5" t="s">
        <v>25</v>
      </c>
      <c r="C5" s="6" t="n">
        <v>1</v>
      </c>
      <c r="D5" s="7" t="n">
        <v>50</v>
      </c>
      <c r="E5" s="7" t="n">
        <v>0.2</v>
      </c>
      <c r="F5" s="7" t="n">
        <v>3</v>
      </c>
      <c r="G5" s="8" t="n">
        <f aca="false">PRODUCT(D5:F5)</f>
        <v>30</v>
      </c>
      <c r="AJ5" s="3"/>
      <c r="AK5" s="3"/>
      <c r="AL5" s="3"/>
      <c r="AO5" s="3"/>
      <c r="AP5" s="3"/>
      <c r="AQ5" s="3"/>
    </row>
    <row r="6" customFormat="false" ht="15" hidden="false" customHeight="false" outlineLevel="0" collapsed="false">
      <c r="B6" s="5"/>
      <c r="C6" s="6" t="n">
        <v>2</v>
      </c>
      <c r="D6" s="7" t="n">
        <v>50</v>
      </c>
      <c r="E6" s="7" t="n">
        <v>0.8</v>
      </c>
      <c r="F6" s="7" t="n">
        <v>0.5</v>
      </c>
      <c r="G6" s="8" t="n">
        <f aca="false">PRODUCT(D6:F6)</f>
        <v>20</v>
      </c>
      <c r="AJ6" s="3"/>
      <c r="AK6" s="3"/>
      <c r="AL6" s="3"/>
      <c r="AO6" s="3"/>
      <c r="AP6" s="3"/>
      <c r="AQ6" s="3"/>
    </row>
    <row r="7" customFormat="false" ht="15" hidden="false" customHeight="false" outlineLevel="0" collapsed="false">
      <c r="D7" s="14" t="s">
        <v>12</v>
      </c>
      <c r="E7" s="14"/>
      <c r="F7" s="14"/>
      <c r="G7" s="15" t="s">
        <v>13</v>
      </c>
      <c r="AJ7" s="3"/>
      <c r="AK7" s="3"/>
      <c r="AL7" s="3"/>
      <c r="AO7" s="3"/>
      <c r="AP7" s="3"/>
      <c r="AQ7" s="3"/>
    </row>
    <row r="8" customFormat="false" ht="15" hidden="false" customHeight="false" outlineLevel="0" collapsed="false">
      <c r="D8" s="16"/>
      <c r="E8" s="16"/>
      <c r="G8" s="17" t="n">
        <f aca="false">SUM(G5:G6)</f>
        <v>50</v>
      </c>
      <c r="AJ8" s="3"/>
      <c r="AK8" s="3"/>
      <c r="AL8" s="3"/>
      <c r="AO8" s="3"/>
      <c r="AP8" s="3"/>
      <c r="AQ8" s="3"/>
    </row>
    <row r="9" customFormat="false" ht="15" hidden="false" customHeight="false" outlineLevel="0" collapsed="false">
      <c r="D9" s="3"/>
      <c r="E9" s="3"/>
      <c r="G9" s="19" t="s">
        <v>17</v>
      </c>
      <c r="AJ9" s="3"/>
      <c r="AK9" s="3"/>
      <c r="AL9" s="3"/>
      <c r="AO9" s="3"/>
      <c r="AP9" s="3"/>
      <c r="AQ9" s="3"/>
    </row>
    <row r="10" customFormat="false" ht="15" hidden="false" customHeight="false" outlineLevel="0" collapsed="false">
      <c r="D10" s="2" t="s">
        <v>3</v>
      </c>
      <c r="E10" s="2"/>
      <c r="F10" s="2"/>
      <c r="R10" s="2" t="s">
        <v>3</v>
      </c>
      <c r="S10" s="2"/>
      <c r="T10" s="2"/>
      <c r="X10" s="45" t="s">
        <v>3</v>
      </c>
      <c r="Y10" s="45"/>
      <c r="Z10" s="45"/>
      <c r="AE10" s="46" t="s">
        <v>3</v>
      </c>
      <c r="AF10" s="46"/>
      <c r="AG10" s="46"/>
      <c r="AJ10" s="2"/>
      <c r="AK10" s="2"/>
      <c r="AL10" s="2"/>
      <c r="AO10" s="2"/>
      <c r="AP10" s="2"/>
      <c r="AQ10" s="2"/>
    </row>
    <row r="11" customFormat="false" ht="15" hidden="false" customHeight="false" outlineLevel="0" collapsed="false">
      <c r="D11" s="3" t="n">
        <v>1</v>
      </c>
      <c r="E11" s="3" t="n">
        <v>2</v>
      </c>
      <c r="F11" s="3" t="n">
        <v>3</v>
      </c>
      <c r="R11" s="3" t="n">
        <v>1</v>
      </c>
      <c r="S11" s="3" t="n">
        <v>2</v>
      </c>
      <c r="T11" s="3" t="n">
        <v>3</v>
      </c>
      <c r="X11" s="41" t="n">
        <v>1</v>
      </c>
      <c r="Y11" s="41" t="n">
        <v>2</v>
      </c>
      <c r="Z11" s="41" t="n">
        <v>3</v>
      </c>
      <c r="AE11" s="47" t="n">
        <v>1</v>
      </c>
      <c r="AF11" s="47" t="n">
        <v>2</v>
      </c>
      <c r="AG11" s="47" t="n">
        <v>3</v>
      </c>
      <c r="AJ11" s="3"/>
      <c r="AK11" s="3"/>
      <c r="AL11" s="3"/>
      <c r="AO11" s="3"/>
      <c r="AP11" s="3"/>
      <c r="AQ11" s="3"/>
    </row>
    <row r="12" customFormat="false" ht="15" hidden="false" customHeight="false" outlineLevel="0" collapsed="false">
      <c r="A12" s="0" t="n">
        <v>1</v>
      </c>
      <c r="B12" s="5" t="s">
        <v>25</v>
      </c>
      <c r="C12" s="6" t="n">
        <v>1</v>
      </c>
      <c r="D12" s="7" t="n">
        <v>50</v>
      </c>
      <c r="E12" s="7" t="n">
        <v>0.2</v>
      </c>
      <c r="F12" s="7" t="n">
        <v>3</v>
      </c>
      <c r="G12" s="8" t="n">
        <f aca="false">PRODUCT(D12:F12)</f>
        <v>30</v>
      </c>
      <c r="I12" s="10" t="n">
        <f aca="false">G15-G8</f>
        <v>0</v>
      </c>
      <c r="J12" s="9" t="n">
        <f aca="false">G15/G8</f>
        <v>1</v>
      </c>
      <c r="L12" s="11" t="n">
        <f aca="false">G15</f>
        <v>50</v>
      </c>
      <c r="M12" s="12" t="n">
        <f aca="false">G12</f>
        <v>30</v>
      </c>
      <c r="N12" s="13" t="n">
        <f aca="false">M12/L$12</f>
        <v>0.6</v>
      </c>
      <c r="P12" s="5" t="s">
        <v>11</v>
      </c>
      <c r="Q12" s="6" t="n">
        <v>1</v>
      </c>
      <c r="R12" s="7" t="n">
        <f aca="false">LN(D12) - LN(D5)</f>
        <v>0</v>
      </c>
      <c r="S12" s="7" t="n">
        <f aca="false">LN(E12) - LN(E5)</f>
        <v>0</v>
      </c>
      <c r="T12" s="7" t="n">
        <f aca="false">LN(F12) - LN(F5)</f>
        <v>0</v>
      </c>
      <c r="V12" s="5" t="s">
        <v>11</v>
      </c>
      <c r="W12" s="6" t="n">
        <v>1</v>
      </c>
      <c r="X12" s="48" t="n">
        <f aca="false">$M12*R12</f>
        <v>0</v>
      </c>
      <c r="Y12" s="48" t="n">
        <f aca="false">$M12*S12</f>
        <v>0</v>
      </c>
      <c r="Z12" s="48" t="n">
        <f aca="false">$M12*T12</f>
        <v>0</v>
      </c>
      <c r="AC12" s="5" t="s">
        <v>11</v>
      </c>
      <c r="AD12" s="6" t="n">
        <v>1</v>
      </c>
      <c r="AE12" s="49" t="n">
        <f aca="false">$N12*R12</f>
        <v>0</v>
      </c>
      <c r="AF12" s="49" t="n">
        <f aca="false">$N12*S12</f>
        <v>0</v>
      </c>
      <c r="AG12" s="49" t="n">
        <f aca="false">$N12*T12</f>
        <v>0</v>
      </c>
    </row>
    <row r="13" customFormat="false" ht="15" hidden="false" customHeight="false" outlineLevel="0" collapsed="false">
      <c r="B13" s="5"/>
      <c r="C13" s="6" t="n">
        <v>2</v>
      </c>
      <c r="D13" s="7" t="n">
        <v>50</v>
      </c>
      <c r="E13" s="7" t="n">
        <v>0.8</v>
      </c>
      <c r="F13" s="7" t="n">
        <v>0.5</v>
      </c>
      <c r="G13" s="8" t="n">
        <f aca="false">PRODUCT(D13:F13)</f>
        <v>20</v>
      </c>
      <c r="M13" s="12" t="n">
        <f aca="false">G13</f>
        <v>20</v>
      </c>
      <c r="N13" s="13" t="n">
        <f aca="false">M13/L$12</f>
        <v>0.4</v>
      </c>
      <c r="P13" s="5"/>
      <c r="Q13" s="6" t="n">
        <v>2</v>
      </c>
      <c r="R13" s="7" t="n">
        <f aca="false">LN(D13) - LN(D6)</f>
        <v>0</v>
      </c>
      <c r="S13" s="7" t="n">
        <f aca="false">LN(E13) - LN(E6)</f>
        <v>0</v>
      </c>
      <c r="T13" s="7" t="n">
        <f aca="false">LN(F13) - LN(F6)</f>
        <v>0</v>
      </c>
      <c r="V13" s="5"/>
      <c r="W13" s="6" t="n">
        <v>2</v>
      </c>
      <c r="X13" s="48" t="n">
        <f aca="false">$M13*R13</f>
        <v>0</v>
      </c>
      <c r="Y13" s="48" t="n">
        <f aca="false">$M13*S13</f>
        <v>0</v>
      </c>
      <c r="Z13" s="48" t="n">
        <f aca="false">$M13*T13</f>
        <v>0</v>
      </c>
      <c r="AC13" s="5"/>
      <c r="AD13" s="6" t="n">
        <v>2</v>
      </c>
      <c r="AE13" s="49" t="n">
        <f aca="false">$N13*R13</f>
        <v>0</v>
      </c>
      <c r="AF13" s="49" t="n">
        <f aca="false">$N13*S13</f>
        <v>0</v>
      </c>
      <c r="AG13" s="49" t="n">
        <f aca="false">$N13*T13</f>
        <v>0</v>
      </c>
    </row>
    <row r="14" customFormat="false" ht="15.65" hidden="false" customHeight="false" outlineLevel="0" collapsed="false">
      <c r="D14" s="14" t="s">
        <v>12</v>
      </c>
      <c r="E14" s="14"/>
      <c r="F14" s="14"/>
      <c r="G14" s="15" t="s">
        <v>13</v>
      </c>
      <c r="R14" s="14" t="s">
        <v>14</v>
      </c>
      <c r="S14" s="14"/>
      <c r="T14" s="14"/>
      <c r="X14" s="50" t="s">
        <v>26</v>
      </c>
      <c r="Y14" s="50"/>
      <c r="Z14" s="50"/>
      <c r="AE14" s="51" t="s">
        <v>27</v>
      </c>
      <c r="AF14" s="51"/>
      <c r="AG14" s="51"/>
    </row>
    <row r="15" customFormat="false" ht="15" hidden="false" customHeight="false" outlineLevel="0" collapsed="false">
      <c r="D15" s="16"/>
      <c r="E15" s="16"/>
      <c r="G15" s="17" t="n">
        <f aca="false">SUM(G12:G13)</f>
        <v>50</v>
      </c>
      <c r="K15" s="16"/>
      <c r="X15" s="48" t="n">
        <f aca="false">SUM(X12:X13)</f>
        <v>0</v>
      </c>
      <c r="Y15" s="48" t="n">
        <f aca="false">SUM(Y12:Y13)</f>
        <v>0</v>
      </c>
      <c r="Z15" s="48" t="n">
        <f aca="false">SUM(Z12:Z13)</f>
        <v>0</v>
      </c>
      <c r="AA15" s="10" t="n">
        <f aca="false">SUM(X15:Z15)</f>
        <v>0</v>
      </c>
      <c r="AE15" s="49" t="n">
        <f aca="false">EXP(SUM(AE12:AE13))</f>
        <v>1</v>
      </c>
      <c r="AF15" s="49" t="n">
        <f aca="false">EXP(SUM(AF12:AF13))</f>
        <v>1</v>
      </c>
      <c r="AG15" s="49" t="n">
        <f aca="false">EXP(SUM(AG12:AG13))</f>
        <v>1</v>
      </c>
      <c r="AH15" s="9" t="n">
        <f aca="false">PRODUCT(AE15:AG15)</f>
        <v>1</v>
      </c>
      <c r="AJ15" s="3"/>
      <c r="AK15" s="3"/>
      <c r="AL15" s="3"/>
      <c r="AM15" s="18"/>
      <c r="AN15" s="18"/>
      <c r="AO15" s="3"/>
      <c r="AP15" s="3"/>
      <c r="AQ15" s="3"/>
      <c r="AR15" s="18"/>
    </row>
    <row r="16" customFormat="false" ht="15.65" hidden="false" customHeight="false" outlineLevel="0" collapsed="false">
      <c r="D16" s="3"/>
      <c r="E16" s="3"/>
      <c r="G16" s="19" t="s">
        <v>17</v>
      </c>
      <c r="X16" s="45" t="s">
        <v>18</v>
      </c>
      <c r="Y16" s="45"/>
      <c r="Z16" s="45"/>
      <c r="AA16" s="3" t="s">
        <v>6</v>
      </c>
      <c r="AE16" s="51" t="s">
        <v>5</v>
      </c>
      <c r="AF16" s="51"/>
      <c r="AG16" s="51"/>
      <c r="AH16" s="3" t="s">
        <v>5</v>
      </c>
      <c r="AM16" s="3"/>
      <c r="AR16" s="3"/>
    </row>
    <row r="17" customFormat="false" ht="15" hidden="false" customHeight="false" outlineLevel="0" collapsed="false">
      <c r="D17" s="2" t="s">
        <v>3</v>
      </c>
      <c r="E17" s="2"/>
      <c r="F17" s="2"/>
      <c r="R17" s="2" t="s">
        <v>3</v>
      </c>
      <c r="S17" s="2"/>
      <c r="T17" s="2"/>
      <c r="X17" s="45" t="s">
        <v>3</v>
      </c>
      <c r="Y17" s="45"/>
      <c r="Z17" s="45"/>
      <c r="AE17" s="46" t="s">
        <v>3</v>
      </c>
      <c r="AF17" s="46"/>
      <c r="AG17" s="46"/>
    </row>
    <row r="18" customFormat="false" ht="15" hidden="false" customHeight="false" outlineLevel="0" collapsed="false">
      <c r="D18" s="3" t="n">
        <v>1</v>
      </c>
      <c r="E18" s="3" t="n">
        <v>2</v>
      </c>
      <c r="F18" s="3" t="n">
        <v>3</v>
      </c>
      <c r="R18" s="3" t="n">
        <v>1</v>
      </c>
      <c r="S18" s="3" t="n">
        <v>2</v>
      </c>
      <c r="T18" s="3" t="n">
        <v>3</v>
      </c>
      <c r="X18" s="41" t="n">
        <v>1</v>
      </c>
      <c r="Y18" s="41" t="n">
        <v>2</v>
      </c>
      <c r="Z18" s="41" t="n">
        <v>3</v>
      </c>
      <c r="AE18" s="47" t="n">
        <v>1</v>
      </c>
      <c r="AF18" s="47" t="n">
        <v>2</v>
      </c>
      <c r="AG18" s="47" t="n">
        <v>3</v>
      </c>
    </row>
    <row r="19" customFormat="false" ht="15.75" hidden="false" customHeight="true" outlineLevel="0" collapsed="false">
      <c r="A19" s="0" t="n">
        <v>2</v>
      </c>
      <c r="B19" s="5" t="s">
        <v>25</v>
      </c>
      <c r="C19" s="6" t="n">
        <v>1</v>
      </c>
      <c r="D19" s="7" t="n">
        <v>80</v>
      </c>
      <c r="E19" s="7" t="n">
        <v>0.5</v>
      </c>
      <c r="F19" s="7" t="n">
        <v>2</v>
      </c>
      <c r="G19" s="8" t="n">
        <f aca="false">PRODUCT(D19:F19)</f>
        <v>80</v>
      </c>
      <c r="I19" s="10" t="n">
        <f aca="false">G22-G15</f>
        <v>46</v>
      </c>
      <c r="J19" s="9" t="n">
        <f aca="false">G22/G15</f>
        <v>1.92</v>
      </c>
      <c r="L19" s="11" t="n">
        <f aca="false">(G22-G15) / (LN(G22) - LN(G15))</f>
        <v>70.5169767846449</v>
      </c>
      <c r="M19" s="12" t="n">
        <f aca="false">(G19-G12) / (LN(G19) - LN(G12))</f>
        <v>50.9772723911633</v>
      </c>
      <c r="N19" s="13" t="n">
        <f aca="false">M19/L$19</f>
        <v>0.722907797746991</v>
      </c>
      <c r="P19" s="5" t="s">
        <v>11</v>
      </c>
      <c r="Q19" s="6" t="n">
        <v>1</v>
      </c>
      <c r="R19" s="7" t="n">
        <f aca="false">LN(D19) - LN(D12)</f>
        <v>0.470003629245735</v>
      </c>
      <c r="S19" s="7" t="n">
        <f aca="false">LN(E19) - LN(E12)</f>
        <v>0.916290731874155</v>
      </c>
      <c r="T19" s="7" t="n">
        <f aca="false">LN(F19) - LN(F12)</f>
        <v>-0.405465108108164</v>
      </c>
      <c r="V19" s="5" t="s">
        <v>11</v>
      </c>
      <c r="W19" s="6" t="n">
        <v>1</v>
      </c>
      <c r="X19" s="48" t="n">
        <f aca="false">$M19*R19</f>
        <v>23.9595030328952</v>
      </c>
      <c r="Y19" s="48" t="n">
        <f aca="false">$M19*S19</f>
        <v>46.7100022282472</v>
      </c>
      <c r="Z19" s="48" t="n">
        <f aca="false">$M19*T19</f>
        <v>-20.6695052611424</v>
      </c>
      <c r="AC19" s="5" t="s">
        <v>11</v>
      </c>
      <c r="AD19" s="6" t="n">
        <v>1</v>
      </c>
      <c r="AE19" s="49" t="n">
        <f aca="false">$N19*R19</f>
        <v>0.339769288551128</v>
      </c>
      <c r="AF19" s="49" t="n">
        <f aca="false">$N19*S19</f>
        <v>0.662393715075124</v>
      </c>
      <c r="AG19" s="49" t="n">
        <f aca="false">$N19*T19</f>
        <v>-0.293113888365719</v>
      </c>
      <c r="AJ19" s="3"/>
      <c r="AK19" s="3"/>
    </row>
    <row r="20" customFormat="false" ht="15" hidden="false" customHeight="false" outlineLevel="0" collapsed="false">
      <c r="B20" s="5"/>
      <c r="C20" s="6" t="n">
        <v>2</v>
      </c>
      <c r="D20" s="7" t="n">
        <v>80</v>
      </c>
      <c r="E20" s="7" t="n">
        <v>0.5</v>
      </c>
      <c r="F20" s="7" t="n">
        <v>0.4</v>
      </c>
      <c r="G20" s="8" t="n">
        <f aca="false">PRODUCT(D20:F20)</f>
        <v>16</v>
      </c>
      <c r="M20" s="12" t="n">
        <f aca="false">(G20-G13) / (LN(G20) - LN(G13))</f>
        <v>17.9256804708982</v>
      </c>
      <c r="N20" s="13" t="n">
        <f aca="false">M20/L$19</f>
        <v>0.254203757566668</v>
      </c>
      <c r="P20" s="5"/>
      <c r="Q20" s="6" t="n">
        <v>2</v>
      </c>
      <c r="R20" s="7" t="n">
        <f aca="false">LN(D20) - LN(D13)</f>
        <v>0.470003629245735</v>
      </c>
      <c r="S20" s="7" t="n">
        <f aca="false">LN(E20) - LN(E13)</f>
        <v>-0.470003629245736</v>
      </c>
      <c r="T20" s="7" t="n">
        <f aca="false">LN(F20) - LN(F13)</f>
        <v>-0.22314355131421</v>
      </c>
      <c r="V20" s="5"/>
      <c r="W20" s="6" t="n">
        <v>2</v>
      </c>
      <c r="X20" s="48" t="n">
        <f aca="false">$M20*R20</f>
        <v>8.42513487802156</v>
      </c>
      <c r="Y20" s="48" t="n">
        <f aca="false">$M20*S20</f>
        <v>-8.42513487802156</v>
      </c>
      <c r="Z20" s="48" t="n">
        <f aca="false">$M20*T20</f>
        <v>-4</v>
      </c>
      <c r="AC20" s="5"/>
      <c r="AD20" s="6" t="n">
        <v>2</v>
      </c>
      <c r="AE20" s="49" t="n">
        <f aca="false">$N20*R20</f>
        <v>0.119476688624237</v>
      </c>
      <c r="AF20" s="49" t="n">
        <f aca="false">$N20*S20</f>
        <v>-0.119476688624237</v>
      </c>
      <c r="AG20" s="49" t="n">
        <f aca="false">$N20*T20</f>
        <v>-0.0567239292208426</v>
      </c>
      <c r="AJ20" s="3"/>
      <c r="AK20" s="3"/>
    </row>
    <row r="21" customFormat="false" ht="15.65" hidden="false" customHeight="false" outlineLevel="0" collapsed="false">
      <c r="D21" s="14" t="s">
        <v>12</v>
      </c>
      <c r="E21" s="14"/>
      <c r="F21" s="14"/>
      <c r="G21" s="15" t="s">
        <v>13</v>
      </c>
      <c r="N21" s="3"/>
      <c r="R21" s="14" t="s">
        <v>14</v>
      </c>
      <c r="S21" s="14"/>
      <c r="T21" s="14"/>
      <c r="X21" s="50" t="s">
        <v>26</v>
      </c>
      <c r="Y21" s="50"/>
      <c r="Z21" s="50"/>
      <c r="AE21" s="51" t="s">
        <v>27</v>
      </c>
      <c r="AF21" s="51"/>
      <c r="AG21" s="51"/>
      <c r="AJ21" s="3"/>
      <c r="AK21" s="3"/>
    </row>
    <row r="22" customFormat="false" ht="15" hidden="false" customHeight="false" outlineLevel="0" collapsed="false">
      <c r="B22" s="20"/>
      <c r="D22" s="19"/>
      <c r="E22" s="19"/>
      <c r="G22" s="17" t="n">
        <f aca="false">SUM(G19:G20)</f>
        <v>96</v>
      </c>
      <c r="N22" s="3"/>
      <c r="X22" s="48" t="n">
        <f aca="false">SUM(X19:X20)</f>
        <v>32.3846379109167</v>
      </c>
      <c r="Y22" s="48" t="n">
        <f aca="false">SUM(Y19:Y20)</f>
        <v>38.2848673502256</v>
      </c>
      <c r="Z22" s="48" t="n">
        <f aca="false">SUM(Z19:Z20)</f>
        <v>-24.6695052611424</v>
      </c>
      <c r="AA22" s="10" t="n">
        <f aca="false">SUM(X22:Z22)</f>
        <v>46</v>
      </c>
      <c r="AB22" s="18"/>
      <c r="AE22" s="49" t="n">
        <f aca="false">EXP(SUM(AE19:AE20))</f>
        <v>1.58288000725369</v>
      </c>
      <c r="AF22" s="49" t="n">
        <f aca="false">EXP(SUM(AF19:AF20))</f>
        <v>1.72101980748416</v>
      </c>
      <c r="AG22" s="49" t="n">
        <f aca="false">EXP(SUM(AG19:AG20))</f>
        <v>0.704802387002079</v>
      </c>
      <c r="AH22" s="9" t="n">
        <f aca="false">PRODUCT(AE22:AG22)</f>
        <v>1.92</v>
      </c>
      <c r="AJ22" s="3"/>
      <c r="AK22" s="3"/>
      <c r="AL22" s="3"/>
      <c r="AM22" s="18"/>
      <c r="AO22" s="3"/>
      <c r="AP22" s="3"/>
      <c r="AQ22" s="3"/>
      <c r="AR22" s="18"/>
    </row>
    <row r="23" customFormat="false" ht="15.65" hidden="false" customHeight="false" outlineLevel="0" collapsed="false">
      <c r="D23" s="19"/>
      <c r="E23" s="19"/>
      <c r="G23" s="19" t="s">
        <v>17</v>
      </c>
      <c r="N23" s="3"/>
      <c r="X23" s="45" t="s">
        <v>18</v>
      </c>
      <c r="Y23" s="45"/>
      <c r="Z23" s="45"/>
      <c r="AA23" s="3" t="s">
        <v>6</v>
      </c>
      <c r="AB23" s="19"/>
      <c r="AE23" s="51" t="s">
        <v>5</v>
      </c>
      <c r="AF23" s="51"/>
      <c r="AG23" s="51"/>
      <c r="AH23" s="3" t="s">
        <v>5</v>
      </c>
      <c r="AJ23" s="3"/>
      <c r="AK23" s="3"/>
      <c r="AM23" s="22"/>
      <c r="AR23" s="22"/>
    </row>
    <row r="24" customFormat="false" ht="15" hidden="false" customHeight="false" outlineLevel="0" collapsed="false">
      <c r="D24" s="2"/>
      <c r="E24" s="2"/>
      <c r="F24" s="2"/>
      <c r="N24" s="3"/>
      <c r="R24" s="2"/>
      <c r="S24" s="2"/>
      <c r="T24" s="2"/>
      <c r="X24" s="45"/>
      <c r="Y24" s="45"/>
      <c r="Z24" s="45"/>
      <c r="AE24" s="46"/>
      <c r="AF24" s="46"/>
      <c r="AG24" s="46"/>
      <c r="AJ24" s="3"/>
      <c r="AK24" s="3"/>
    </row>
    <row r="25" customFormat="false" ht="15" hidden="false" customHeight="false" outlineLevel="0" collapsed="false">
      <c r="D25" s="3"/>
      <c r="E25" s="3"/>
      <c r="F25" s="3"/>
      <c r="N25" s="3"/>
      <c r="R25" s="3"/>
      <c r="S25" s="3"/>
      <c r="T25" s="3"/>
      <c r="X25" s="41"/>
      <c r="Y25" s="41"/>
      <c r="Z25" s="41"/>
      <c r="AE25" s="47"/>
      <c r="AF25" s="47"/>
      <c r="AG25" s="47"/>
      <c r="AJ25" s="3"/>
      <c r="AK25" s="3"/>
    </row>
    <row r="26" customFormat="false" ht="15.75" hidden="false" customHeight="true" outlineLevel="0" collapsed="false">
      <c r="B26" s="5"/>
      <c r="C26" s="6"/>
      <c r="D26" s="7"/>
      <c r="E26" s="7"/>
      <c r="F26" s="7"/>
      <c r="G26" s="8"/>
      <c r="I26" s="10"/>
      <c r="J26" s="9"/>
      <c r="L26" s="11"/>
      <c r="M26" s="12"/>
      <c r="N26" s="13"/>
      <c r="P26" s="5"/>
      <c r="Q26" s="6"/>
      <c r="R26" s="7"/>
      <c r="S26" s="7"/>
      <c r="T26" s="7"/>
      <c r="V26" s="5"/>
      <c r="W26" s="6"/>
      <c r="X26" s="48"/>
      <c r="Y26" s="48"/>
      <c r="Z26" s="48"/>
      <c r="AC26" s="5"/>
      <c r="AD26" s="6"/>
      <c r="AE26" s="49"/>
      <c r="AF26" s="49"/>
      <c r="AG26" s="49"/>
      <c r="AJ26" s="3"/>
      <c r="AK26" s="3"/>
    </row>
    <row r="27" customFormat="false" ht="15" hidden="false" customHeight="false" outlineLevel="0" collapsed="false">
      <c r="B27" s="5"/>
      <c r="C27" s="6"/>
      <c r="D27" s="7"/>
      <c r="E27" s="7"/>
      <c r="F27" s="7"/>
      <c r="G27" s="8"/>
      <c r="M27" s="12"/>
      <c r="N27" s="13"/>
      <c r="P27" s="5"/>
      <c r="Q27" s="6"/>
      <c r="R27" s="7"/>
      <c r="S27" s="7"/>
      <c r="T27" s="7"/>
      <c r="V27" s="5"/>
      <c r="W27" s="6"/>
      <c r="X27" s="48"/>
      <c r="Y27" s="48"/>
      <c r="Z27" s="48"/>
      <c r="AC27" s="5"/>
      <c r="AD27" s="6"/>
      <c r="AE27" s="49"/>
      <c r="AF27" s="49"/>
      <c r="AG27" s="49"/>
      <c r="AJ27" s="3"/>
      <c r="AK27" s="3"/>
    </row>
    <row r="28" customFormat="false" ht="15" hidden="false" customHeight="false" outlineLevel="0" collapsed="false">
      <c r="D28" s="2"/>
      <c r="E28" s="2"/>
      <c r="F28" s="2"/>
      <c r="G28" s="15"/>
      <c r="R28" s="2"/>
      <c r="S28" s="2"/>
      <c r="T28" s="2"/>
      <c r="X28" s="45"/>
      <c r="Y28" s="45"/>
      <c r="Z28" s="45"/>
      <c r="AE28" s="46"/>
      <c r="AF28" s="46"/>
      <c r="AG28" s="46"/>
      <c r="AJ28" s="3"/>
      <c r="AK28" s="3"/>
    </row>
    <row r="29" customFormat="false" ht="15" hidden="false" customHeight="false" outlineLevel="0" collapsed="false">
      <c r="D29" s="19"/>
      <c r="E29" s="19"/>
      <c r="G29" s="17"/>
      <c r="X29" s="48"/>
      <c r="Y29" s="48"/>
      <c r="Z29" s="48"/>
      <c r="AA29" s="10"/>
      <c r="AB29" s="18"/>
      <c r="AE29" s="49"/>
      <c r="AF29" s="49"/>
      <c r="AG29" s="49"/>
      <c r="AH29" s="9"/>
      <c r="AJ29" s="3"/>
      <c r="AK29" s="3"/>
      <c r="AL29" s="3"/>
      <c r="AM29" s="18"/>
      <c r="AO29" s="3"/>
      <c r="AP29" s="3"/>
      <c r="AQ29" s="3"/>
      <c r="AR29" s="18"/>
    </row>
    <row r="30" customFormat="false" ht="15" hidden="false" customHeight="false" outlineLevel="0" collapsed="false">
      <c r="D30" s="19"/>
      <c r="E30" s="19"/>
      <c r="G30" s="19"/>
      <c r="X30" s="45"/>
      <c r="Y30" s="45"/>
      <c r="Z30" s="45"/>
      <c r="AA30" s="3"/>
      <c r="AB30" s="19"/>
      <c r="AE30" s="46"/>
      <c r="AF30" s="46"/>
      <c r="AG30" s="46"/>
      <c r="AH30" s="3"/>
      <c r="AJ30" s="3"/>
      <c r="AK30" s="3"/>
      <c r="AM30" s="3"/>
      <c r="AR30" s="3"/>
    </row>
    <row r="31" customFormat="false" ht="15" hidden="false" customHeight="false" outlineLevel="0" collapsed="false">
      <c r="D31" s="2"/>
      <c r="E31" s="2"/>
      <c r="F31" s="2"/>
      <c r="N31" s="3"/>
      <c r="R31" s="2"/>
      <c r="S31" s="2"/>
      <c r="T31" s="2"/>
      <c r="X31" s="45"/>
      <c r="Y31" s="45"/>
      <c r="Z31" s="45"/>
      <c r="AE31" s="46"/>
      <c r="AF31" s="46"/>
      <c r="AG31" s="46"/>
      <c r="AJ31" s="3"/>
      <c r="AK31" s="3"/>
    </row>
    <row r="32" customFormat="false" ht="15" hidden="false" customHeight="false" outlineLevel="0" collapsed="false">
      <c r="D32" s="3"/>
      <c r="E32" s="3"/>
      <c r="F32" s="3"/>
      <c r="N32" s="3"/>
      <c r="R32" s="3"/>
      <c r="S32" s="3"/>
      <c r="T32" s="3"/>
      <c r="X32" s="41"/>
      <c r="Y32" s="41"/>
      <c r="Z32" s="41"/>
      <c r="AE32" s="47"/>
      <c r="AF32" s="47"/>
      <c r="AG32" s="47"/>
      <c r="AJ32" s="3"/>
      <c r="AK32" s="3"/>
    </row>
    <row r="33" customFormat="false" ht="15.75" hidden="false" customHeight="true" outlineLevel="0" collapsed="false">
      <c r="B33" s="5"/>
      <c r="C33" s="6"/>
      <c r="D33" s="7"/>
      <c r="E33" s="7"/>
      <c r="F33" s="7"/>
      <c r="G33" s="8"/>
      <c r="I33" s="10"/>
      <c r="J33" s="9"/>
      <c r="L33" s="11"/>
      <c r="M33" s="12"/>
      <c r="N33" s="13"/>
      <c r="P33" s="5"/>
      <c r="Q33" s="6"/>
      <c r="R33" s="7"/>
      <c r="S33" s="7"/>
      <c r="T33" s="7"/>
      <c r="V33" s="5"/>
      <c r="W33" s="6"/>
      <c r="X33" s="48"/>
      <c r="Y33" s="48"/>
      <c r="Z33" s="48"/>
      <c r="AC33" s="5"/>
      <c r="AD33" s="6"/>
      <c r="AE33" s="49"/>
      <c r="AF33" s="49"/>
      <c r="AG33" s="49"/>
      <c r="AJ33" s="3"/>
      <c r="AK33" s="3"/>
    </row>
    <row r="34" customFormat="false" ht="15" hidden="false" customHeight="false" outlineLevel="0" collapsed="false">
      <c r="B34" s="5"/>
      <c r="C34" s="6"/>
      <c r="D34" s="7"/>
      <c r="E34" s="7"/>
      <c r="F34" s="7"/>
      <c r="G34" s="8"/>
      <c r="M34" s="12"/>
      <c r="N34" s="13"/>
      <c r="P34" s="5"/>
      <c r="Q34" s="6"/>
      <c r="R34" s="7"/>
      <c r="S34" s="7"/>
      <c r="T34" s="7"/>
      <c r="V34" s="5"/>
      <c r="W34" s="6"/>
      <c r="X34" s="48"/>
      <c r="Y34" s="48"/>
      <c r="Z34" s="48"/>
      <c r="AC34" s="5"/>
      <c r="AD34" s="6"/>
      <c r="AE34" s="49"/>
      <c r="AF34" s="49"/>
      <c r="AG34" s="49"/>
      <c r="AJ34" s="3"/>
      <c r="AK34" s="3"/>
    </row>
    <row r="35" customFormat="false" ht="15" hidden="false" customHeight="false" outlineLevel="0" collapsed="false">
      <c r="D35" s="2"/>
      <c r="E35" s="2"/>
      <c r="F35" s="2"/>
      <c r="G35" s="15"/>
      <c r="R35" s="2"/>
      <c r="S35" s="2"/>
      <c r="T35" s="2"/>
      <c r="X35" s="45"/>
      <c r="Y35" s="45"/>
      <c r="Z35" s="45"/>
      <c r="AE35" s="46"/>
      <c r="AF35" s="46"/>
      <c r="AG35" s="46"/>
      <c r="AJ35" s="3"/>
      <c r="AK35" s="3"/>
    </row>
    <row r="36" customFormat="false" ht="15" hidden="false" customHeight="false" outlineLevel="0" collapsed="false">
      <c r="D36" s="19"/>
      <c r="E36" s="19"/>
      <c r="G36" s="17"/>
      <c r="X36" s="48"/>
      <c r="Y36" s="48"/>
      <c r="Z36" s="48"/>
      <c r="AA36" s="10"/>
      <c r="AB36" s="18"/>
      <c r="AE36" s="49"/>
      <c r="AF36" s="49"/>
      <c r="AG36" s="49"/>
      <c r="AH36" s="9"/>
      <c r="AJ36" s="3"/>
      <c r="AK36" s="3"/>
      <c r="AL36" s="3"/>
      <c r="AM36" s="18"/>
      <c r="AO36" s="3"/>
      <c r="AP36" s="3"/>
      <c r="AQ36" s="3"/>
      <c r="AR36" s="18"/>
    </row>
    <row r="37" customFormat="false" ht="15" hidden="false" customHeight="false" outlineLevel="0" collapsed="false">
      <c r="D37" s="19"/>
      <c r="E37" s="19"/>
      <c r="G37" s="19"/>
      <c r="X37" s="45"/>
      <c r="Y37" s="45"/>
      <c r="Z37" s="45"/>
      <c r="AA37" s="3"/>
      <c r="AB37" s="19"/>
      <c r="AE37" s="46"/>
      <c r="AF37" s="46"/>
      <c r="AG37" s="46"/>
      <c r="AH37" s="3"/>
      <c r="AJ37" s="3"/>
      <c r="AK37" s="3"/>
    </row>
    <row r="38" customFormat="false" ht="15" hidden="false" customHeight="false" outlineLevel="0" collapsed="false">
      <c r="X38" s="52"/>
      <c r="Y38" s="52"/>
      <c r="Z38" s="52"/>
      <c r="AE38" s="53"/>
      <c r="AF38" s="53"/>
      <c r="AG38" s="53"/>
      <c r="AJ38" s="19"/>
      <c r="AK38" s="19"/>
    </row>
    <row r="39" customFormat="false" ht="15" hidden="false" customHeight="false" outlineLevel="0" collapsed="false">
      <c r="X39" s="41"/>
      <c r="Y39" s="41"/>
      <c r="Z39" s="41"/>
      <c r="AE39" s="54"/>
      <c r="AF39" s="54"/>
      <c r="AG39" s="54"/>
      <c r="AJ39" s="19"/>
      <c r="AK39" s="19"/>
    </row>
    <row r="40" customFormat="false" ht="15.75" hidden="false" customHeight="true" outlineLevel="0" collapsed="false">
      <c r="V40" s="24"/>
      <c r="W40" s="6"/>
      <c r="X40" s="41"/>
      <c r="Y40" s="41"/>
      <c r="Z40" s="41"/>
      <c r="AC40" s="24"/>
      <c r="AD40" s="6"/>
      <c r="AE40" s="54"/>
      <c r="AF40" s="54"/>
      <c r="AG40" s="54"/>
      <c r="AJ40" s="19"/>
      <c r="AK40" s="19"/>
    </row>
    <row r="41" customFormat="false" ht="15" hidden="false" customHeight="false" outlineLevel="0" collapsed="false">
      <c r="V41" s="24"/>
      <c r="W41" s="6"/>
      <c r="X41" s="41"/>
      <c r="Y41" s="41"/>
      <c r="Z41" s="41"/>
      <c r="AC41" s="24"/>
      <c r="AD41" s="6"/>
      <c r="AE41" s="54"/>
      <c r="AF41" s="54"/>
      <c r="AG41" s="54"/>
      <c r="AJ41" s="19"/>
      <c r="AK41" s="19"/>
    </row>
    <row r="42" customFormat="false" ht="15" hidden="false" customHeight="false" outlineLevel="0" collapsed="false">
      <c r="X42" s="42" t="n">
        <f aca="false">X22+X29+X36</f>
        <v>32.3846379109167</v>
      </c>
      <c r="Y42" s="42" t="n">
        <f aca="false">Y22+Y29+Y36</f>
        <v>38.2848673502256</v>
      </c>
      <c r="Z42" s="42" t="n">
        <f aca="false">Z22+Z29+Z36</f>
        <v>-24.6695052611424</v>
      </c>
      <c r="AA42" s="25" t="n">
        <f aca="false">AA22+AA29+AA36</f>
        <v>46</v>
      </c>
      <c r="AE42" s="55" t="n">
        <f aca="false">AE22*AE29*AE36</f>
        <v>0</v>
      </c>
      <c r="AF42" s="55" t="n">
        <f aca="false">AF22*AF29*AF36</f>
        <v>0</v>
      </c>
      <c r="AG42" s="55" t="n">
        <f aca="false">AG22*AG29*AG36</f>
        <v>0</v>
      </c>
      <c r="AH42" s="25" t="n">
        <f aca="false">AH22*AH29*AH36</f>
        <v>0</v>
      </c>
      <c r="AJ42" s="19"/>
      <c r="AK42" s="19"/>
      <c r="AM42" s="37"/>
      <c r="AR42" s="37"/>
    </row>
    <row r="43" customFormat="false" ht="15" hidden="false" customHeight="false" outlineLevel="0" collapsed="false">
      <c r="X43" s="41"/>
      <c r="Y43" s="41"/>
      <c r="Z43" s="39" t="n">
        <f aca="false">SUM(X42:Z42)</f>
        <v>46</v>
      </c>
      <c r="AA43" s="18"/>
      <c r="AB43" s="18"/>
      <c r="AE43" s="54"/>
      <c r="AF43" s="54"/>
      <c r="AG43" s="54" t="n">
        <f aca="false">AE42*AF42*AG42</f>
        <v>0</v>
      </c>
      <c r="AH43" s="18"/>
      <c r="AJ43" s="19"/>
      <c r="AK43" s="19"/>
      <c r="AL43" s="19"/>
      <c r="AM43" s="18"/>
      <c r="AO43" s="19"/>
      <c r="AP43" s="19"/>
      <c r="AQ43" s="19"/>
      <c r="AR43" s="18"/>
    </row>
    <row r="47" customFormat="false" ht="15.75" hidden="false" customHeight="true" outlineLevel="0" collapsed="false"/>
    <row r="54" customFormat="false" ht="15.75" hidden="false" customHeight="true" outlineLevel="0" collapsed="false"/>
  </sheetData>
  <mergeCells count="64">
    <mergeCell ref="A1:AQ1"/>
    <mergeCell ref="AJ2:AL2"/>
    <mergeCell ref="AO2:AQ2"/>
    <mergeCell ref="D3:F3"/>
    <mergeCell ref="B5:B6"/>
    <mergeCell ref="D7:F7"/>
    <mergeCell ref="D10:F10"/>
    <mergeCell ref="R10:T10"/>
    <mergeCell ref="X10:Z10"/>
    <mergeCell ref="AE10:AG10"/>
    <mergeCell ref="AJ10:AL10"/>
    <mergeCell ref="AO10:AQ10"/>
    <mergeCell ref="B12:B13"/>
    <mergeCell ref="P12:P13"/>
    <mergeCell ref="V12:V13"/>
    <mergeCell ref="AC12:AC13"/>
    <mergeCell ref="D14:F14"/>
    <mergeCell ref="R14:T14"/>
    <mergeCell ref="X14:Z14"/>
    <mergeCell ref="AE14:AG14"/>
    <mergeCell ref="X16:Z16"/>
    <mergeCell ref="AE16:AG16"/>
    <mergeCell ref="D17:F17"/>
    <mergeCell ref="R17:T17"/>
    <mergeCell ref="X17:Z17"/>
    <mergeCell ref="AE17:AG17"/>
    <mergeCell ref="B19:B20"/>
    <mergeCell ref="P19:P20"/>
    <mergeCell ref="V19:V20"/>
    <mergeCell ref="AC19:AC20"/>
    <mergeCell ref="D21:F21"/>
    <mergeCell ref="R21:T21"/>
    <mergeCell ref="X21:Z21"/>
    <mergeCell ref="AE21:AG21"/>
    <mergeCell ref="X23:Z23"/>
    <mergeCell ref="AE23:AG23"/>
    <mergeCell ref="D24:F24"/>
    <mergeCell ref="R24:T24"/>
    <mergeCell ref="X24:Z24"/>
    <mergeCell ref="AE24:AG24"/>
    <mergeCell ref="B26:B27"/>
    <mergeCell ref="P26:P27"/>
    <mergeCell ref="V26:V27"/>
    <mergeCell ref="AC26:AC27"/>
    <mergeCell ref="D28:F28"/>
    <mergeCell ref="R28:T28"/>
    <mergeCell ref="X28:Z28"/>
    <mergeCell ref="AE28:AG28"/>
    <mergeCell ref="X30:Z30"/>
    <mergeCell ref="AE30:AG30"/>
    <mergeCell ref="D31:F31"/>
    <mergeCell ref="R31:T31"/>
    <mergeCell ref="X31:Z31"/>
    <mergeCell ref="AE31:AG31"/>
    <mergeCell ref="B33:B34"/>
    <mergeCell ref="P33:P34"/>
    <mergeCell ref="V33:V34"/>
    <mergeCell ref="AC33:AC34"/>
    <mergeCell ref="D35:F35"/>
    <mergeCell ref="R35:T35"/>
    <mergeCell ref="X35:Z35"/>
    <mergeCell ref="AE35:AG35"/>
    <mergeCell ref="X37:Z37"/>
    <mergeCell ref="AE37:AG3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Roman,Normal"&amp;Kffffff&amp;A</oddHeader>
    <oddFooter>&amp;C&amp;"Times New Roman,Normal"&amp;KffffffPage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5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M19" activeCellId="0" sqref="M19"/>
    </sheetView>
  </sheetViews>
  <sheetFormatPr defaultColWidth="10.4375" defaultRowHeight="15" zeroHeight="false" outlineLevelRow="0" outlineLevelCol="0"/>
  <cols>
    <col collapsed="false" customWidth="true" hidden="false" outlineLevel="0" max="1" min="1" style="0" width="5.16"/>
    <col collapsed="false" customWidth="true" hidden="false" outlineLevel="0" max="2" min="2" style="0" width="4.16"/>
    <col collapsed="false" customWidth="true" hidden="false" outlineLevel="0" max="3" min="3" style="0" width="3.16"/>
    <col collapsed="false" customWidth="true" hidden="false" outlineLevel="0" max="6" min="4" style="0" width="4"/>
    <col collapsed="false" customWidth="true" hidden="false" outlineLevel="0" max="7" min="7" style="0" width="4.16"/>
    <col collapsed="false" customWidth="true" hidden="false" outlineLevel="0" max="9" min="8" style="0" width="4"/>
    <col collapsed="false" customWidth="true" hidden="false" outlineLevel="0" max="10" min="10" style="0" width="5.16"/>
    <col collapsed="false" customWidth="true" hidden="false" outlineLevel="0" max="11" min="11" style="0" width="3.16"/>
    <col collapsed="false" customWidth="true" hidden="false" outlineLevel="0" max="12" min="12" style="0" width="5.85"/>
    <col collapsed="false" customWidth="true" hidden="false" outlineLevel="0" max="13" min="13" style="0" width="8"/>
    <col collapsed="false" customWidth="true" hidden="false" outlineLevel="0" max="14" min="14" style="0" width="4.87"/>
    <col collapsed="false" customWidth="true" hidden="false" outlineLevel="0" max="15" min="15" style="0" width="5.83"/>
    <col collapsed="false" customWidth="true" hidden="false" outlineLevel="0" max="17" min="16" style="26" width="10.53"/>
    <col collapsed="false" customWidth="true" hidden="false" outlineLevel="0" max="18" min="18" style="0" width="5.66"/>
    <col collapsed="false" customWidth="true" hidden="false" outlineLevel="0" max="19" min="19" style="0" width="6"/>
    <col collapsed="false" customWidth="true" hidden="false" outlineLevel="0" max="26" min="20" style="0" width="5.5"/>
    <col collapsed="false" customWidth="true" hidden="false" outlineLevel="0" max="29" min="27" style="0" width="7.41"/>
    <col collapsed="false" customWidth="true" hidden="false" outlineLevel="0" max="31" min="30" style="0" width="5.66"/>
    <col collapsed="false" customWidth="true" hidden="false" outlineLevel="0" max="32" min="32" style="0" width="4.83"/>
    <col collapsed="false" customWidth="true" hidden="false" outlineLevel="0" max="33" min="33" style="0" width="5"/>
    <col collapsed="false" customWidth="true" hidden="false" outlineLevel="0" max="36" min="34" style="0" width="7.41"/>
    <col collapsed="false" customWidth="true" hidden="false" outlineLevel="0" max="37" min="37" style="0" width="5.83"/>
    <col collapsed="false" customWidth="true" hidden="false" outlineLevel="0" max="38" min="38" style="0" width="7.16"/>
    <col collapsed="false" customWidth="true" hidden="false" outlineLevel="0" max="40" min="39" style="0" width="7.34"/>
    <col collapsed="false" customWidth="true" hidden="false" outlineLevel="0" max="41" min="41" style="0" width="4.83"/>
    <col collapsed="false" customWidth="true" hidden="false" outlineLevel="0" max="43" min="42" style="0" width="5.66"/>
    <col collapsed="false" customWidth="true" hidden="false" outlineLevel="0" max="46" min="44" style="0" width="6.16"/>
    <col collapsed="false" customWidth="true" hidden="false" outlineLevel="0" max="47" min="47" style="0" width="5.83"/>
    <col collapsed="false" customWidth="true" hidden="false" outlineLevel="0" max="48" min="48" style="0" width="6.16"/>
    <col collapsed="false" customWidth="true" hidden="false" outlineLevel="0" max="50" min="49" style="0" width="6.33"/>
    <col collapsed="false" customWidth="true" hidden="false" outlineLevel="0" max="51" min="51" style="0" width="4.5"/>
    <col collapsed="false" customWidth="true" hidden="false" outlineLevel="0" max="52" min="52" style="0" width="8.83"/>
    <col collapsed="false" customWidth="true" hidden="false" outlineLevel="0" max="54" min="54" style="0" width="4.5"/>
    <col collapsed="false" customWidth="true" hidden="false" outlineLevel="0" max="55" min="55" style="0" width="7.66"/>
    <col collapsed="false" customWidth="true" hidden="false" outlineLevel="0" max="56" min="56" style="0" width="6.33"/>
  </cols>
  <sheetData>
    <row r="1" customFormat="false" ht="24.45" hidden="false" customHeight="fals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row>
    <row r="2" customFormat="false" ht="15" hidden="false" customHeight="false" outlineLevel="0" collapsed="false">
      <c r="U2" s="27"/>
      <c r="AM2" s="2"/>
      <c r="AN2" s="2"/>
      <c r="AO2" s="2"/>
      <c r="AR2" s="2"/>
      <c r="AS2" s="2"/>
      <c r="AT2" s="2"/>
    </row>
    <row r="3" customFormat="false" ht="15.55" hidden="false" customHeight="false" outlineLevel="0" collapsed="false">
      <c r="D3" s="2" t="s">
        <v>3</v>
      </c>
      <c r="E3" s="2"/>
      <c r="F3" s="2"/>
      <c r="I3" s="3" t="s">
        <v>6</v>
      </c>
      <c r="J3" s="3" t="s">
        <v>5</v>
      </c>
      <c r="L3" s="15" t="s">
        <v>30</v>
      </c>
      <c r="M3" s="4" t="s">
        <v>31</v>
      </c>
      <c r="O3" s="3" t="s">
        <v>7</v>
      </c>
      <c r="P3" s="19" t="s">
        <v>32</v>
      </c>
      <c r="Q3" s="19" t="s">
        <v>33</v>
      </c>
      <c r="U3" s="27"/>
      <c r="AA3" s="28"/>
      <c r="AB3" s="28"/>
      <c r="AC3" s="28"/>
      <c r="AM3" s="3"/>
      <c r="AN3" s="3"/>
      <c r="AO3" s="3"/>
      <c r="AR3" s="3"/>
      <c r="AS3" s="3"/>
      <c r="AT3" s="3"/>
    </row>
    <row r="4" customFormat="false" ht="15.55" hidden="false" customHeight="false" outlineLevel="0" collapsed="false">
      <c r="D4" s="3" t="n">
        <v>1</v>
      </c>
      <c r="E4" s="3" t="n">
        <v>2</v>
      </c>
      <c r="F4" s="3" t="n">
        <v>3</v>
      </c>
      <c r="P4" s="26" t="s">
        <v>34</v>
      </c>
      <c r="Q4" s="4" t="s">
        <v>35</v>
      </c>
      <c r="AA4" s="28"/>
      <c r="AB4" s="28"/>
      <c r="AC4" s="28"/>
      <c r="AM4" s="3"/>
      <c r="AN4" s="3"/>
      <c r="AO4" s="3"/>
      <c r="AR4" s="3"/>
      <c r="AS4" s="3"/>
      <c r="AT4" s="3"/>
    </row>
    <row r="5" customFormat="false" ht="15" hidden="false" customHeight="false" outlineLevel="0" collapsed="false">
      <c r="A5" s="0" t="n">
        <v>1</v>
      </c>
      <c r="B5" s="5" t="s">
        <v>25</v>
      </c>
      <c r="C5" s="6" t="n">
        <v>1</v>
      </c>
      <c r="D5" s="7" t="n">
        <v>50</v>
      </c>
      <c r="E5" s="7" t="n">
        <v>0.2</v>
      </c>
      <c r="F5" s="7" t="n">
        <v>3</v>
      </c>
      <c r="G5" s="8" t="n">
        <f aca="false">PRODUCT(D5:F5)</f>
        <v>30</v>
      </c>
      <c r="U5" s="29"/>
      <c r="AM5" s="3"/>
      <c r="AN5" s="3"/>
      <c r="AO5" s="3"/>
      <c r="AR5" s="3"/>
      <c r="AS5" s="3"/>
      <c r="AT5" s="3"/>
    </row>
    <row r="6" customFormat="false" ht="15" hidden="false" customHeight="false" outlineLevel="0" collapsed="false">
      <c r="B6" s="5"/>
      <c r="C6" s="6" t="n">
        <v>2</v>
      </c>
      <c r="D6" s="7" t="n">
        <v>50</v>
      </c>
      <c r="E6" s="7" t="n">
        <v>0.8</v>
      </c>
      <c r="F6" s="7" t="n">
        <v>0.5</v>
      </c>
      <c r="G6" s="8" t="n">
        <f aca="false">PRODUCT(D6:F6)</f>
        <v>20</v>
      </c>
      <c r="U6" s="29"/>
      <c r="AM6" s="3"/>
      <c r="AN6" s="3"/>
      <c r="AO6" s="3"/>
      <c r="AR6" s="3"/>
      <c r="AS6" s="3"/>
      <c r="AT6" s="3"/>
    </row>
    <row r="7" customFormat="false" ht="15" hidden="false" customHeight="false" outlineLevel="0" collapsed="false">
      <c r="D7" s="14" t="s">
        <v>12</v>
      </c>
      <c r="E7" s="14"/>
      <c r="F7" s="14"/>
      <c r="G7" s="15" t="s">
        <v>13</v>
      </c>
      <c r="AM7" s="3"/>
      <c r="AN7" s="3"/>
      <c r="AO7" s="3"/>
      <c r="AR7" s="3"/>
      <c r="AS7" s="3"/>
      <c r="AT7" s="3"/>
    </row>
    <row r="8" customFormat="false" ht="15" hidden="false" customHeight="false" outlineLevel="0" collapsed="false">
      <c r="D8" s="16"/>
      <c r="E8" s="16"/>
      <c r="G8" s="17" t="n">
        <f aca="false">SUM(G5:G6)</f>
        <v>50</v>
      </c>
      <c r="AM8" s="3"/>
      <c r="AN8" s="3"/>
      <c r="AO8" s="3"/>
      <c r="AR8" s="3"/>
      <c r="AS8" s="3"/>
      <c r="AT8" s="3"/>
    </row>
    <row r="9" customFormat="false" ht="15" hidden="false" customHeight="false" outlineLevel="0" collapsed="false">
      <c r="D9" s="3"/>
      <c r="E9" s="3"/>
      <c r="G9" s="19" t="s">
        <v>17</v>
      </c>
      <c r="AM9" s="3"/>
      <c r="AN9" s="3"/>
      <c r="AO9" s="3"/>
      <c r="AR9" s="3"/>
      <c r="AS9" s="3"/>
      <c r="AT9" s="3"/>
    </row>
    <row r="10" customFormat="false" ht="15" hidden="false" customHeight="false" outlineLevel="0" collapsed="false">
      <c r="D10" s="2" t="s">
        <v>3</v>
      </c>
      <c r="E10" s="2"/>
      <c r="F10" s="2"/>
      <c r="U10" s="2" t="s">
        <v>3</v>
      </c>
      <c r="V10" s="2"/>
      <c r="W10" s="2"/>
      <c r="AA10" s="2" t="s">
        <v>3</v>
      </c>
      <c r="AB10" s="2"/>
      <c r="AC10" s="2"/>
      <c r="AH10" s="2" t="s">
        <v>3</v>
      </c>
      <c r="AI10" s="2"/>
      <c r="AJ10" s="2"/>
      <c r="AM10" s="2"/>
      <c r="AN10" s="2"/>
      <c r="AO10" s="2"/>
      <c r="AR10" s="2"/>
      <c r="AS10" s="2"/>
      <c r="AT10" s="2"/>
    </row>
    <row r="11" customFormat="false" ht="15" hidden="false" customHeight="false" outlineLevel="0" collapsed="false">
      <c r="D11" s="3" t="n">
        <v>1</v>
      </c>
      <c r="E11" s="3" t="n">
        <v>2</v>
      </c>
      <c r="F11" s="3" t="n">
        <v>3</v>
      </c>
      <c r="U11" s="3" t="n">
        <v>1</v>
      </c>
      <c r="V11" s="3" t="n">
        <v>2</v>
      </c>
      <c r="W11" s="3" t="n">
        <v>3</v>
      </c>
      <c r="AA11" s="3" t="n">
        <v>1</v>
      </c>
      <c r="AB11" s="3" t="n">
        <v>2</v>
      </c>
      <c r="AC11" s="3" t="n">
        <v>3</v>
      </c>
      <c r="AH11" s="3" t="n">
        <v>1</v>
      </c>
      <c r="AI11" s="3" t="n">
        <v>2</v>
      </c>
      <c r="AJ11" s="3" t="n">
        <v>3</v>
      </c>
      <c r="AM11" s="3"/>
      <c r="AN11" s="3"/>
      <c r="AO11" s="3"/>
      <c r="AR11" s="3"/>
      <c r="AS11" s="3"/>
      <c r="AT11" s="3"/>
    </row>
    <row r="12" customFormat="false" ht="15" hidden="false" customHeight="false" outlineLevel="0" collapsed="false">
      <c r="A12" s="0" t="n">
        <v>1</v>
      </c>
      <c r="B12" s="5" t="s">
        <v>25</v>
      </c>
      <c r="C12" s="6" t="n">
        <v>1</v>
      </c>
      <c r="D12" s="7" t="n">
        <v>50</v>
      </c>
      <c r="E12" s="7" t="n">
        <v>0.2</v>
      </c>
      <c r="F12" s="7" t="n">
        <v>3</v>
      </c>
      <c r="G12" s="8" t="n">
        <f aca="false">PRODUCT(D12:F12)</f>
        <v>30</v>
      </c>
      <c r="I12" s="10" t="n">
        <f aca="false">G15-G8</f>
        <v>0</v>
      </c>
      <c r="J12" s="9" t="n">
        <f aca="false">G15/G8</f>
        <v>1</v>
      </c>
      <c r="L12" s="30" t="n">
        <f aca="false">+G12/G15</f>
        <v>0.6</v>
      </c>
      <c r="M12" s="31" t="n">
        <f aca="false">+L12</f>
        <v>0.6</v>
      </c>
      <c r="O12" s="11" t="n">
        <f aca="false">G15</f>
        <v>50</v>
      </c>
      <c r="P12" s="32" t="n">
        <f aca="false">+$M12/$M15</f>
        <v>0.6</v>
      </c>
      <c r="Q12" s="33" t="n">
        <f aca="false">+$P12*$O12</f>
        <v>30</v>
      </c>
      <c r="S12" s="5" t="s">
        <v>11</v>
      </c>
      <c r="T12" s="6" t="n">
        <v>1</v>
      </c>
      <c r="U12" s="7" t="n">
        <f aca="false">LN(D12) - LN(D5)</f>
        <v>0</v>
      </c>
      <c r="V12" s="7" t="n">
        <f aca="false">LN(E12) - LN(E5)</f>
        <v>0</v>
      </c>
      <c r="W12" s="7" t="n">
        <f aca="false">LN(F12) - LN(F5)</f>
        <v>0</v>
      </c>
      <c r="Y12" s="5" t="s">
        <v>11</v>
      </c>
      <c r="Z12" s="6" t="n">
        <v>1</v>
      </c>
      <c r="AA12" s="7" t="n">
        <f aca="false">$Q12*U12</f>
        <v>0</v>
      </c>
      <c r="AB12" s="7" t="n">
        <f aca="false">$Q12*V12</f>
        <v>0</v>
      </c>
      <c r="AC12" s="7" t="n">
        <f aca="false">$Q12*W12</f>
        <v>0</v>
      </c>
      <c r="AF12" s="5" t="s">
        <v>11</v>
      </c>
      <c r="AG12" s="6" t="n">
        <v>1</v>
      </c>
      <c r="AH12" s="7" t="n">
        <f aca="false">$P12*U12</f>
        <v>0</v>
      </c>
      <c r="AI12" s="7" t="n">
        <f aca="false">$P12*V12</f>
        <v>0</v>
      </c>
      <c r="AJ12" s="7" t="n">
        <f aca="false">$P12*W12</f>
        <v>0</v>
      </c>
    </row>
    <row r="13" customFormat="false" ht="15" hidden="false" customHeight="false" outlineLevel="0" collapsed="false">
      <c r="B13" s="5"/>
      <c r="C13" s="6" t="n">
        <v>2</v>
      </c>
      <c r="D13" s="7" t="n">
        <v>50</v>
      </c>
      <c r="E13" s="7" t="n">
        <v>0.8</v>
      </c>
      <c r="F13" s="7" t="n">
        <v>0.5</v>
      </c>
      <c r="G13" s="8" t="n">
        <f aca="false">PRODUCT(D13:F13)</f>
        <v>20</v>
      </c>
      <c r="L13" s="30" t="n">
        <f aca="false">+G13/G15</f>
        <v>0.4</v>
      </c>
      <c r="M13" s="31" t="n">
        <f aca="false">+L13</f>
        <v>0.4</v>
      </c>
      <c r="O13" s="3"/>
      <c r="P13" s="32" t="n">
        <f aca="false">+$M13/$M15</f>
        <v>0.4</v>
      </c>
      <c r="Q13" s="33" t="n">
        <f aca="false">+$P13*$O12</f>
        <v>20</v>
      </c>
      <c r="S13" s="5"/>
      <c r="T13" s="6" t="n">
        <v>2</v>
      </c>
      <c r="U13" s="7" t="n">
        <f aca="false">LN(D13) - LN(D6)</f>
        <v>0</v>
      </c>
      <c r="V13" s="7" t="n">
        <f aca="false">LN(E13) - LN(E6)</f>
        <v>0</v>
      </c>
      <c r="W13" s="7" t="n">
        <f aca="false">LN(F13) - LN(F6)</f>
        <v>0</v>
      </c>
      <c r="Y13" s="5"/>
      <c r="Z13" s="6" t="n">
        <v>2</v>
      </c>
      <c r="AA13" s="7" t="n">
        <f aca="false">$Q13*U13</f>
        <v>0</v>
      </c>
      <c r="AB13" s="7" t="n">
        <f aca="false">$Q13*V13</f>
        <v>0</v>
      </c>
      <c r="AC13" s="7" t="n">
        <f aca="false">$Q13*W13</f>
        <v>0</v>
      </c>
      <c r="AF13" s="5"/>
      <c r="AG13" s="6" t="n">
        <v>2</v>
      </c>
      <c r="AH13" s="7" t="n">
        <f aca="false">$P13*U13</f>
        <v>0</v>
      </c>
      <c r="AI13" s="7" t="n">
        <f aca="false">$P13*V13</f>
        <v>0</v>
      </c>
      <c r="AJ13" s="7" t="n">
        <f aca="false">$P13*W13</f>
        <v>0</v>
      </c>
    </row>
    <row r="14" customFormat="false" ht="15.55" hidden="false" customHeight="false" outlineLevel="0" collapsed="false">
      <c r="D14" s="14" t="s">
        <v>12</v>
      </c>
      <c r="E14" s="14"/>
      <c r="F14" s="14"/>
      <c r="G14" s="15" t="s">
        <v>13</v>
      </c>
      <c r="M14" s="3" t="s">
        <v>36</v>
      </c>
      <c r="U14" s="14" t="s">
        <v>14</v>
      </c>
      <c r="V14" s="14"/>
      <c r="W14" s="14"/>
      <c r="AA14" s="14" t="s">
        <v>26</v>
      </c>
      <c r="AB14" s="14"/>
      <c r="AC14" s="14"/>
      <c r="AH14" s="14" t="s">
        <v>27</v>
      </c>
      <c r="AI14" s="14"/>
      <c r="AJ14" s="14"/>
    </row>
    <row r="15" customFormat="false" ht="15" hidden="false" customHeight="false" outlineLevel="0" collapsed="false">
      <c r="D15" s="16"/>
      <c r="E15" s="16"/>
      <c r="G15" s="17" t="n">
        <f aca="false">SUM(G12:G13)</f>
        <v>50</v>
      </c>
      <c r="K15" s="16"/>
      <c r="L15" s="16"/>
      <c r="M15" s="30" t="n">
        <f aca="false">+SUM(M12:M13)</f>
        <v>1</v>
      </c>
      <c r="N15" s="16"/>
      <c r="AA15" s="7" t="n">
        <f aca="false">SUM(AA12:AA13)</f>
        <v>0</v>
      </c>
      <c r="AB15" s="7" t="n">
        <f aca="false">SUM(AB12:AB13)</f>
        <v>0</v>
      </c>
      <c r="AC15" s="7" t="n">
        <f aca="false">SUM(AC12:AC13)</f>
        <v>0</v>
      </c>
      <c r="AD15" s="10" t="n">
        <f aca="false">SUM(AA15:AC15)</f>
        <v>0</v>
      </c>
      <c r="AH15" s="7" t="n">
        <f aca="false">EXP(SUM(AH12:AH13))</f>
        <v>1</v>
      </c>
      <c r="AI15" s="7" t="n">
        <f aca="false">EXP(SUM(AI12:AI13))</f>
        <v>1</v>
      </c>
      <c r="AJ15" s="7" t="n">
        <f aca="false">EXP(SUM(AJ12:AJ13))</f>
        <v>1</v>
      </c>
      <c r="AK15" s="9" t="n">
        <f aca="false">PRODUCT(AH15:AJ15)</f>
        <v>1</v>
      </c>
      <c r="AM15" s="3"/>
      <c r="AN15" s="3"/>
      <c r="AO15" s="3"/>
      <c r="AP15" s="18"/>
      <c r="AR15" s="3"/>
      <c r="AS15" s="3"/>
      <c r="AT15" s="3"/>
      <c r="AU15" s="18"/>
    </row>
    <row r="16" customFormat="false" ht="15.55" hidden="false" customHeight="false" outlineLevel="0" collapsed="false">
      <c r="D16" s="3"/>
      <c r="E16" s="3"/>
      <c r="G16" s="19" t="s">
        <v>17</v>
      </c>
      <c r="L16" s="28"/>
      <c r="M16" s="3" t="s">
        <v>37</v>
      </c>
      <c r="AA16" s="2" t="s">
        <v>18</v>
      </c>
      <c r="AB16" s="2"/>
      <c r="AC16" s="2"/>
      <c r="AD16" s="3" t="s">
        <v>6</v>
      </c>
      <c r="AH16" s="14" t="s">
        <v>5</v>
      </c>
      <c r="AI16" s="14"/>
      <c r="AJ16" s="14"/>
      <c r="AK16" s="3" t="s">
        <v>5</v>
      </c>
      <c r="AP16" s="3"/>
      <c r="AU16" s="3"/>
    </row>
    <row r="17" customFormat="false" ht="15" hidden="false" customHeight="false" outlineLevel="0" collapsed="false">
      <c r="D17" s="2" t="s">
        <v>3</v>
      </c>
      <c r="E17" s="2"/>
      <c r="F17" s="2"/>
      <c r="U17" s="2" t="s">
        <v>3</v>
      </c>
      <c r="V17" s="2"/>
      <c r="W17" s="2"/>
      <c r="AA17" s="2" t="s">
        <v>3</v>
      </c>
      <c r="AB17" s="2"/>
      <c r="AC17" s="2"/>
      <c r="AH17" s="2" t="s">
        <v>3</v>
      </c>
      <c r="AI17" s="2"/>
      <c r="AJ17" s="2"/>
    </row>
    <row r="18" customFormat="false" ht="15" hidden="false" customHeight="false" outlineLevel="0" collapsed="false">
      <c r="D18" s="3" t="n">
        <v>1</v>
      </c>
      <c r="E18" s="3" t="n">
        <v>2</v>
      </c>
      <c r="F18" s="3" t="n">
        <v>3</v>
      </c>
      <c r="U18" s="3" t="n">
        <v>1</v>
      </c>
      <c r="V18" s="3" t="n">
        <v>2</v>
      </c>
      <c r="W18" s="3" t="n">
        <v>3</v>
      </c>
      <c r="AA18" s="3" t="n">
        <v>1</v>
      </c>
      <c r="AB18" s="3" t="n">
        <v>2</v>
      </c>
      <c r="AC18" s="3" t="n">
        <v>3</v>
      </c>
      <c r="AH18" s="3" t="n">
        <v>1</v>
      </c>
      <c r="AI18" s="3" t="n">
        <v>2</v>
      </c>
      <c r="AJ18" s="3" t="n">
        <v>3</v>
      </c>
    </row>
    <row r="19" customFormat="false" ht="15.75" hidden="false" customHeight="true" outlineLevel="0" collapsed="false">
      <c r="A19" s="0" t="n">
        <v>2</v>
      </c>
      <c r="B19" s="5" t="s">
        <v>25</v>
      </c>
      <c r="C19" s="6" t="n">
        <v>1</v>
      </c>
      <c r="D19" s="7" t="n">
        <v>80</v>
      </c>
      <c r="E19" s="7" t="n">
        <v>0.5</v>
      </c>
      <c r="F19" s="7" t="n">
        <v>2</v>
      </c>
      <c r="G19" s="8" t="n">
        <f aca="false">PRODUCT(D19:F19)</f>
        <v>80</v>
      </c>
      <c r="I19" s="10" t="n">
        <f aca="false">G22-G15</f>
        <v>46</v>
      </c>
      <c r="J19" s="9" t="n">
        <f aca="false">G22/G15</f>
        <v>1.92</v>
      </c>
      <c r="L19" s="30" t="n">
        <f aca="false">+G19/G22</f>
        <v>0.833333333333333</v>
      </c>
      <c r="M19" s="31" t="n">
        <f aca="false">+(L19-L12)/(LN(L19)-LN(L12))</f>
        <v>0.710290546732244</v>
      </c>
      <c r="O19" s="11" t="n">
        <f aca="false">(G22-G15) / (LN(G22) - LN(G15))</f>
        <v>70.5169767846449</v>
      </c>
      <c r="P19" s="32" t="n">
        <f aca="false">+$M19/$M22</f>
        <v>0.727149927480335</v>
      </c>
      <c r="Q19" s="33" t="n">
        <f aca="false">+$P19*$O19</f>
        <v>51.276414555087</v>
      </c>
      <c r="S19" s="5" t="s">
        <v>11</v>
      </c>
      <c r="T19" s="6" t="n">
        <v>1</v>
      </c>
      <c r="U19" s="7" t="n">
        <f aca="false">LN(D19) - LN(D12)</f>
        <v>0.470003629245735</v>
      </c>
      <c r="V19" s="7" t="n">
        <f aca="false">LN(E19) - LN(E12)</f>
        <v>0.916290731874155</v>
      </c>
      <c r="W19" s="7" t="n">
        <f aca="false">LN(F19) - LN(F12)</f>
        <v>-0.405465108108164</v>
      </c>
      <c r="Y19" s="5" t="s">
        <v>11</v>
      </c>
      <c r="Z19" s="6" t="n">
        <v>1</v>
      </c>
      <c r="AA19" s="7" t="n">
        <f aca="false">$Q19*U19</f>
        <v>24.1001009355997</v>
      </c>
      <c r="AB19" s="7" t="n">
        <f aca="false">$Q19*V19</f>
        <v>46.9841034205633</v>
      </c>
      <c r="AC19" s="7" t="n">
        <f aca="false">$Q19*W19</f>
        <v>-20.7907969709774</v>
      </c>
      <c r="AF19" s="5" t="s">
        <v>11</v>
      </c>
      <c r="AG19" s="6" t="n">
        <v>1</v>
      </c>
      <c r="AH19" s="7" t="n">
        <f aca="false">$P19*U19</f>
        <v>0.341763104921531</v>
      </c>
      <c r="AI19" s="7" t="n">
        <f aca="false">$P19*V19</f>
        <v>0.666280739233195</v>
      </c>
      <c r="AJ19" s="7" t="n">
        <f aca="false">$P19*W19</f>
        <v>-0.294833923956658</v>
      </c>
      <c r="AM19" s="3"/>
      <c r="AN19" s="3"/>
    </row>
    <row r="20" customFormat="false" ht="15" hidden="false" customHeight="false" outlineLevel="0" collapsed="false">
      <c r="B20" s="5"/>
      <c r="C20" s="6" t="n">
        <v>2</v>
      </c>
      <c r="D20" s="7" t="n">
        <v>80</v>
      </c>
      <c r="E20" s="7" t="n">
        <v>0.5</v>
      </c>
      <c r="F20" s="7" t="n">
        <v>0.4</v>
      </c>
      <c r="G20" s="8" t="n">
        <f aca="false">PRODUCT(D20:F20)</f>
        <v>16</v>
      </c>
      <c r="L20" s="30" t="n">
        <f aca="false">+G20/G22</f>
        <v>0.166666666666667</v>
      </c>
      <c r="M20" s="31" t="n">
        <f aca="false">+(L20-L13)/(LN(L20)-LN(L13))</f>
        <v>0.266523889863369</v>
      </c>
      <c r="O20" s="3"/>
      <c r="P20" s="32" t="n">
        <f aca="false">+$M20/$M22</f>
        <v>0.272850072519665</v>
      </c>
      <c r="Q20" s="33" t="n">
        <f aca="false">+$P20*$O19</f>
        <v>19.2405622295579</v>
      </c>
      <c r="S20" s="5"/>
      <c r="T20" s="6" t="n">
        <v>2</v>
      </c>
      <c r="U20" s="7" t="n">
        <f aca="false">LN(D20) - LN(D13)</f>
        <v>0.470003629245735</v>
      </c>
      <c r="V20" s="7" t="n">
        <f aca="false">LN(E20) - LN(E13)</f>
        <v>-0.470003629245736</v>
      </c>
      <c r="W20" s="7" t="n">
        <f aca="false">LN(F20) - LN(F13)</f>
        <v>-0.22314355131421</v>
      </c>
      <c r="Y20" s="5"/>
      <c r="Z20" s="6" t="n">
        <v>2</v>
      </c>
      <c r="AA20" s="7" t="n">
        <f aca="false">$Q20*U20</f>
        <v>9.04313407662063</v>
      </c>
      <c r="AB20" s="7" t="n">
        <f aca="false">$Q20*V20</f>
        <v>-9.04313407662063</v>
      </c>
      <c r="AC20" s="7" t="n">
        <f aca="false">$Q20*W20</f>
        <v>-4.2934073851856</v>
      </c>
      <c r="AF20" s="5"/>
      <c r="AG20" s="6" t="n">
        <v>2</v>
      </c>
      <c r="AH20" s="7" t="n">
        <f aca="false">$P20*U20</f>
        <v>0.128240524324205</v>
      </c>
      <c r="AI20" s="7" t="n">
        <f aca="false">$P20*V20</f>
        <v>-0.128240524324205</v>
      </c>
      <c r="AJ20" s="7" t="n">
        <f aca="false">$P20*W20</f>
        <v>-0.0608847341583777</v>
      </c>
      <c r="AM20" s="3"/>
      <c r="AN20" s="3"/>
    </row>
    <row r="21" customFormat="false" ht="15.55" hidden="false" customHeight="false" outlineLevel="0" collapsed="false">
      <c r="D21" s="14" t="s">
        <v>12</v>
      </c>
      <c r="E21" s="14"/>
      <c r="F21" s="14"/>
      <c r="G21" s="15" t="s">
        <v>13</v>
      </c>
      <c r="M21" s="3" t="s">
        <v>36</v>
      </c>
      <c r="Q21" s="19"/>
      <c r="U21" s="14" t="s">
        <v>14</v>
      </c>
      <c r="V21" s="14"/>
      <c r="W21" s="14"/>
      <c r="AA21" s="14" t="s">
        <v>26</v>
      </c>
      <c r="AB21" s="14"/>
      <c r="AC21" s="14"/>
      <c r="AH21" s="14" t="s">
        <v>27</v>
      </c>
      <c r="AI21" s="14"/>
      <c r="AJ21" s="14"/>
      <c r="AM21" s="3"/>
      <c r="AN21" s="3"/>
    </row>
    <row r="22" customFormat="false" ht="15" hidden="false" customHeight="false" outlineLevel="0" collapsed="false">
      <c r="B22" s="20"/>
      <c r="D22" s="19"/>
      <c r="E22" s="19"/>
      <c r="G22" s="17" t="n">
        <f aca="false">SUM(G19:G20)</f>
        <v>96</v>
      </c>
      <c r="M22" s="30" t="n">
        <f aca="false">+SUM(M19:M20)</f>
        <v>0.976814436595613</v>
      </c>
      <c r="Q22" s="19"/>
      <c r="AA22" s="48" t="n">
        <f aca="false">SUM(AA19:AA20)</f>
        <v>33.1432350122204</v>
      </c>
      <c r="AB22" s="48" t="n">
        <f aca="false">SUM(AB19:AB20)</f>
        <v>37.9409693439426</v>
      </c>
      <c r="AC22" s="48" t="n">
        <f aca="false">SUM(AC19:AC20)</f>
        <v>-25.084204356163</v>
      </c>
      <c r="AD22" s="10" t="n">
        <f aca="false">SUM(AA22:AC22)</f>
        <v>46</v>
      </c>
      <c r="AE22" s="18"/>
      <c r="AH22" s="49" t="n">
        <f aca="false">EXP(SUM(AH19:AH20))</f>
        <v>1.6</v>
      </c>
      <c r="AI22" s="49" t="n">
        <f aca="false">EXP(SUM(AI19:AI20))</f>
        <v>1.71264715075179</v>
      </c>
      <c r="AJ22" s="49" t="n">
        <f aca="false">EXP(SUM(AJ19:AJ20))</f>
        <v>0.70066972024754</v>
      </c>
      <c r="AK22" s="9" t="n">
        <f aca="false">PRODUCT(AH22:AJ22)</f>
        <v>1.92</v>
      </c>
      <c r="AM22" s="3"/>
      <c r="AN22" s="3"/>
      <c r="AO22" s="3"/>
      <c r="AP22" s="18"/>
      <c r="AR22" s="3"/>
      <c r="AS22" s="3"/>
      <c r="AT22" s="3"/>
      <c r="AU22" s="18"/>
    </row>
    <row r="23" customFormat="false" ht="15.55" hidden="false" customHeight="false" outlineLevel="0" collapsed="false">
      <c r="D23" s="19"/>
      <c r="E23" s="19"/>
      <c r="G23" s="19" t="s">
        <v>17</v>
      </c>
      <c r="M23" s="3" t="s">
        <v>37</v>
      </c>
      <c r="Q23" s="19"/>
      <c r="AA23" s="2" t="s">
        <v>18</v>
      </c>
      <c r="AB23" s="2"/>
      <c r="AC23" s="2"/>
      <c r="AD23" s="3" t="s">
        <v>6</v>
      </c>
      <c r="AE23" s="19"/>
      <c r="AH23" s="14" t="s">
        <v>5</v>
      </c>
      <c r="AI23" s="14"/>
      <c r="AJ23" s="14"/>
      <c r="AK23" s="3" t="s">
        <v>5</v>
      </c>
      <c r="AM23" s="3"/>
      <c r="AP23" s="22"/>
      <c r="AU23" s="22"/>
    </row>
    <row r="24" customFormat="false" ht="15" hidden="false" customHeight="false" outlineLevel="0" collapsed="false">
      <c r="D24" s="2"/>
      <c r="E24" s="2"/>
      <c r="F24" s="2"/>
      <c r="Q24" s="19"/>
      <c r="U24" s="2"/>
      <c r="V24" s="2"/>
      <c r="W24" s="2"/>
      <c r="AA24" s="2"/>
      <c r="AB24" s="2"/>
      <c r="AC24" s="2"/>
      <c r="AH24" s="2"/>
      <c r="AI24" s="2"/>
      <c r="AJ24" s="2"/>
      <c r="AM24" s="3"/>
      <c r="AN24" s="3"/>
    </row>
    <row r="25" customFormat="false" ht="15" hidden="false" customHeight="false" outlineLevel="0" collapsed="false">
      <c r="D25" s="3"/>
      <c r="E25" s="3"/>
      <c r="F25" s="3"/>
      <c r="Q25" s="19"/>
      <c r="U25" s="3"/>
      <c r="V25" s="3"/>
      <c r="W25" s="3"/>
      <c r="AA25" s="3"/>
      <c r="AB25" s="3"/>
      <c r="AC25" s="3"/>
      <c r="AH25" s="3"/>
      <c r="AI25" s="3"/>
      <c r="AJ25" s="3"/>
      <c r="AM25" s="3"/>
      <c r="AN25" s="3"/>
    </row>
    <row r="26" customFormat="false" ht="15.75" hidden="false" customHeight="true" outlineLevel="0" collapsed="false">
      <c r="B26" s="5"/>
      <c r="C26" s="6"/>
      <c r="D26" s="7"/>
      <c r="E26" s="7"/>
      <c r="F26" s="7"/>
      <c r="G26" s="8"/>
      <c r="I26" s="10"/>
      <c r="J26" s="9"/>
      <c r="L26" s="30"/>
      <c r="M26" s="31"/>
      <c r="O26" s="11"/>
      <c r="P26" s="32"/>
      <c r="Q26" s="33"/>
      <c r="S26" s="5"/>
      <c r="T26" s="6"/>
      <c r="U26" s="7"/>
      <c r="V26" s="7"/>
      <c r="W26" s="7"/>
      <c r="Y26" s="5"/>
      <c r="Z26" s="6"/>
      <c r="AA26" s="7"/>
      <c r="AB26" s="7"/>
      <c r="AC26" s="7"/>
      <c r="AF26" s="5"/>
      <c r="AG26" s="6"/>
      <c r="AH26" s="7"/>
      <c r="AI26" s="7"/>
      <c r="AJ26" s="7"/>
      <c r="AM26" s="3"/>
      <c r="AN26" s="3"/>
    </row>
    <row r="27" customFormat="false" ht="15" hidden="false" customHeight="false" outlineLevel="0" collapsed="false">
      <c r="B27" s="5"/>
      <c r="C27" s="6"/>
      <c r="D27" s="7"/>
      <c r="E27" s="7"/>
      <c r="F27" s="7"/>
      <c r="G27" s="8"/>
      <c r="L27" s="30"/>
      <c r="M27" s="31"/>
      <c r="O27" s="3"/>
      <c r="P27" s="32"/>
      <c r="Q27" s="33"/>
      <c r="S27" s="5"/>
      <c r="T27" s="6"/>
      <c r="U27" s="7"/>
      <c r="V27" s="7"/>
      <c r="W27" s="7"/>
      <c r="Y27" s="5"/>
      <c r="Z27" s="6"/>
      <c r="AA27" s="7"/>
      <c r="AB27" s="7"/>
      <c r="AC27" s="7"/>
      <c r="AF27" s="5"/>
      <c r="AG27" s="6"/>
      <c r="AH27" s="7"/>
      <c r="AI27" s="7"/>
      <c r="AJ27" s="7"/>
      <c r="AM27" s="3"/>
      <c r="AN27" s="3"/>
    </row>
    <row r="28" customFormat="false" ht="15" hidden="false" customHeight="false" outlineLevel="0" collapsed="false">
      <c r="D28" s="2"/>
      <c r="E28" s="2"/>
      <c r="F28" s="2"/>
      <c r="G28" s="15"/>
      <c r="M28" s="3"/>
      <c r="U28" s="14"/>
      <c r="V28" s="14"/>
      <c r="W28" s="14"/>
      <c r="AA28" s="14"/>
      <c r="AB28" s="14"/>
      <c r="AC28" s="14"/>
      <c r="AH28" s="14"/>
      <c r="AI28" s="14"/>
      <c r="AJ28" s="14"/>
      <c r="AM28" s="3"/>
      <c r="AN28" s="3"/>
    </row>
    <row r="29" customFormat="false" ht="15" hidden="false" customHeight="false" outlineLevel="0" collapsed="false">
      <c r="D29" s="19"/>
      <c r="E29" s="19"/>
      <c r="G29" s="17"/>
      <c r="M29" s="30"/>
      <c r="AA29" s="7"/>
      <c r="AB29" s="7"/>
      <c r="AC29" s="7"/>
      <c r="AD29" s="10"/>
      <c r="AE29" s="18"/>
      <c r="AH29" s="7"/>
      <c r="AI29" s="7"/>
      <c r="AJ29" s="7"/>
      <c r="AK29" s="9"/>
      <c r="AM29" s="3"/>
      <c r="AN29" s="3"/>
      <c r="AO29" s="3"/>
      <c r="AP29" s="18"/>
      <c r="AR29" s="3"/>
      <c r="AS29" s="3"/>
      <c r="AT29" s="3"/>
      <c r="AU29" s="18"/>
    </row>
    <row r="30" customFormat="false" ht="15" hidden="false" customHeight="false" outlineLevel="0" collapsed="false">
      <c r="D30" s="19"/>
      <c r="E30" s="19"/>
      <c r="G30" s="19"/>
      <c r="M30" s="3"/>
      <c r="AA30" s="2"/>
      <c r="AB30" s="2"/>
      <c r="AC30" s="2"/>
      <c r="AD30" s="3"/>
      <c r="AE30" s="19"/>
      <c r="AH30" s="14"/>
      <c r="AI30" s="14"/>
      <c r="AJ30" s="14"/>
      <c r="AK30" s="3"/>
      <c r="AM30" s="3"/>
      <c r="AN30" s="3"/>
      <c r="AP30" s="3"/>
      <c r="AU30" s="3"/>
    </row>
    <row r="31" customFormat="false" ht="15" hidden="false" customHeight="false" outlineLevel="0" collapsed="false">
      <c r="D31" s="2"/>
      <c r="E31" s="2"/>
      <c r="F31" s="2"/>
      <c r="U31" s="2"/>
      <c r="V31" s="2"/>
      <c r="W31" s="2"/>
      <c r="AA31" s="2"/>
      <c r="AB31" s="2"/>
      <c r="AC31" s="2"/>
      <c r="AH31" s="2"/>
      <c r="AI31" s="2"/>
      <c r="AJ31" s="2"/>
      <c r="AM31" s="3"/>
      <c r="AN31" s="3"/>
    </row>
    <row r="32" customFormat="false" ht="15" hidden="false" customHeight="false" outlineLevel="0" collapsed="false">
      <c r="D32" s="3"/>
      <c r="E32" s="3"/>
      <c r="F32" s="3"/>
      <c r="U32" s="3"/>
      <c r="V32" s="3"/>
      <c r="W32" s="3"/>
      <c r="AA32" s="3"/>
      <c r="AB32" s="3"/>
      <c r="AC32" s="3"/>
      <c r="AH32" s="3"/>
      <c r="AI32" s="3"/>
      <c r="AJ32" s="3"/>
      <c r="AM32" s="3"/>
      <c r="AN32" s="3"/>
    </row>
    <row r="33" customFormat="false" ht="15.75" hidden="false" customHeight="true" outlineLevel="0" collapsed="false">
      <c r="B33" s="5"/>
      <c r="C33" s="6"/>
      <c r="D33" s="7"/>
      <c r="E33" s="7"/>
      <c r="F33" s="7"/>
      <c r="G33" s="8"/>
      <c r="I33" s="10"/>
      <c r="J33" s="9"/>
      <c r="L33" s="30"/>
      <c r="M33" s="31"/>
      <c r="O33" s="11"/>
      <c r="P33" s="32"/>
      <c r="Q33" s="33"/>
      <c r="S33" s="5"/>
      <c r="T33" s="6"/>
      <c r="U33" s="7"/>
      <c r="V33" s="7"/>
      <c r="W33" s="7"/>
      <c r="Y33" s="5"/>
      <c r="Z33" s="6"/>
      <c r="AA33" s="7"/>
      <c r="AB33" s="7"/>
      <c r="AC33" s="7"/>
      <c r="AF33" s="5"/>
      <c r="AG33" s="6"/>
      <c r="AH33" s="7"/>
      <c r="AI33" s="7"/>
      <c r="AJ33" s="7"/>
      <c r="AM33" s="3"/>
      <c r="AN33" s="3"/>
    </row>
    <row r="34" customFormat="false" ht="15" hidden="false" customHeight="false" outlineLevel="0" collapsed="false">
      <c r="B34" s="5"/>
      <c r="C34" s="6"/>
      <c r="D34" s="7"/>
      <c r="E34" s="7"/>
      <c r="F34" s="7"/>
      <c r="G34" s="8"/>
      <c r="L34" s="30"/>
      <c r="M34" s="31"/>
      <c r="P34" s="32"/>
      <c r="Q34" s="33"/>
      <c r="S34" s="5"/>
      <c r="T34" s="6"/>
      <c r="U34" s="7"/>
      <c r="V34" s="7"/>
      <c r="W34" s="7"/>
      <c r="Y34" s="5"/>
      <c r="Z34" s="6"/>
      <c r="AA34" s="7"/>
      <c r="AB34" s="7"/>
      <c r="AC34" s="7"/>
      <c r="AF34" s="5"/>
      <c r="AG34" s="6"/>
      <c r="AH34" s="7"/>
      <c r="AI34" s="7"/>
      <c r="AJ34" s="7"/>
      <c r="AM34" s="3"/>
      <c r="AN34" s="3"/>
    </row>
    <row r="35" customFormat="false" ht="15" hidden="false" customHeight="false" outlineLevel="0" collapsed="false">
      <c r="D35" s="2"/>
      <c r="E35" s="2"/>
      <c r="F35" s="2"/>
      <c r="G35" s="15"/>
      <c r="M35" s="3"/>
      <c r="U35" s="14"/>
      <c r="V35" s="14"/>
      <c r="W35" s="14"/>
      <c r="AA35" s="14"/>
      <c r="AB35" s="14"/>
      <c r="AC35" s="14"/>
      <c r="AH35" s="14"/>
      <c r="AI35" s="14"/>
      <c r="AJ35" s="14"/>
      <c r="AM35" s="3"/>
      <c r="AN35" s="3"/>
    </row>
    <row r="36" customFormat="false" ht="15" hidden="false" customHeight="false" outlineLevel="0" collapsed="false">
      <c r="D36" s="19"/>
      <c r="E36" s="19"/>
      <c r="G36" s="17"/>
      <c r="M36" s="30"/>
      <c r="O36" s="3"/>
      <c r="AA36" s="7"/>
      <c r="AB36" s="7"/>
      <c r="AC36" s="7"/>
      <c r="AD36" s="10"/>
      <c r="AE36" s="18"/>
      <c r="AH36" s="7"/>
      <c r="AI36" s="7"/>
      <c r="AJ36" s="7"/>
      <c r="AK36" s="9"/>
      <c r="AM36" s="7"/>
      <c r="AN36" s="7"/>
      <c r="AO36" s="7"/>
      <c r="AP36" s="10"/>
      <c r="AR36" s="7"/>
      <c r="AS36" s="7"/>
      <c r="AT36" s="7"/>
      <c r="AU36" s="9"/>
    </row>
    <row r="37" customFormat="false" ht="15" hidden="false" customHeight="false" outlineLevel="0" collapsed="false">
      <c r="D37" s="19"/>
      <c r="E37" s="19"/>
      <c r="G37" s="19"/>
      <c r="M37" s="3"/>
      <c r="AA37" s="2"/>
      <c r="AB37" s="2"/>
      <c r="AC37" s="2"/>
      <c r="AD37" s="3"/>
      <c r="AE37" s="19"/>
      <c r="AH37" s="14"/>
      <c r="AI37" s="14"/>
      <c r="AJ37" s="14"/>
      <c r="AK37" s="3"/>
      <c r="AM37" s="3"/>
      <c r="AN37" s="3"/>
      <c r="AP37" s="3"/>
      <c r="AU37" s="3"/>
    </row>
    <row r="38" customFormat="false" ht="15" hidden="false" customHeight="false" outlineLevel="0" collapsed="false">
      <c r="AA38" s="16"/>
      <c r="AB38" s="16"/>
      <c r="AC38" s="16"/>
      <c r="AH38" s="16"/>
      <c r="AI38" s="16"/>
      <c r="AJ38" s="16"/>
      <c r="AM38" s="19"/>
      <c r="AN38" s="19"/>
    </row>
    <row r="39" customFormat="false" ht="15" hidden="false" customHeight="false" outlineLevel="0" collapsed="false">
      <c r="AA39" s="19"/>
      <c r="AB39" s="19"/>
      <c r="AC39" s="19"/>
      <c r="AH39" s="19"/>
      <c r="AI39" s="19"/>
      <c r="AJ39" s="19"/>
      <c r="AM39" s="19"/>
      <c r="AN39" s="19"/>
    </row>
    <row r="40" customFormat="false" ht="15.75" hidden="false" customHeight="true" outlineLevel="0" collapsed="false">
      <c r="Y40" s="24"/>
      <c r="Z40" s="6"/>
      <c r="AA40" s="19"/>
      <c r="AB40" s="19"/>
      <c r="AC40" s="19"/>
      <c r="AF40" s="24"/>
      <c r="AG40" s="6"/>
      <c r="AH40" s="19"/>
      <c r="AI40" s="19"/>
      <c r="AJ40" s="19"/>
      <c r="AM40" s="19"/>
      <c r="AN40" s="19"/>
    </row>
    <row r="41" customFormat="false" ht="15" hidden="false" customHeight="false" outlineLevel="0" collapsed="false">
      <c r="Y41" s="24"/>
      <c r="Z41" s="6"/>
      <c r="AA41" s="19"/>
      <c r="AB41" s="19"/>
      <c r="AC41" s="19"/>
      <c r="AF41" s="24"/>
      <c r="AG41" s="6"/>
      <c r="AH41" s="19"/>
      <c r="AI41" s="19"/>
      <c r="AJ41" s="19"/>
      <c r="AM41" s="19"/>
      <c r="AN41" s="19"/>
    </row>
    <row r="42" customFormat="false" ht="15" hidden="false" customHeight="false" outlineLevel="0" collapsed="false">
      <c r="AA42" s="25" t="n">
        <f aca="false">AA22+AA29+AA36</f>
        <v>33.1432350122204</v>
      </c>
      <c r="AB42" s="25" t="n">
        <f aca="false">AB22+AB29+AB36</f>
        <v>37.9409693439426</v>
      </c>
      <c r="AC42" s="25" t="n">
        <f aca="false">AC22+AC29+AC36</f>
        <v>-25.084204356163</v>
      </c>
      <c r="AD42" s="25" t="n">
        <f aca="false">AD22+AD29+AD36</f>
        <v>46</v>
      </c>
      <c r="AH42" s="25" t="n">
        <f aca="false">AH22*AH29*AH36</f>
        <v>0</v>
      </c>
      <c r="AI42" s="25" t="n">
        <f aca="false">AI22*AI29*AI36</f>
        <v>0</v>
      </c>
      <c r="AJ42" s="25" t="n">
        <f aca="false">AJ22*AJ29*AJ36</f>
        <v>0</v>
      </c>
      <c r="AK42" s="25" t="n">
        <f aca="false">AK22*AK29*AK36</f>
        <v>0</v>
      </c>
      <c r="AM42" s="19"/>
      <c r="AN42" s="19"/>
      <c r="AP42" s="25" t="n">
        <f aca="false">AP22+AP29+AP36</f>
        <v>0</v>
      </c>
      <c r="AU42" s="25" t="n">
        <f aca="false">AU22*AU29*AU36</f>
        <v>0</v>
      </c>
    </row>
    <row r="43" customFormat="false" ht="15" hidden="false" customHeight="false" outlineLevel="0" collapsed="false">
      <c r="AA43" s="19"/>
      <c r="AB43" s="19"/>
      <c r="AC43" s="0" t="n">
        <f aca="false">SUM(AA42:AC42)</f>
        <v>46</v>
      </c>
      <c r="AD43" s="18"/>
      <c r="AE43" s="18"/>
      <c r="AH43" s="19"/>
      <c r="AI43" s="19"/>
      <c r="AJ43" s="19" t="n">
        <f aca="false">AH42*AI42*AJ42</f>
        <v>0</v>
      </c>
      <c r="AK43" s="18"/>
      <c r="AM43" s="19"/>
      <c r="AN43" s="19"/>
      <c r="AO43" s="19"/>
      <c r="AP43" s="18"/>
      <c r="AR43" s="19"/>
      <c r="AS43" s="19"/>
      <c r="AT43" s="19"/>
      <c r="AU43" s="18"/>
    </row>
    <row r="47" customFormat="false" ht="15.75" hidden="false" customHeight="true" outlineLevel="0" collapsed="false"/>
    <row r="54" customFormat="false" ht="15.75" hidden="false" customHeight="true" outlineLevel="0" collapsed="false"/>
  </sheetData>
  <mergeCells count="64">
    <mergeCell ref="A1:AT1"/>
    <mergeCell ref="AM2:AO2"/>
    <mergeCell ref="AR2:AT2"/>
    <mergeCell ref="D3:F3"/>
    <mergeCell ref="B5:B6"/>
    <mergeCell ref="D7:F7"/>
    <mergeCell ref="D10:F10"/>
    <mergeCell ref="U10:W10"/>
    <mergeCell ref="AA10:AC10"/>
    <mergeCell ref="AH10:AJ10"/>
    <mergeCell ref="AM10:AO10"/>
    <mergeCell ref="AR10:AT10"/>
    <mergeCell ref="B12:B13"/>
    <mergeCell ref="S12:S13"/>
    <mergeCell ref="Y12:Y13"/>
    <mergeCell ref="AF12:AF13"/>
    <mergeCell ref="D14:F14"/>
    <mergeCell ref="U14:W14"/>
    <mergeCell ref="AA14:AC14"/>
    <mergeCell ref="AH14:AJ14"/>
    <mergeCell ref="AA16:AC16"/>
    <mergeCell ref="AH16:AJ16"/>
    <mergeCell ref="D17:F17"/>
    <mergeCell ref="U17:W17"/>
    <mergeCell ref="AA17:AC17"/>
    <mergeCell ref="AH17:AJ17"/>
    <mergeCell ref="B19:B20"/>
    <mergeCell ref="S19:S20"/>
    <mergeCell ref="Y19:Y20"/>
    <mergeCell ref="AF19:AF20"/>
    <mergeCell ref="D21:F21"/>
    <mergeCell ref="U21:W21"/>
    <mergeCell ref="AA21:AC21"/>
    <mergeCell ref="AH21:AJ21"/>
    <mergeCell ref="AA23:AC23"/>
    <mergeCell ref="AH23:AJ23"/>
    <mergeCell ref="D24:F24"/>
    <mergeCell ref="U24:W24"/>
    <mergeCell ref="AA24:AC24"/>
    <mergeCell ref="AH24:AJ24"/>
    <mergeCell ref="B26:B27"/>
    <mergeCell ref="S26:S27"/>
    <mergeCell ref="Y26:Y27"/>
    <mergeCell ref="AF26:AF27"/>
    <mergeCell ref="D28:F28"/>
    <mergeCell ref="U28:W28"/>
    <mergeCell ref="AA28:AC28"/>
    <mergeCell ref="AH28:AJ28"/>
    <mergeCell ref="AA30:AC30"/>
    <mergeCell ref="AH30:AJ30"/>
    <mergeCell ref="D31:F31"/>
    <mergeCell ref="U31:W31"/>
    <mergeCell ref="AA31:AC31"/>
    <mergeCell ref="AH31:AJ31"/>
    <mergeCell ref="B33:B34"/>
    <mergeCell ref="S33:S34"/>
    <mergeCell ref="Y33:Y34"/>
    <mergeCell ref="AF33:AF34"/>
    <mergeCell ref="D35:F35"/>
    <mergeCell ref="U35:W35"/>
    <mergeCell ref="AA35:AC35"/>
    <mergeCell ref="AH35:AJ35"/>
    <mergeCell ref="AA37:AC37"/>
    <mergeCell ref="AH37:AJ3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Roman,Normal"&amp;Kffffff&amp;A</oddHeader>
    <oddFooter>&amp;C&amp;"Times New Roman,Normal"&amp;KffffffPage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Y12" activeCellId="0" sqref="Y12"/>
    </sheetView>
  </sheetViews>
  <sheetFormatPr defaultColWidth="10.4375" defaultRowHeight="15.75" zeroHeight="false" outlineLevelRow="0" outlineLevelCol="0"/>
  <cols>
    <col collapsed="false" customWidth="true" hidden="false" outlineLevel="0" max="1" min="1" style="0" width="5.16"/>
    <col collapsed="false" customWidth="true" hidden="false" outlineLevel="0" max="2" min="2" style="0" width="4.16"/>
    <col collapsed="false" customWidth="true" hidden="false" outlineLevel="0" max="3" min="3" style="0" width="3.16"/>
    <col collapsed="false" customWidth="true" hidden="false" outlineLevel="0" max="5" min="4" style="0" width="8.34"/>
    <col collapsed="false" customWidth="true" hidden="false" outlineLevel="0" max="6" min="6" style="0" width="4.16"/>
    <col collapsed="false" customWidth="true" hidden="false" outlineLevel="0" max="8" min="7" style="0" width="4"/>
    <col collapsed="false" customWidth="true" hidden="false" outlineLevel="0" max="9" min="9" style="0" width="5.16"/>
    <col collapsed="false" customWidth="true" hidden="false" outlineLevel="0" max="10" min="10" style="0" width="3.16"/>
    <col collapsed="false" customWidth="true" hidden="false" outlineLevel="0" max="11" min="11" style="0" width="5.83"/>
    <col collapsed="false" customWidth="true" hidden="false" outlineLevel="0" max="12" min="12" style="0" width="8"/>
    <col collapsed="false" customWidth="true" hidden="false" outlineLevel="0" max="13" min="13" style="0" width="7.66"/>
    <col collapsed="false" customWidth="true" hidden="false" outlineLevel="0" max="14" min="14" style="0" width="5.66"/>
    <col collapsed="false" customWidth="true" hidden="false" outlineLevel="0" max="15" min="15" style="0" width="6"/>
    <col collapsed="false" customWidth="true" hidden="false" outlineLevel="0" max="21" min="16" style="0" width="5.5"/>
    <col collapsed="false" customWidth="true" hidden="false" outlineLevel="0" max="25" min="22" style="0" width="5.66"/>
    <col collapsed="false" customWidth="true" hidden="false" outlineLevel="0" max="26" min="26" style="0" width="4.83"/>
    <col collapsed="false" customWidth="true" hidden="false" outlineLevel="0" max="27" min="27" style="0" width="5"/>
    <col collapsed="false" customWidth="true" hidden="false" outlineLevel="0" max="30" min="28" style="0" width="5.83"/>
    <col collapsed="false" customWidth="true" hidden="false" outlineLevel="0" max="31" min="31" style="0" width="7.16"/>
    <col collapsed="false" customWidth="true" hidden="false" outlineLevel="0" max="32" min="32" style="0" width="6.16"/>
    <col collapsed="false" customWidth="true" hidden="false" outlineLevel="0" max="34" min="33" style="0" width="6.33"/>
    <col collapsed="false" customWidth="true" hidden="false" outlineLevel="0" max="35" min="35" style="0" width="4.5"/>
    <col collapsed="false" customWidth="true" hidden="false" outlineLevel="0" max="36" min="36" style="0" width="8.83"/>
    <col collapsed="false" customWidth="true" hidden="false" outlineLevel="0" max="38" min="38" style="0" width="4.5"/>
    <col collapsed="false" customWidth="true" hidden="false" outlineLevel="0" max="39" min="39" style="0" width="7.66"/>
    <col collapsed="false" customWidth="true" hidden="false" outlineLevel="0" max="40" min="40" style="0" width="6.33"/>
  </cols>
  <sheetData>
    <row r="1" customFormat="false" ht="25.5" hidden="false" customHeight="fals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3" customFormat="false" ht="15.75" hidden="false" customHeight="false" outlineLevel="0" collapsed="false">
      <c r="D3" s="2" t="s">
        <v>3</v>
      </c>
      <c r="E3" s="2"/>
      <c r="H3" s="3" t="s">
        <v>6</v>
      </c>
      <c r="I3" s="3" t="s">
        <v>5</v>
      </c>
      <c r="K3" s="3" t="s">
        <v>7</v>
      </c>
      <c r="L3" s="3" t="s">
        <v>8</v>
      </c>
      <c r="M3" s="4" t="s">
        <v>24</v>
      </c>
    </row>
    <row r="4" customFormat="false" ht="15.75" hidden="false" customHeight="false" outlineLevel="0" collapsed="false">
      <c r="D4" s="3" t="n">
        <v>1</v>
      </c>
      <c r="E4" s="3" t="n">
        <v>2</v>
      </c>
    </row>
    <row r="5" customFormat="false" ht="15.75" hidden="false" customHeight="false" outlineLevel="0" collapsed="false">
      <c r="A5" s="0" t="n">
        <v>1971</v>
      </c>
      <c r="B5" s="5" t="s">
        <v>25</v>
      </c>
      <c r="C5" s="6" t="n">
        <v>1</v>
      </c>
      <c r="D5" s="7" t="n">
        <v>1</v>
      </c>
      <c r="E5" s="7" t="n">
        <v>2</v>
      </c>
      <c r="F5" s="8" t="n">
        <f aca="false">PRODUCT(D5:E5)</f>
        <v>2</v>
      </c>
    </row>
    <row r="6" customFormat="false" ht="15.75" hidden="false" customHeight="false" outlineLevel="0" collapsed="false">
      <c r="B6" s="5"/>
      <c r="C6" s="6" t="n">
        <v>2</v>
      </c>
      <c r="D6" s="7" t="n">
        <v>3</v>
      </c>
      <c r="E6" s="7" t="n">
        <v>4</v>
      </c>
      <c r="F6" s="8" t="n">
        <f aca="false">PRODUCT(D6:E6)</f>
        <v>12</v>
      </c>
    </row>
    <row r="7" customFormat="false" ht="15.75" hidden="false" customHeight="false" outlineLevel="0" collapsed="false">
      <c r="D7" s="14" t="s">
        <v>12</v>
      </c>
      <c r="E7" s="14"/>
      <c r="F7" s="15" t="s">
        <v>13</v>
      </c>
    </row>
    <row r="8" customFormat="false" ht="15.75" hidden="false" customHeight="false" outlineLevel="0" collapsed="false">
      <c r="D8" s="16"/>
      <c r="E8" s="16"/>
      <c r="F8" s="17" t="n">
        <f aca="false">SUM(F5:F6)</f>
        <v>14</v>
      </c>
    </row>
    <row r="9" customFormat="false" ht="15.75" hidden="false" customHeight="false" outlineLevel="0" collapsed="false">
      <c r="D9" s="3"/>
      <c r="E9" s="3"/>
      <c r="F9" s="19" t="s">
        <v>17</v>
      </c>
    </row>
    <row r="10" customFormat="false" ht="15.75" hidden="false" customHeight="false" outlineLevel="0" collapsed="false">
      <c r="D10" s="2" t="s">
        <v>3</v>
      </c>
      <c r="E10" s="2"/>
      <c r="Q10" s="2" t="s">
        <v>3</v>
      </c>
      <c r="R10" s="2"/>
      <c r="V10" s="2" t="s">
        <v>3</v>
      </c>
      <c r="W10" s="2"/>
      <c r="AB10" s="2" t="s">
        <v>3</v>
      </c>
      <c r="AC10" s="2"/>
    </row>
    <row r="11" customFormat="false" ht="15.75" hidden="false" customHeight="false" outlineLevel="0" collapsed="false">
      <c r="D11" s="3" t="n">
        <v>1</v>
      </c>
      <c r="E11" s="3" t="n">
        <v>2</v>
      </c>
      <c r="Q11" s="3" t="n">
        <v>1</v>
      </c>
      <c r="R11" s="3" t="n">
        <v>2</v>
      </c>
      <c r="V11" s="3" t="n">
        <v>1</v>
      </c>
      <c r="W11" s="3" t="n">
        <v>2</v>
      </c>
      <c r="AB11" s="3" t="n">
        <v>1</v>
      </c>
      <c r="AC11" s="3" t="n">
        <v>2</v>
      </c>
    </row>
    <row r="12" customFormat="false" ht="15.75" hidden="false" customHeight="false" outlineLevel="0" collapsed="false">
      <c r="A12" s="0" t="n">
        <v>1971</v>
      </c>
      <c r="B12" s="5" t="s">
        <v>25</v>
      </c>
      <c r="C12" s="6" t="n">
        <v>1</v>
      </c>
      <c r="D12" s="56" t="n">
        <v>1E-010</v>
      </c>
      <c r="E12" s="56" t="n">
        <v>1E-010</v>
      </c>
      <c r="F12" s="57" t="n">
        <f aca="false">PRODUCT(D12:E12)</f>
        <v>1E-020</v>
      </c>
      <c r="H12" s="10" t="n">
        <f aca="false">F15-F8</f>
        <v>42</v>
      </c>
      <c r="I12" s="9" t="n">
        <f aca="false">F15/F8</f>
        <v>4</v>
      </c>
      <c r="K12" s="11" t="n">
        <f aca="false">(F15-F8) / (LN(F15) - LN(F8))</f>
        <v>30.2965958586682</v>
      </c>
      <c r="L12" s="12" t="n">
        <f aca="false">(F12-F5) / (LN(F12) - LN(F5))</f>
        <v>0.042785462806174</v>
      </c>
      <c r="M12" s="13" t="n">
        <f aca="false">L12/K$12</f>
        <v>0.00141222013871676</v>
      </c>
      <c r="O12" s="5" t="s">
        <v>11</v>
      </c>
      <c r="P12" s="6" t="n">
        <v>1</v>
      </c>
      <c r="Q12" s="7" t="n">
        <f aca="false">LN(D12) - LN(D5)</f>
        <v>-23.0258509299405</v>
      </c>
      <c r="R12" s="7" t="n">
        <f aca="false">LN(E12) - LN(E5)</f>
        <v>-23.7189981105004</v>
      </c>
      <c r="T12" s="5" t="s">
        <v>11</v>
      </c>
      <c r="U12" s="6" t="n">
        <v>1</v>
      </c>
      <c r="V12" s="7" t="n">
        <f aca="false">$L12*Q12</f>
        <v>-0.985171688543474</v>
      </c>
      <c r="W12" s="7" t="n">
        <f aca="false">$L12*R12</f>
        <v>-1.01482831145653</v>
      </c>
      <c r="Z12" s="5" t="s">
        <v>11</v>
      </c>
      <c r="AA12" s="6" t="n">
        <v>1</v>
      </c>
      <c r="AB12" s="7" t="n">
        <f aca="false">$M12*Q12</f>
        <v>-0.0325175703943519</v>
      </c>
      <c r="AC12" s="7" t="n">
        <f aca="false">$M12*R12</f>
        <v>-0.0334964468018334</v>
      </c>
    </row>
    <row r="13" customFormat="false" ht="15.75" hidden="false" customHeight="false" outlineLevel="0" collapsed="false">
      <c r="B13" s="5"/>
      <c r="C13" s="6" t="n">
        <v>2</v>
      </c>
      <c r="D13" s="7" t="n">
        <v>7</v>
      </c>
      <c r="E13" s="7" t="n">
        <v>8</v>
      </c>
      <c r="F13" s="8" t="n">
        <f aca="false">PRODUCT(D13:E13)</f>
        <v>56</v>
      </c>
      <c r="L13" s="12" t="n">
        <f aca="false">(F13-F6) / (LN(F13) - LN(F6))</f>
        <v>28.5631741674772</v>
      </c>
      <c r="M13" s="13" t="n">
        <f aca="false">L13/K$12</f>
        <v>0.942784935334738</v>
      </c>
      <c r="O13" s="5"/>
      <c r="P13" s="6" t="n">
        <v>2</v>
      </c>
      <c r="Q13" s="7" t="n">
        <f aca="false">LN(D13) - LN(D6)</f>
        <v>0.847297860387203</v>
      </c>
      <c r="R13" s="7" t="n">
        <f aca="false">LN(E13) - LN(E6)</f>
        <v>0.693147180559945</v>
      </c>
      <c r="T13" s="5"/>
      <c r="U13" s="6" t="n">
        <v>2</v>
      </c>
      <c r="V13" s="7" t="n">
        <f aca="false">$L13*Q13</f>
        <v>24.2015163579705</v>
      </c>
      <c r="W13" s="7" t="n">
        <f aca="false">$L13*R13</f>
        <v>19.7984836420295</v>
      </c>
      <c r="Z13" s="5"/>
      <c r="AA13" s="6" t="n">
        <v>2</v>
      </c>
      <c r="AB13" s="7" t="n">
        <f aca="false">$M13*Q13</f>
        <v>0.798819658514412</v>
      </c>
      <c r="AC13" s="7" t="n">
        <f aca="false">$M13*R13</f>
        <v>0.653488719801664</v>
      </c>
    </row>
    <row r="14" customFormat="false" ht="15.75" hidden="false" customHeight="false" outlineLevel="0" collapsed="false">
      <c r="D14" s="14" t="s">
        <v>12</v>
      </c>
      <c r="E14" s="14"/>
      <c r="F14" s="15" t="s">
        <v>13</v>
      </c>
      <c r="Q14" s="14" t="s">
        <v>14</v>
      </c>
      <c r="R14" s="14"/>
      <c r="V14" s="14" t="s">
        <v>26</v>
      </c>
      <c r="W14" s="14"/>
      <c r="AB14" s="14" t="s">
        <v>27</v>
      </c>
      <c r="AC14" s="14"/>
    </row>
    <row r="15" customFormat="false" ht="15.75" hidden="false" customHeight="false" outlineLevel="0" collapsed="false">
      <c r="D15" s="16"/>
      <c r="E15" s="16"/>
      <c r="F15" s="17" t="n">
        <f aca="false">SUM(F12:F13)</f>
        <v>56</v>
      </c>
      <c r="J15" s="16"/>
      <c r="V15" s="7" t="n">
        <f aca="false">SUM(V12:V13)</f>
        <v>23.216344669427</v>
      </c>
      <c r="W15" s="7" t="n">
        <f aca="false">SUM(W12:W13)</f>
        <v>18.783655330573</v>
      </c>
      <c r="X15" s="10" t="n">
        <f aca="false">SUM(V15:W15)</f>
        <v>42</v>
      </c>
      <c r="AB15" s="7" t="n">
        <f aca="false">EXP(SUM(AB12:AB13))</f>
        <v>2.15179437722998</v>
      </c>
      <c r="AC15" s="7" t="n">
        <f aca="false">EXP(SUM(AC12:AC13))</f>
        <v>1.85891367796454</v>
      </c>
      <c r="AD15" s="9" t="n">
        <f aca="false">PRODUCT(AB15:AC15)</f>
        <v>4</v>
      </c>
    </row>
    <row r="16" customFormat="false" ht="15.75" hidden="false" customHeight="false" outlineLevel="0" collapsed="false">
      <c r="D16" s="3"/>
      <c r="E16" s="3"/>
      <c r="F16" s="19" t="s">
        <v>17</v>
      </c>
      <c r="V16" s="2" t="s">
        <v>18</v>
      </c>
      <c r="W16" s="2"/>
      <c r="X16" s="3" t="s">
        <v>6</v>
      </c>
      <c r="AB16" s="14" t="s">
        <v>5</v>
      </c>
      <c r="AC16" s="14"/>
      <c r="AD16" s="3" t="s">
        <v>5</v>
      </c>
    </row>
    <row r="17" customFormat="false" ht="15.75" hidden="false" customHeight="false" outlineLevel="0" collapsed="false">
      <c r="V17" s="16"/>
      <c r="W17" s="16"/>
      <c r="AB17" s="16"/>
      <c r="AC17" s="16"/>
    </row>
    <row r="18" customFormat="false" ht="15.75" hidden="false" customHeight="false" outlineLevel="0" collapsed="false">
      <c r="V18" s="19"/>
      <c r="W18" s="19"/>
      <c r="AB18" s="19"/>
      <c r="AC18" s="19"/>
    </row>
    <row r="19" customFormat="false" ht="15.75" hidden="false" customHeight="true" outlineLevel="0" collapsed="false">
      <c r="T19" s="24"/>
      <c r="U19" s="6"/>
      <c r="V19" s="19"/>
      <c r="W19" s="19"/>
      <c r="Z19" s="24"/>
      <c r="AA19" s="6"/>
      <c r="AB19" s="19"/>
      <c r="AC19" s="19"/>
    </row>
    <row r="20" customFormat="false" ht="15.75" hidden="false" customHeight="false" outlineLevel="0" collapsed="false">
      <c r="T20" s="24"/>
      <c r="U20" s="6"/>
      <c r="V20" s="19"/>
      <c r="W20" s="19"/>
      <c r="Z20" s="24"/>
      <c r="AA20" s="6"/>
      <c r="AB20" s="19"/>
      <c r="AC20" s="19"/>
    </row>
    <row r="21" customFormat="false" ht="15.75" hidden="false" customHeight="false" outlineLevel="0" collapsed="false">
      <c r="V21" s="25"/>
      <c r="W21" s="25"/>
      <c r="X21" s="25"/>
      <c r="AB21" s="25"/>
      <c r="AC21" s="25"/>
      <c r="AD21" s="25"/>
    </row>
    <row r="22" customFormat="false" ht="15.75" hidden="false" customHeight="false" outlineLevel="0" collapsed="false">
      <c r="V22" s="19"/>
      <c r="W22" s="19"/>
      <c r="X22" s="18"/>
      <c r="Y22" s="18"/>
      <c r="AB22" s="19"/>
      <c r="AC22" s="19"/>
      <c r="AD22" s="18"/>
    </row>
    <row r="26" customFormat="false" ht="15.75" hidden="false" customHeight="true" outlineLevel="0" collapsed="false"/>
    <row r="33" customFormat="false" ht="15.75" hidden="false" customHeight="true" outlineLevel="0" collapsed="false"/>
  </sheetData>
  <mergeCells count="18">
    <mergeCell ref="A1:AE1"/>
    <mergeCell ref="D3:E3"/>
    <mergeCell ref="B5:B6"/>
    <mergeCell ref="D7:E7"/>
    <mergeCell ref="D10:E10"/>
    <mergeCell ref="Q10:R10"/>
    <mergeCell ref="V10:W10"/>
    <mergeCell ref="AB10:AC10"/>
    <mergeCell ref="B12:B13"/>
    <mergeCell ref="O12:O13"/>
    <mergeCell ref="T12:T13"/>
    <mergeCell ref="Z12:Z13"/>
    <mergeCell ref="D14:E14"/>
    <mergeCell ref="Q14:R14"/>
    <mergeCell ref="V14:W14"/>
    <mergeCell ref="AB14:AC14"/>
    <mergeCell ref="V16:W16"/>
    <mergeCell ref="AB16:AC16"/>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8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3" ySplit="2" topLeftCell="D50" activePane="bottomRight" state="frozen"/>
      <selection pane="topLeft" activeCell="A1" activeCellId="0" sqref="A1"/>
      <selection pane="topRight" activeCell="D1" activeCellId="0" sqref="D1"/>
      <selection pane="bottomLeft" activeCell="A50" activeCellId="0" sqref="A50"/>
      <selection pane="bottomRight" activeCell="D59" activeCellId="0" sqref="D59"/>
    </sheetView>
  </sheetViews>
  <sheetFormatPr defaultColWidth="10.4375" defaultRowHeight="15.75" zeroHeight="false" outlineLevelRow="0" outlineLevelCol="0"/>
  <cols>
    <col collapsed="false" customWidth="true" hidden="false" outlineLevel="0" max="1" min="1" style="0" width="5.16"/>
    <col collapsed="false" customWidth="true" hidden="false" outlineLevel="0" max="2" min="2" style="0" width="3.67"/>
    <col collapsed="false" customWidth="true" hidden="false" outlineLevel="0" max="3" min="3" style="0" width="29"/>
    <col collapsed="false" customWidth="true" hidden="false" outlineLevel="0" max="9" min="9" style="0" width="5.33"/>
    <col collapsed="false" customWidth="true" hidden="false" outlineLevel="0" max="12" min="12" style="0" width="4.66"/>
  </cols>
  <sheetData>
    <row r="1" customFormat="false" ht="15.75" hidden="false" customHeight="false" outlineLevel="0" collapsed="false">
      <c r="D1" s="2" t="s">
        <v>3</v>
      </c>
      <c r="E1" s="2"/>
      <c r="F1" s="2"/>
      <c r="G1" s="2"/>
      <c r="Q1" s="2" t="s">
        <v>3</v>
      </c>
      <c r="R1" s="2"/>
      <c r="S1" s="2"/>
      <c r="T1" s="2"/>
      <c r="V1" s="2" t="s">
        <v>3</v>
      </c>
      <c r="W1" s="2"/>
      <c r="X1" s="2"/>
      <c r="Y1" s="2"/>
    </row>
    <row r="2" customFormat="false" ht="15.75" hidden="false" customHeight="false" outlineLevel="0" collapsed="false">
      <c r="D2" s="3" t="s">
        <v>41</v>
      </c>
      <c r="E2" s="3" t="s">
        <v>42</v>
      </c>
      <c r="F2" s="3" t="s">
        <v>43</v>
      </c>
      <c r="G2" s="3" t="s">
        <v>44</v>
      </c>
      <c r="J2" s="3" t="s">
        <v>5</v>
      </c>
      <c r="K2" s="3" t="s">
        <v>6</v>
      </c>
      <c r="M2" s="3" t="s">
        <v>7</v>
      </c>
      <c r="N2" s="3" t="s">
        <v>8</v>
      </c>
      <c r="O2" s="4" t="s">
        <v>24</v>
      </c>
      <c r="Q2" s="3" t="s">
        <v>41</v>
      </c>
      <c r="R2" s="3" t="s">
        <v>42</v>
      </c>
      <c r="S2" s="3" t="s">
        <v>43</v>
      </c>
      <c r="T2" s="3" t="s">
        <v>44</v>
      </c>
      <c r="V2" s="3" t="s">
        <v>41</v>
      </c>
      <c r="W2" s="3" t="s">
        <v>42</v>
      </c>
      <c r="X2" s="3" t="s">
        <v>43</v>
      </c>
      <c r="Y2" s="3" t="s">
        <v>44</v>
      </c>
    </row>
    <row r="3" customFormat="false" ht="15.75" hidden="false" customHeight="false" outlineLevel="0" collapsed="false">
      <c r="A3" s="0" t="n">
        <v>2002</v>
      </c>
      <c r="C3" s="0" t="s">
        <v>45</v>
      </c>
      <c r="D3" s="58" t="n">
        <v>8270.20152104352</v>
      </c>
      <c r="E3" s="58" t="n">
        <v>0.210861759257025</v>
      </c>
      <c r="F3" s="58" t="n">
        <v>0.520713362670397</v>
      </c>
      <c r="G3" s="58" t="n">
        <v>0.0281963311351873</v>
      </c>
      <c r="H3" s="12" t="n">
        <f aca="false">PRODUCT(D3:G3)</f>
        <v>25.60384814832</v>
      </c>
      <c r="J3" s="3"/>
      <c r="K3" s="3"/>
      <c r="M3" s="3"/>
      <c r="N3" s="3"/>
      <c r="O3" s="4"/>
    </row>
    <row r="4" customFormat="false" ht="15.75" hidden="false" customHeight="false" outlineLevel="0" collapsed="false">
      <c r="C4" s="0" t="s">
        <v>46</v>
      </c>
      <c r="D4" s="58" t="n">
        <v>8270.20152104352</v>
      </c>
      <c r="E4" s="58" t="n">
        <v>0.0735335673227738</v>
      </c>
      <c r="F4" s="58" t="n">
        <v>0.0910274670555227</v>
      </c>
      <c r="G4" s="58" t="n">
        <v>0.0286633072660316</v>
      </c>
      <c r="H4" s="12" t="n">
        <f aca="false">PRODUCT(D4:G4)</f>
        <v>1.58672069076948</v>
      </c>
      <c r="J4" s="3"/>
      <c r="K4" s="3"/>
      <c r="M4" s="3"/>
      <c r="N4" s="3"/>
      <c r="O4" s="4"/>
    </row>
    <row r="5" customFormat="false" ht="15.75" hidden="false" customHeight="false" outlineLevel="0" collapsed="false">
      <c r="C5" s="0" t="s">
        <v>47</v>
      </c>
      <c r="D5" s="58" t="n">
        <v>8270.20152104352</v>
      </c>
      <c r="E5" s="58" t="n">
        <v>0.0228855223722232</v>
      </c>
      <c r="F5" s="58" t="n">
        <v>0.0910274670555227</v>
      </c>
      <c r="G5" s="58" t="n">
        <v>0.224497046207658</v>
      </c>
      <c r="H5" s="12" t="n">
        <f aca="false">PRODUCT(D5:G5)</f>
        <v>3.86776439706144</v>
      </c>
      <c r="J5" s="3"/>
      <c r="K5" s="3"/>
      <c r="M5" s="3"/>
      <c r="N5" s="3"/>
      <c r="O5" s="4"/>
    </row>
    <row r="6" customFormat="false" ht="15.75" hidden="false" customHeight="false" outlineLevel="0" collapsed="false">
      <c r="C6" s="0" t="s">
        <v>48</v>
      </c>
      <c r="D6" s="58" t="n">
        <v>8270.20152104352</v>
      </c>
      <c r="E6" s="58" t="n">
        <v>0.00114281868130302</v>
      </c>
      <c r="F6" s="58" t="n">
        <v>0.0910274670555227</v>
      </c>
      <c r="G6" s="58" t="n">
        <v>0.0317902134280087</v>
      </c>
      <c r="H6" s="12" t="n">
        <f aca="false">PRODUCT(D6:G6)</f>
        <v>0.0273501255953012</v>
      </c>
      <c r="J6" s="3"/>
      <c r="K6" s="3"/>
      <c r="M6" s="3"/>
      <c r="N6" s="3"/>
      <c r="O6" s="4"/>
    </row>
    <row r="7" customFormat="false" ht="15.75" hidden="false" customHeight="false" outlineLevel="0" collapsed="false">
      <c r="C7" s="0" t="s">
        <v>49</v>
      </c>
      <c r="D7" s="58" t="n">
        <v>8270.20152104352</v>
      </c>
      <c r="E7" s="58" t="n">
        <v>0.0259099849043504</v>
      </c>
      <c r="F7" s="58" t="n">
        <v>0.0910274670555227</v>
      </c>
      <c r="G7" s="58" t="n">
        <v>0.170482929007251</v>
      </c>
      <c r="H7" s="12" t="n">
        <f aca="false">PRODUCT(D7:G7)</f>
        <v>3.32534422739175</v>
      </c>
      <c r="J7" s="3"/>
      <c r="K7" s="3"/>
      <c r="M7" s="3"/>
      <c r="N7" s="3"/>
      <c r="O7" s="4"/>
    </row>
    <row r="8" customFormat="false" ht="15.75" hidden="false" customHeight="false" outlineLevel="0" collapsed="false">
      <c r="C8" s="0" t="s">
        <v>50</v>
      </c>
      <c r="D8" s="58" t="n">
        <v>8270.20152104352</v>
      </c>
      <c r="E8" s="58" t="n">
        <v>0.136845768171156</v>
      </c>
      <c r="F8" s="58" t="n">
        <v>0.188898725694253</v>
      </c>
      <c r="G8" s="58" t="n">
        <v>0.0454264638752156</v>
      </c>
      <c r="H8" s="12" t="n">
        <f aca="false">PRODUCT(D8:G8)</f>
        <v>9.71148007800004</v>
      </c>
      <c r="J8" s="3"/>
      <c r="K8" s="3"/>
      <c r="M8" s="3"/>
      <c r="N8" s="3"/>
      <c r="O8" s="4"/>
    </row>
    <row r="9" customFormat="false" ht="15.75" hidden="false" customHeight="false" outlineLevel="0" collapsed="false">
      <c r="C9" s="0" t="s">
        <v>51</v>
      </c>
      <c r="D9" s="58" t="n">
        <v>8270.20152104352</v>
      </c>
      <c r="E9" s="58" t="n">
        <v>0.118653561284674</v>
      </c>
      <c r="F9" s="58" t="n">
        <v>0.188898725694253</v>
      </c>
      <c r="G9" s="58" t="n">
        <v>0.320165242176175</v>
      </c>
      <c r="H9" s="12" t="n">
        <f aca="false">PRODUCT(D9:G9)</f>
        <v>59.34717903</v>
      </c>
      <c r="J9" s="3"/>
      <c r="K9" s="3"/>
      <c r="M9" s="3"/>
      <c r="N9" s="3"/>
      <c r="O9" s="4"/>
    </row>
    <row r="10" customFormat="false" ht="15.75" hidden="false" customHeight="false" outlineLevel="0" collapsed="false">
      <c r="C10" s="0" t="s">
        <v>52</v>
      </c>
      <c r="D10" s="58" t="n">
        <v>8270.20152104352</v>
      </c>
      <c r="E10" s="58" t="n">
        <v>0.153804094680827</v>
      </c>
      <c r="F10" s="58" t="n">
        <v>0.188898725694253</v>
      </c>
      <c r="G10" s="58" t="n">
        <v>0.0220328768809411</v>
      </c>
      <c r="H10" s="12" t="n">
        <f aca="false">PRODUCT(D10:G10)</f>
        <v>5.29400352</v>
      </c>
      <c r="J10" s="3"/>
      <c r="K10" s="3"/>
      <c r="M10" s="3"/>
      <c r="N10" s="3"/>
      <c r="O10" s="4"/>
    </row>
    <row r="11" customFormat="false" ht="15.75" hidden="false" customHeight="false" outlineLevel="0" collapsed="false">
      <c r="C11" s="0" t="s">
        <v>53</v>
      </c>
      <c r="D11" s="58" t="n">
        <v>8270.20152104352</v>
      </c>
      <c r="E11" s="58" t="n">
        <v>0.00614783090353588</v>
      </c>
      <c r="F11" s="58" t="n">
        <v>0.199360444579827</v>
      </c>
      <c r="G11" s="58" t="n">
        <v>0.790509720980781</v>
      </c>
      <c r="H11" s="12" t="n">
        <f aca="false">PRODUCT(D11:G11)</f>
        <v>8.01279836463612</v>
      </c>
      <c r="J11" s="3"/>
      <c r="K11" s="3"/>
      <c r="M11" s="3"/>
      <c r="N11" s="3"/>
      <c r="O11" s="4"/>
    </row>
    <row r="12" customFormat="false" ht="15.75" hidden="false" customHeight="false" outlineLevel="0" collapsed="false">
      <c r="C12" s="0" t="s">
        <v>54</v>
      </c>
      <c r="D12" s="58" t="n">
        <v>8270.20152104352</v>
      </c>
      <c r="E12" s="58" t="n">
        <v>0.493761281654635</v>
      </c>
      <c r="F12" s="58" t="n">
        <v>0.0910274670555227</v>
      </c>
      <c r="G12" s="58" t="n">
        <v>0.418806456599763</v>
      </c>
      <c r="H12" s="12" t="n">
        <f aca="false">PRODUCT(D12:G12)</f>
        <v>155.675027265216</v>
      </c>
      <c r="J12" s="3"/>
      <c r="K12" s="3"/>
      <c r="M12" s="3"/>
      <c r="N12" s="3"/>
      <c r="O12" s="4"/>
    </row>
    <row r="13" customFormat="false" ht="15.75" hidden="false" customHeight="false" outlineLevel="0" collapsed="false">
      <c r="C13" s="0" t="s">
        <v>55</v>
      </c>
      <c r="D13" s="58" t="n">
        <v>8270.20152104352</v>
      </c>
      <c r="E13" s="58" t="n">
        <v>0.262281256362572</v>
      </c>
      <c r="F13" s="58" t="n">
        <v>0.188898725694253</v>
      </c>
      <c r="G13" s="58" t="n">
        <v>0.182382265692303</v>
      </c>
      <c r="H13" s="12" t="n">
        <f aca="false">PRODUCT(D13:G13)</f>
        <v>74.7300000000001</v>
      </c>
      <c r="J13" s="3"/>
      <c r="K13" s="3"/>
      <c r="M13" s="3"/>
      <c r="N13" s="3"/>
      <c r="O13" s="4"/>
    </row>
    <row r="14" customFormat="false" ht="15.75" hidden="false" customHeight="false" outlineLevel="0" collapsed="false">
      <c r="C14" s="0" t="s">
        <v>56</v>
      </c>
      <c r="D14" s="58" t="n">
        <v>8270.20152104352</v>
      </c>
      <c r="E14" s="58" t="n">
        <v>0.0183777631771212</v>
      </c>
      <c r="F14" s="58" t="n">
        <v>0.199360444579827</v>
      </c>
      <c r="G14" s="58" t="n">
        <v>0.209490279019219</v>
      </c>
      <c r="H14" s="12" t="n">
        <f aca="false">PRODUCT(D14:G14)</f>
        <v>6.34763011068614</v>
      </c>
      <c r="J14" s="3"/>
      <c r="K14" s="3"/>
      <c r="M14" s="3"/>
      <c r="N14" s="3"/>
      <c r="O14" s="4"/>
    </row>
    <row r="15" customFormat="false" ht="15.75" hidden="false" customHeight="false" outlineLevel="0" collapsed="false">
      <c r="C15" s="0" t="s">
        <v>57</v>
      </c>
      <c r="D15" s="58" t="n">
        <v>8270.20152104352</v>
      </c>
      <c r="E15" s="58" t="n">
        <v>0.493761281654635</v>
      </c>
      <c r="F15" s="58" t="n">
        <v>0.0910274670555227</v>
      </c>
      <c r="G15" s="58" t="n">
        <v>0.0119864737771605</v>
      </c>
      <c r="H15" s="12" t="n">
        <f aca="false">PRODUCT(D15:G15)</f>
        <v>4.45550588504062</v>
      </c>
      <c r="J15" s="3"/>
      <c r="K15" s="3"/>
      <c r="M15" s="3"/>
      <c r="N15" s="3"/>
      <c r="O15" s="4"/>
    </row>
    <row r="16" customFormat="false" ht="15.75" hidden="false" customHeight="false" outlineLevel="0" collapsed="false">
      <c r="C16" s="0" t="s">
        <v>58</v>
      </c>
      <c r="D16" s="58" t="n">
        <v>8270.20152104352</v>
      </c>
      <c r="E16" s="58" t="n">
        <v>0.163191675347039</v>
      </c>
      <c r="F16" s="58" t="n">
        <v>0.188898725694253</v>
      </c>
      <c r="G16" s="58" t="n">
        <v>0.410714384104541</v>
      </c>
      <c r="H16" s="12" t="n">
        <f aca="false">PRODUCT(D16:G16)</f>
        <v>104.708764305001</v>
      </c>
      <c r="J16" s="3"/>
      <c r="K16" s="3"/>
      <c r="M16" s="3"/>
      <c r="N16" s="3"/>
      <c r="O16" s="4"/>
    </row>
    <row r="17" customFormat="false" ht="15.75" hidden="false" customHeight="false" outlineLevel="0" collapsed="false">
      <c r="C17" s="0" t="s">
        <v>59</v>
      </c>
      <c r="D17" s="58" t="n">
        <v>8270.20152104352</v>
      </c>
      <c r="E17" s="58" t="n">
        <v>0.0593267806423371</v>
      </c>
      <c r="F17" s="58" t="n">
        <v>0.188898725694253</v>
      </c>
      <c r="G17" s="58" t="n">
        <v>0.0192787672708235</v>
      </c>
      <c r="H17" s="12" t="n">
        <f aca="false">PRODUCT(D17:G17)</f>
        <v>1.78679678800001</v>
      </c>
      <c r="J17" s="3"/>
      <c r="K17" s="3"/>
      <c r="M17" s="3"/>
      <c r="N17" s="3"/>
      <c r="O17" s="4"/>
    </row>
    <row r="18" customFormat="false" ht="15.75" hidden="false" customHeight="false" outlineLevel="0" collapsed="false">
      <c r="C18" s="0" t="s">
        <v>60</v>
      </c>
      <c r="D18" s="58" t="n">
        <v>8270.20152104352</v>
      </c>
      <c r="E18" s="58" t="n">
        <v>0.0151015479568266</v>
      </c>
      <c r="F18" s="58" t="n">
        <v>0.520713362670397</v>
      </c>
      <c r="G18" s="58" t="n">
        <v>0.303743283462689</v>
      </c>
      <c r="H18" s="12" t="n">
        <f aca="false">PRODUCT(D18:G18)</f>
        <v>19.7534503202399</v>
      </c>
      <c r="J18" s="3"/>
      <c r="K18" s="3"/>
      <c r="M18" s="3"/>
      <c r="N18" s="3"/>
      <c r="O18" s="4"/>
    </row>
    <row r="19" customFormat="false" ht="15.75" hidden="false" customHeight="false" outlineLevel="0" collapsed="false">
      <c r="C19" s="0" t="s">
        <v>61</v>
      </c>
      <c r="D19" s="58" t="n">
        <v>8270.20152104352</v>
      </c>
      <c r="E19" s="58" t="n">
        <v>0.210861759257025</v>
      </c>
      <c r="F19" s="58" t="n">
        <v>0.0910274670555227</v>
      </c>
      <c r="G19" s="58" t="n">
        <v>0.0612540842231622</v>
      </c>
      <c r="H19" s="12" t="n">
        <f aca="false">PRODUCT(D19:G19)</f>
        <v>9.72347332883734</v>
      </c>
      <c r="J19" s="3"/>
      <c r="K19" s="3"/>
      <c r="M19" s="3"/>
      <c r="N19" s="3"/>
      <c r="O19" s="4"/>
    </row>
    <row r="20" customFormat="false" ht="15.75" hidden="false" customHeight="false" outlineLevel="0" collapsed="false">
      <c r="C20" s="0" t="s">
        <v>62</v>
      </c>
      <c r="D20" s="58" t="n">
        <v>8270.20152104352</v>
      </c>
      <c r="E20" s="58" t="n">
        <v>0.0651467268611581</v>
      </c>
      <c r="F20" s="58" t="n">
        <v>0.520713362670397</v>
      </c>
      <c r="G20" s="58" t="n">
        <v>0.0160479077618239</v>
      </c>
      <c r="H20" s="12" t="n">
        <f aca="false">PRODUCT(D20:G20)</f>
        <v>4.50221089919999</v>
      </c>
      <c r="J20" s="3"/>
      <c r="K20" s="3"/>
      <c r="M20" s="3"/>
      <c r="N20" s="3"/>
      <c r="O20" s="4"/>
    </row>
    <row r="21" customFormat="false" ht="15.75" hidden="false" customHeight="false" outlineLevel="0" collapsed="false">
      <c r="C21" s="0" t="s">
        <v>63</v>
      </c>
      <c r="D21" s="58" t="n">
        <v>8270.20152104352</v>
      </c>
      <c r="E21" s="58" t="n">
        <v>0.0868707774996032</v>
      </c>
      <c r="F21" s="58" t="n">
        <v>0.520713362670397</v>
      </c>
      <c r="G21" s="58" t="n">
        <v>0.0120884832011234</v>
      </c>
      <c r="H21" s="12" t="n">
        <f aca="false">PRODUCT(D21:G21)</f>
        <v>4.52231005500001</v>
      </c>
      <c r="J21" s="3"/>
      <c r="K21" s="3"/>
      <c r="M21" s="3"/>
      <c r="N21" s="3"/>
      <c r="O21" s="4"/>
    </row>
    <row r="22" customFormat="false" ht="15.75" hidden="false" customHeight="false" outlineLevel="0" collapsed="false">
      <c r="C22" s="0" t="s">
        <v>64</v>
      </c>
      <c r="D22" s="58" t="n">
        <v>8270.20152104352</v>
      </c>
      <c r="E22" s="58" t="n">
        <v>0.0244754495118939</v>
      </c>
      <c r="F22" s="58" t="n">
        <v>0.520713362670397</v>
      </c>
      <c r="G22" s="58" t="n">
        <v>0.639923994439176</v>
      </c>
      <c r="H22" s="12" t="n">
        <f aca="false">PRODUCT(D22:G22)</f>
        <v>67.4487470336399</v>
      </c>
      <c r="J22" s="3"/>
      <c r="K22" s="3"/>
      <c r="M22" s="3"/>
      <c r="N22" s="3"/>
      <c r="O22" s="4"/>
    </row>
    <row r="23" customFormat="false" ht="15.75" hidden="false" customHeight="false" outlineLevel="0" collapsed="false">
      <c r="C23" s="0" t="s">
        <v>65</v>
      </c>
      <c r="D23" s="58" t="n">
        <v>8270.20152104352</v>
      </c>
      <c r="E23" s="58" t="n">
        <v>0.210861759257025</v>
      </c>
      <c r="F23" s="58" t="n">
        <v>0.0910274670555227</v>
      </c>
      <c r="G23" s="58" t="n">
        <v>0.0397512889389382</v>
      </c>
      <c r="H23" s="12" t="n">
        <f aca="false">PRODUCT(D23:G23)</f>
        <v>6.310119605682</v>
      </c>
      <c r="J23" s="3"/>
      <c r="K23" s="3"/>
      <c r="M23" s="3"/>
      <c r="N23" s="3"/>
      <c r="O23" s="4"/>
    </row>
    <row r="24" customFormat="false" ht="15.75" hidden="false" customHeight="false" outlineLevel="0" collapsed="false">
      <c r="C24" s="0" t="s">
        <v>66</v>
      </c>
      <c r="D24" s="58" t="n">
        <v>8270.20152104352</v>
      </c>
      <c r="E24" s="58" t="n">
        <v>0.0837350090280012</v>
      </c>
      <c r="F24" s="58" t="n">
        <v>0.0910274670555227</v>
      </c>
      <c r="G24" s="58" t="n">
        <v>0.0127682005520273</v>
      </c>
      <c r="H24" s="12" t="n">
        <f aca="false">PRODUCT(D24:G24)</f>
        <v>0.804869216470078</v>
      </c>
      <c r="J24" s="3"/>
      <c r="K24" s="3"/>
      <c r="M24" s="3"/>
      <c r="N24" s="3"/>
      <c r="O24" s="4"/>
    </row>
    <row r="25" customFormat="false" ht="15.75" hidden="false" customHeight="false" outlineLevel="0" collapsed="false">
      <c r="D25" s="14" t="s">
        <v>12</v>
      </c>
      <c r="E25" s="14"/>
      <c r="F25" s="14"/>
      <c r="G25" s="14"/>
      <c r="H25" s="15" t="s">
        <v>13</v>
      </c>
      <c r="J25" s="3"/>
      <c r="K25" s="3"/>
      <c r="M25" s="3"/>
      <c r="N25" s="3"/>
      <c r="O25" s="4"/>
    </row>
    <row r="26" customFormat="false" ht="15.75" hidden="false" customHeight="false" outlineLevel="0" collapsed="false">
      <c r="H26" s="17" t="n">
        <f aca="false">SUM(H3:H24)</f>
        <v>577.545393394786</v>
      </c>
      <c r="J26" s="3"/>
      <c r="K26" s="3"/>
      <c r="M26" s="3"/>
      <c r="N26" s="3"/>
      <c r="O26" s="4"/>
    </row>
    <row r="27" customFormat="false" ht="15.75" hidden="false" customHeight="false" outlineLevel="0" collapsed="false">
      <c r="H27" s="19" t="s">
        <v>17</v>
      </c>
      <c r="J27" s="3"/>
      <c r="K27" s="3"/>
      <c r="M27" s="3"/>
      <c r="N27" s="3"/>
      <c r="O27" s="4"/>
    </row>
    <row r="28" customFormat="false" ht="15.75" hidden="false" customHeight="false" outlineLevel="0" collapsed="false">
      <c r="J28" s="3"/>
      <c r="K28" s="3"/>
      <c r="M28" s="3"/>
      <c r="N28" s="3"/>
      <c r="O28" s="4"/>
    </row>
    <row r="29" customFormat="false" ht="15.75" hidden="false" customHeight="false" outlineLevel="0" collapsed="false">
      <c r="D29" s="2" t="s">
        <v>3</v>
      </c>
      <c r="E29" s="2"/>
      <c r="F29" s="2"/>
      <c r="G29" s="2"/>
      <c r="J29" s="3"/>
      <c r="K29" s="3"/>
      <c r="M29" s="3"/>
      <c r="N29" s="3"/>
      <c r="O29" s="4"/>
      <c r="Q29" s="2" t="s">
        <v>3</v>
      </c>
      <c r="R29" s="2"/>
      <c r="S29" s="2"/>
      <c r="T29" s="2"/>
      <c r="V29" s="2" t="s">
        <v>3</v>
      </c>
      <c r="W29" s="2"/>
      <c r="X29" s="2"/>
      <c r="Y29" s="2"/>
    </row>
    <row r="30" customFormat="false" ht="15.75" hidden="false" customHeight="false" outlineLevel="0" collapsed="false">
      <c r="D30" s="3" t="s">
        <v>41</v>
      </c>
      <c r="E30" s="3" t="s">
        <v>42</v>
      </c>
      <c r="F30" s="3" t="s">
        <v>43</v>
      </c>
      <c r="G30" s="3" t="s">
        <v>44</v>
      </c>
      <c r="J30" s="3"/>
      <c r="K30" s="3"/>
      <c r="M30" s="3"/>
      <c r="N30" s="3"/>
      <c r="O30" s="4"/>
      <c r="Q30" s="3" t="s">
        <v>41</v>
      </c>
      <c r="R30" s="3" t="s">
        <v>42</v>
      </c>
      <c r="S30" s="3" t="s">
        <v>43</v>
      </c>
      <c r="T30" s="3" t="s">
        <v>44</v>
      </c>
      <c r="V30" s="3" t="s">
        <v>41</v>
      </c>
      <c r="W30" s="3" t="s">
        <v>42</v>
      </c>
      <c r="X30" s="3" t="s">
        <v>43</v>
      </c>
      <c r="Y30" s="3" t="s">
        <v>44</v>
      </c>
    </row>
    <row r="31" customFormat="false" ht="15.75" hidden="false" customHeight="true" outlineLevel="0" collapsed="false">
      <c r="A31" s="0" t="n">
        <v>2003</v>
      </c>
      <c r="B31" s="5" t="s">
        <v>67</v>
      </c>
      <c r="C31" s="0" t="s">
        <v>45</v>
      </c>
      <c r="D31" s="58" t="n">
        <v>7909.89857589961</v>
      </c>
      <c r="E31" s="58" t="n">
        <v>0.168054744834221</v>
      </c>
      <c r="F31" s="58" t="n">
        <v>0.521283202253618</v>
      </c>
      <c r="G31" s="58" t="n">
        <v>0.00925878452059151</v>
      </c>
      <c r="H31" s="12" t="n">
        <f aca="false">PRODUCT(D31:G31)</f>
        <v>6.41577907883252</v>
      </c>
      <c r="J31" s="9" t="n">
        <f aca="false">H54/H26</f>
        <v>0.857517519362302</v>
      </c>
      <c r="K31" s="10" t="n">
        <f aca="false">H54-H26</f>
        <v>-82.2901003317642</v>
      </c>
      <c r="M31" s="11" t="n">
        <f aca="false">(H54-H26) / (LN(H54) - LN(H26))</f>
        <v>535.3466653222</v>
      </c>
      <c r="N31" s="8" t="n">
        <f aca="false">(H31-H3) / (LN(H31) - LN(H3))</f>
        <v>13.864389855103</v>
      </c>
      <c r="O31" s="13" t="n">
        <f aca="false">N31/M$31</f>
        <v>0.025897966221119</v>
      </c>
      <c r="Q31" s="7" t="n">
        <f aca="false">LN(D31) - LN(D3)</f>
        <v>-0.0445439170242565</v>
      </c>
      <c r="R31" s="7" t="n">
        <f aca="false">LN(E31) - LN(E3)</f>
        <v>-0.22691296093063</v>
      </c>
      <c r="S31" s="7" t="n">
        <f aca="false">LN(F31) - LN(F3)</f>
        <v>0.00109374571704046</v>
      </c>
      <c r="T31" s="7" t="n">
        <f aca="false">LN(G31) - LN(G3)</f>
        <v>-1.11361908912366</v>
      </c>
      <c r="V31" s="7" t="n">
        <f aca="false">$N31*Q31</f>
        <v>-0.617574231297654</v>
      </c>
      <c r="W31" s="7" t="n">
        <f aca="false">$N31*R31</f>
        <v>-3.14600975351802</v>
      </c>
      <c r="X31" s="7" t="n">
        <f aca="false">$N31*S31</f>
        <v>0.0151641170233982</v>
      </c>
      <c r="Y31" s="7" t="n">
        <f aca="false">$N31*T31</f>
        <v>-15.4396492016952</v>
      </c>
    </row>
    <row r="32" customFormat="false" ht="15.75" hidden="false" customHeight="false" outlineLevel="0" collapsed="false">
      <c r="B32" s="5"/>
      <c r="C32" s="0" t="s">
        <v>46</v>
      </c>
      <c r="D32" s="58" t="n">
        <v>7909.89857589961</v>
      </c>
      <c r="E32" s="58" t="n">
        <v>0.0724899446886559</v>
      </c>
      <c r="F32" s="58" t="n">
        <v>0.078700890618085</v>
      </c>
      <c r="G32" s="58" t="n">
        <v>0.0361522024181595</v>
      </c>
      <c r="H32" s="12" t="n">
        <f aca="false">PRODUCT(D32:G32)</f>
        <v>1.63140988800694</v>
      </c>
      <c r="J32" s="3" t="s">
        <v>5</v>
      </c>
      <c r="K32" s="3" t="s">
        <v>6</v>
      </c>
      <c r="M32" s="3" t="s">
        <v>7</v>
      </c>
      <c r="N32" s="8" t="n">
        <f aca="false">(H32-H4) / (LN(H32) - LN(H4))</f>
        <v>1.60896185319487</v>
      </c>
      <c r="O32" s="13" t="n">
        <f aca="false">N32/M$31</f>
        <v>0.00300545787882421</v>
      </c>
      <c r="Q32" s="7" t="n">
        <f aca="false">LN(D32) - LN(D4)</f>
        <v>-0.0445439170242565</v>
      </c>
      <c r="R32" s="7" t="n">
        <f aca="false">LN(E32) - LN(E4)</f>
        <v>-0.0142941419407485</v>
      </c>
      <c r="S32" s="7" t="n">
        <f aca="false">LN(F32) - LN(F4)</f>
        <v>-0.14550682476809</v>
      </c>
      <c r="T32" s="7" t="n">
        <f aca="false">LN(G32) - LN(G4)</f>
        <v>0.232120058855316</v>
      </c>
      <c r="V32" s="7" t="n">
        <f aca="false">$N32*Q32</f>
        <v>-0.0716694632839065</v>
      </c>
      <c r="W32" s="7" t="n">
        <f aca="false">$N32*R32</f>
        <v>-0.0229987291068173</v>
      </c>
      <c r="X32" s="7" t="n">
        <f aca="false">$N32*S32</f>
        <v>-0.234114930431368</v>
      </c>
      <c r="Y32" s="7" t="n">
        <f aca="false">$N32*T32</f>
        <v>0.373472320059552</v>
      </c>
    </row>
    <row r="33" customFormat="false" ht="15.75" hidden="false" customHeight="false" outlineLevel="0" collapsed="false">
      <c r="B33" s="5"/>
      <c r="C33" s="0" t="s">
        <v>47</v>
      </c>
      <c r="D33" s="58" t="n">
        <v>7909.89857589961</v>
      </c>
      <c r="E33" s="58" t="n">
        <v>0.0226904733321914</v>
      </c>
      <c r="F33" s="58" t="n">
        <v>0.078700890618085</v>
      </c>
      <c r="G33" s="58" t="n">
        <v>0.218175299958428</v>
      </c>
      <c r="H33" s="12" t="n">
        <f aca="false">PRODUCT(D33:G33)</f>
        <v>3.08176628186593</v>
      </c>
      <c r="N33" s="8" t="n">
        <f aca="false">(H33-H5) / (LN(H33) - LN(H5))</f>
        <v>3.45989827651585</v>
      </c>
      <c r="O33" s="13" t="n">
        <f aca="false">N33/M$31</f>
        <v>0.00646291179274181</v>
      </c>
      <c r="Q33" s="7" t="n">
        <f aca="false">LN(D33) - LN(D5)</f>
        <v>-0.0445439170242565</v>
      </c>
      <c r="R33" s="7" t="n">
        <f aca="false">LN(E33) - LN(E5)</f>
        <v>-0.00855934040837036</v>
      </c>
      <c r="S33" s="7" t="n">
        <f aca="false">LN(F33) - LN(F5)</f>
        <v>-0.14550682476809</v>
      </c>
      <c r="T33" s="7" t="n">
        <f aca="false">LN(G33) - LN(G5)</f>
        <v>-0.0285636819907005</v>
      </c>
      <c r="V33" s="7" t="n">
        <f aca="false">$N33*Q33</f>
        <v>-0.15411742174149</v>
      </c>
      <c r="W33" s="7" t="n">
        <f aca="false">$N33*R33</f>
        <v>-0.0296144471270331</v>
      </c>
      <c r="X33" s="7" t="n">
        <f aca="false">$N33*S33</f>
        <v>-0.503438812236409</v>
      </c>
      <c r="Y33" s="7" t="n">
        <f aca="false">$N33*T33</f>
        <v>-0.0988274340905715</v>
      </c>
    </row>
    <row r="34" customFormat="false" ht="15.75" hidden="false" customHeight="false" outlineLevel="0" collapsed="false">
      <c r="B34" s="5"/>
      <c r="C34" s="0" t="s">
        <v>48</v>
      </c>
      <c r="D34" s="58" t="n">
        <v>7909.89857589961</v>
      </c>
      <c r="E34" s="58" t="n">
        <v>0.0011510591794668</v>
      </c>
      <c r="F34" s="58" t="n">
        <v>0.078700890618085</v>
      </c>
      <c r="G34" s="58" t="n">
        <v>0.0400960792629738</v>
      </c>
      <c r="H34" s="12" t="n">
        <f aca="false">PRODUCT(D34:G34)</f>
        <v>0.028730958997484</v>
      </c>
      <c r="N34" s="8" t="n">
        <f aca="false">(H34-H6) / (LN(H34) - LN(H6))</f>
        <v>0.0280348748797557</v>
      </c>
      <c r="O34" s="13" t="n">
        <f aca="false">N34/M$31</f>
        <v>5.23677024547875E-005</v>
      </c>
      <c r="Q34" s="7" t="n">
        <f aca="false">LN(D34) - LN(D6)</f>
        <v>-0.0445439170242565</v>
      </c>
      <c r="R34" s="7" t="n">
        <f aca="false">LN(E34) - LN(E6)</f>
        <v>0.00718480591625426</v>
      </c>
      <c r="S34" s="7" t="n">
        <f aca="false">LN(F34) - LN(F6)</f>
        <v>-0.14550682476809</v>
      </c>
      <c r="T34" s="7" t="n">
        <f aca="false">LN(G34) - LN(G6)</f>
        <v>0.23212006695766</v>
      </c>
      <c r="V34" s="7" t="n">
        <f aca="false">$N34*Q34</f>
        <v>-0.00124878314042925</v>
      </c>
      <c r="W34" s="7" t="n">
        <f aca="false">$N34*R34</f>
        <v>0.000201425134897516</v>
      </c>
      <c r="X34" s="7" t="n">
        <f aca="false">$N34*S34</f>
        <v>-0.00407926562652394</v>
      </c>
      <c r="Y34" s="7" t="n">
        <f aca="false">$N34*T34</f>
        <v>0.00650745703423852</v>
      </c>
    </row>
    <row r="35" customFormat="false" ht="15.75" hidden="false" customHeight="false" outlineLevel="0" collapsed="false">
      <c r="B35" s="5"/>
      <c r="C35" s="0" t="s">
        <v>49</v>
      </c>
      <c r="D35" s="58" t="n">
        <v>7909.89857589961</v>
      </c>
      <c r="E35" s="58" t="n">
        <v>0.0257013002986612</v>
      </c>
      <c r="F35" s="58" t="n">
        <v>0.078700890618085</v>
      </c>
      <c r="G35" s="58" t="n">
        <v>0.21940993894905</v>
      </c>
      <c r="H35" s="12" t="n">
        <f aca="false">PRODUCT(D35:G35)</f>
        <v>3.51044323314149</v>
      </c>
      <c r="N35" s="8" t="n">
        <f aca="false">(H35-H7) / (LN(H35) - LN(H7))</f>
        <v>3.41705821707787</v>
      </c>
      <c r="O35" s="13" t="n">
        <f aca="false">N35/M$31</f>
        <v>0.00638288876801222</v>
      </c>
      <c r="Q35" s="7" t="n">
        <f aca="false">LN(D35) - LN(D7)</f>
        <v>-0.0445439170242565</v>
      </c>
      <c r="R35" s="7" t="n">
        <f aca="false">LN(E35) - LN(E7)</f>
        <v>-0.00808682605526201</v>
      </c>
      <c r="S35" s="7" t="n">
        <f aca="false">LN(F35) - LN(F7)</f>
        <v>-0.14550682476809</v>
      </c>
      <c r="T35" s="7" t="n">
        <f aca="false">LN(G35) - LN(G7)</f>
        <v>0.252306678816995</v>
      </c>
      <c r="V35" s="7" t="n">
        <f aca="false">$N35*Q35</f>
        <v>-0.152209157688571</v>
      </c>
      <c r="W35" s="7" t="n">
        <f aca="false">$N35*R35</f>
        <v>-0.0276331554222125</v>
      </c>
      <c r="X35" s="7" t="n">
        <f aca="false">$N35*S35</f>
        <v>-0.497205291214711</v>
      </c>
      <c r="Y35" s="7" t="n">
        <f aca="false">$N35*T35</f>
        <v>0.862146610075239</v>
      </c>
    </row>
    <row r="36" customFormat="false" ht="15.75" hidden="false" customHeight="false" outlineLevel="0" collapsed="false">
      <c r="B36" s="5"/>
      <c r="C36" s="0" t="s">
        <v>50</v>
      </c>
      <c r="D36" s="58" t="n">
        <v>7909.89857589961</v>
      </c>
      <c r="E36" s="58" t="n">
        <v>0.140993538248919</v>
      </c>
      <c r="F36" s="58" t="n">
        <v>0.187763562564062</v>
      </c>
      <c r="G36" s="58" t="n">
        <v>0.0504030260039234</v>
      </c>
      <c r="H36" s="12" t="n">
        <f aca="false">PRODUCT(D36:G36)</f>
        <v>10.5545094140001</v>
      </c>
      <c r="N36" s="8" t="n">
        <f aca="false">(H36-H8) / (LN(H36) - LN(H8))</f>
        <v>10.1271472915216</v>
      </c>
      <c r="O36" s="13" t="n">
        <f aca="false">N36/M$31</f>
        <v>0.0189169895836122</v>
      </c>
      <c r="Q36" s="7" t="n">
        <f aca="false">LN(D36) - LN(D8)</f>
        <v>-0.0445439170242565</v>
      </c>
      <c r="R36" s="7" t="n">
        <f aca="false">LN(E36) - LN(E8)</f>
        <v>0.0298595494166873</v>
      </c>
      <c r="S36" s="7" t="n">
        <f aca="false">LN(F36) - LN(F8)</f>
        <v>-0.00602750316321532</v>
      </c>
      <c r="T36" s="7" t="n">
        <f aca="false">LN(G36) - LN(G8)</f>
        <v>0.103956373070637</v>
      </c>
      <c r="V36" s="7" t="n">
        <f aca="false">$N36*Q36</f>
        <v>-0.451102808645961</v>
      </c>
      <c r="W36" s="7" t="n">
        <f aca="false">$N36*R36</f>
        <v>0.30239205500126</v>
      </c>
      <c r="X36" s="7" t="n">
        <f aca="false">$N36*S36</f>
        <v>-0.0610414123339937</v>
      </c>
      <c r="Y36" s="7" t="n">
        <f aca="false">$N36*T36</f>
        <v>1.05278150197871</v>
      </c>
    </row>
    <row r="37" customFormat="false" ht="15.75" hidden="false" customHeight="false" outlineLevel="0" collapsed="false">
      <c r="B37" s="5"/>
      <c r="C37" s="0" t="s">
        <v>51</v>
      </c>
      <c r="D37" s="58" t="n">
        <v>7909.89857589961</v>
      </c>
      <c r="E37" s="58" t="n">
        <v>0.123416120976476</v>
      </c>
      <c r="F37" s="58" t="n">
        <v>0.187763562564062</v>
      </c>
      <c r="G37" s="58" t="n">
        <v>0.345241762153261</v>
      </c>
      <c r="H37" s="12" t="n">
        <f aca="false">PRODUCT(D37:G37)</f>
        <v>63.281599601</v>
      </c>
      <c r="N37" s="8" t="n">
        <f aca="false">(H37-H9) / (LN(H37) - LN(H9))</f>
        <v>61.2933448851827</v>
      </c>
      <c r="O37" s="13" t="n">
        <f aca="false">N37/M$31</f>
        <v>0.114492811584608</v>
      </c>
      <c r="Q37" s="7" t="n">
        <f aca="false">LN(D37) - LN(D9)</f>
        <v>-0.0445439170242565</v>
      </c>
      <c r="R37" s="7" t="n">
        <f aca="false">LN(E37) - LN(E9)</f>
        <v>0.0393537454696524</v>
      </c>
      <c r="S37" s="7" t="n">
        <f aca="false">LN(F37) - LN(F9)</f>
        <v>-0.00602750316321532</v>
      </c>
      <c r="T37" s="7" t="n">
        <f aca="false">LN(G37) - LN(G9)</f>
        <v>0.0754076871632194</v>
      </c>
      <c r="V37" s="7" t="n">
        <f aca="false">$N37*Q37</f>
        <v>-2.73024566870472</v>
      </c>
      <c r="W37" s="7" t="n">
        <f aca="false">$N37*R37</f>
        <v>2.4121226935951</v>
      </c>
      <c r="X37" s="7" t="n">
        <f aca="false">$N37*S37</f>
        <v>-0.369445830179486</v>
      </c>
      <c r="Y37" s="7" t="n">
        <f aca="false">$N37*T37</f>
        <v>4.62198937628917</v>
      </c>
    </row>
    <row r="38" customFormat="false" ht="15.75" hidden="false" customHeight="false" outlineLevel="0" collapsed="false">
      <c r="B38" s="5"/>
      <c r="C38" s="0" t="s">
        <v>52</v>
      </c>
      <c r="D38" s="58" t="n">
        <v>7909.89857589961</v>
      </c>
      <c r="E38" s="58" t="n">
        <v>0.16228499347261</v>
      </c>
      <c r="F38" s="58" t="n">
        <v>0.187763562564062</v>
      </c>
      <c r="G38" s="58" t="n">
        <v>0.0240866345688322</v>
      </c>
      <c r="H38" s="12" t="n">
        <f aca="false">PRODUCT(D38:G38)</f>
        <v>5.80546107900002</v>
      </c>
      <c r="N38" s="8" t="n">
        <f aca="false">(H38-H10) / (LN(H38) - LN(H10))</f>
        <v>5.5458021232039</v>
      </c>
      <c r="O38" s="13" t="n">
        <f aca="false">N38/M$31</f>
        <v>0.0103592727524811</v>
      </c>
      <c r="Q38" s="7" t="n">
        <f aca="false">LN(D38) - LN(D10)</f>
        <v>-0.0445439170242565</v>
      </c>
      <c r="R38" s="7" t="n">
        <f aca="false">LN(E38) - LN(E10)</f>
        <v>0.0536743284563292</v>
      </c>
      <c r="S38" s="7" t="n">
        <f aca="false">LN(F38) - LN(F10)</f>
        <v>-0.00602750316321532</v>
      </c>
      <c r="T38" s="7" t="n">
        <f aca="false">LN(G38) - LN(G10)</f>
        <v>0.0891213629253969</v>
      </c>
      <c r="V38" s="7" t="n">
        <f aca="false">$N38*Q38</f>
        <v>-0.24703174960894</v>
      </c>
      <c r="W38" s="7" t="n">
        <f aca="false">$N38*R38</f>
        <v>0.297667204714654</v>
      </c>
      <c r="X38" s="7" t="n">
        <f aca="false">$N38*S38</f>
        <v>-0.0334273398401777</v>
      </c>
      <c r="Y38" s="7" t="n">
        <f aca="false">$N38*T38</f>
        <v>0.494249443734491</v>
      </c>
    </row>
    <row r="39" customFormat="false" ht="15.75" hidden="false" customHeight="false" outlineLevel="0" collapsed="false">
      <c r="B39" s="5"/>
      <c r="C39" s="0" t="s">
        <v>53</v>
      </c>
      <c r="D39" s="58" t="n">
        <v>7909.89857589961</v>
      </c>
      <c r="E39" s="58" t="n">
        <v>0.00612131525257037</v>
      </c>
      <c r="F39" s="58" t="n">
        <v>0.212252344564235</v>
      </c>
      <c r="G39" s="58" t="n">
        <v>0.788832163625664</v>
      </c>
      <c r="H39" s="12" t="n">
        <f aca="false">PRODUCT(D39:G39)</f>
        <v>8.10686176599441</v>
      </c>
      <c r="N39" s="8" t="n">
        <f aca="false">(H39-H11) / (LN(H39) - LN(H11))</f>
        <v>8.05973858278475</v>
      </c>
      <c r="O39" s="13" t="n">
        <f aca="false">N39/M$31</f>
        <v>0.01505517658905</v>
      </c>
      <c r="Q39" s="7" t="n">
        <f aca="false">LN(D39) - LN(D11)</f>
        <v>-0.0445439170242565</v>
      </c>
      <c r="R39" s="7" t="n">
        <f aca="false">LN(E39) - LN(E11)</f>
        <v>-0.00432233700860607</v>
      </c>
      <c r="S39" s="7" t="n">
        <f aca="false">LN(F39) - LN(F11)</f>
        <v>0.062661405737632</v>
      </c>
      <c r="T39" s="7" t="n">
        <f aca="false">LN(G39) - LN(G11)</f>
        <v>-0.00212437598516879</v>
      </c>
      <c r="V39" s="7" t="n">
        <f aca="false">$N39*Q39</f>
        <v>-0.359012326668763</v>
      </c>
      <c r="W39" s="7" t="n">
        <f aca="false">$N39*R39</f>
        <v>-0.0348369063560608</v>
      </c>
      <c r="X39" s="7" t="n">
        <f aca="false">$N39*S39</f>
        <v>0.505034549475123</v>
      </c>
      <c r="Y39" s="7" t="n">
        <f aca="false">$N39*T39</f>
        <v>-0.0171219150920063</v>
      </c>
    </row>
    <row r="40" customFormat="false" ht="15.75" hidden="false" customHeight="false" outlineLevel="0" collapsed="false">
      <c r="B40" s="5"/>
      <c r="C40" s="0" t="s">
        <v>54</v>
      </c>
      <c r="D40" s="58" t="n">
        <v>7909.89857589961</v>
      </c>
      <c r="E40" s="58" t="n">
        <v>0.486470319038246</v>
      </c>
      <c r="F40" s="58" t="n">
        <v>0.078700890618085</v>
      </c>
      <c r="G40" s="58" t="n">
        <v>0.370620466239571</v>
      </c>
      <c r="H40" s="12" t="n">
        <f aca="false">PRODUCT(D40:G40)</f>
        <v>112.237066666602</v>
      </c>
      <c r="N40" s="8" t="n">
        <f aca="false">(H40-H12) / (LN(H40) - LN(H12))</f>
        <v>132.773900050292</v>
      </c>
      <c r="O40" s="13" t="n">
        <f aca="false">N40/M$31</f>
        <v>0.248014807321872</v>
      </c>
      <c r="Q40" s="7" t="n">
        <f aca="false">LN(D40) - LN(D12)</f>
        <v>-0.0445439170242565</v>
      </c>
      <c r="R40" s="7" t="n">
        <f aca="false">LN(E40) - LN(E12)</f>
        <v>-0.0148762742812826</v>
      </c>
      <c r="S40" s="7" t="n">
        <f aca="false">LN(F40) - LN(F12)</f>
        <v>-0.14550682476809</v>
      </c>
      <c r="T40" s="7" t="n">
        <f aca="false">LN(G40) - LN(G12)</f>
        <v>-0.122230358848399</v>
      </c>
      <c r="V40" s="7" t="n">
        <f aca="false">$N40*Q40</f>
        <v>-5.91426958682714</v>
      </c>
      <c r="W40" s="7" t="n">
        <f aca="false">$N40*R40</f>
        <v>-1.97518095454374</v>
      </c>
      <c r="X40" s="7" t="n">
        <f aca="false">$N40*S40</f>
        <v>-19.3195086083937</v>
      </c>
      <c r="Y40" s="7" t="n">
        <f aca="false">$N40*T40</f>
        <v>-16.2290014488486</v>
      </c>
    </row>
    <row r="41" customFormat="false" ht="15.75" hidden="false" customHeight="false" outlineLevel="0" collapsed="false">
      <c r="B41" s="5"/>
      <c r="C41" s="0" t="s">
        <v>55</v>
      </c>
      <c r="D41" s="58" t="n">
        <v>7909.89857589961</v>
      </c>
      <c r="E41" s="58" t="n">
        <v>0.260952941952193</v>
      </c>
      <c r="F41" s="58" t="n">
        <v>0.187763562564062</v>
      </c>
      <c r="G41" s="58" t="n">
        <v>0.19204267864621</v>
      </c>
      <c r="H41" s="12" t="n">
        <f aca="false">PRODUCT(D41:G41)</f>
        <v>74.429</v>
      </c>
      <c r="N41" s="8" t="n">
        <f aca="false">(H41-H13) / (LN(H41) - LN(H13))</f>
        <v>74.5793987645222</v>
      </c>
      <c r="O41" s="13" t="n">
        <f aca="false">N41/M$31</f>
        <v>0.139310475987809</v>
      </c>
      <c r="Q41" s="7" t="n">
        <f aca="false">LN(D41) - LN(D13)</f>
        <v>-0.0445439170242565</v>
      </c>
      <c r="R41" s="7" t="n">
        <f aca="false">LN(E41) - LN(E13)</f>
        <v>-0.00507733350856054</v>
      </c>
      <c r="S41" s="7" t="n">
        <f aca="false">LN(F41) - LN(F13)</f>
        <v>-0.00602750316321532</v>
      </c>
      <c r="T41" s="7" t="n">
        <f aca="false">LN(G41) - LN(G13)</f>
        <v>0.0516127865926972</v>
      </c>
      <c r="V41" s="7" t="n">
        <f aca="false">$N41*Q41</f>
        <v>-3.32205855028582</v>
      </c>
      <c r="W41" s="7" t="n">
        <f aca="false">$N41*R41</f>
        <v>-0.378664480395408</v>
      </c>
      <c r="X41" s="7" t="n">
        <f aca="false">$N41*S41</f>
        <v>-0.449527561963855</v>
      </c>
      <c r="Y41" s="7" t="n">
        <f aca="false">$N41*T41</f>
        <v>3.84925059264495</v>
      </c>
    </row>
    <row r="42" customFormat="false" ht="15.75" hidden="false" customHeight="false" outlineLevel="0" collapsed="false">
      <c r="B42" s="5"/>
      <c r="C42" s="0" t="s">
        <v>56</v>
      </c>
      <c r="D42" s="58" t="n">
        <v>7909.89857589961</v>
      </c>
      <c r="E42" s="58" t="n">
        <v>0.018277172793558</v>
      </c>
      <c r="F42" s="58" t="n">
        <v>0.212252344564235</v>
      </c>
      <c r="G42" s="58" t="n">
        <v>0.211167836374336</v>
      </c>
      <c r="H42" s="12" t="n">
        <f aca="false">PRODUCT(D42:G42)</f>
        <v>6.47977907268125</v>
      </c>
      <c r="N42" s="8" t="n">
        <f aca="false">(H42-H14) / (LN(H42) - LN(H14))</f>
        <v>6.41347768378957</v>
      </c>
      <c r="O42" s="13" t="n">
        <f aca="false">N42/M$31</f>
        <v>0.0119800460136043</v>
      </c>
      <c r="Q42" s="7" t="n">
        <f aca="false">LN(D42) - LN(D14)</f>
        <v>-0.0445439170242565</v>
      </c>
      <c r="R42" s="7" t="n">
        <f aca="false">LN(E42) - LN(E14)</f>
        <v>-0.00548851789878979</v>
      </c>
      <c r="S42" s="7" t="n">
        <f aca="false">LN(F42) - LN(F14)</f>
        <v>0.062661405737632</v>
      </c>
      <c r="T42" s="7" t="n">
        <f aca="false">LN(G42) - LN(G14)</f>
        <v>0.00797591291785804</v>
      </c>
      <c r="V42" s="7" t="n">
        <f aca="false">$N42*Q42</f>
        <v>-0.285681417783644</v>
      </c>
      <c r="W42" s="7" t="n">
        <f aca="false">$N42*R42</f>
        <v>-0.0352004870609679</v>
      </c>
      <c r="X42" s="7" t="n">
        <f aca="false">$N42*S42</f>
        <v>0.401877527333187</v>
      </c>
      <c r="Y42" s="7" t="n">
        <f aca="false">$N42*T42</f>
        <v>0.0511533395065315</v>
      </c>
    </row>
    <row r="43" customFormat="false" ht="15.75" hidden="false" customHeight="false" outlineLevel="0" collapsed="false">
      <c r="B43" s="5"/>
      <c r="C43" s="0" t="s">
        <v>57</v>
      </c>
      <c r="D43" s="58" t="n">
        <v>7909.89857589961</v>
      </c>
      <c r="E43" s="58" t="n">
        <v>0.486470319038246</v>
      </c>
      <c r="F43" s="58" t="n">
        <v>0.078700890618085</v>
      </c>
      <c r="G43" s="58" t="n">
        <v>0.0151181937747328</v>
      </c>
      <c r="H43" s="12" t="n">
        <f aca="false">PRODUCT(D43:G43)</f>
        <v>4.57832709507322</v>
      </c>
      <c r="N43" s="8" t="n">
        <f aca="false">(H43-H15) / (LN(H43) - LN(H15))</f>
        <v>4.51663816978206</v>
      </c>
      <c r="O43" s="13" t="n">
        <f aca="false">N43/M$31</f>
        <v>0.00843684749033359</v>
      </c>
      <c r="Q43" s="7" t="n">
        <f aca="false">LN(D43) - LN(D15)</f>
        <v>-0.0445439170242565</v>
      </c>
      <c r="R43" s="7" t="n">
        <f aca="false">LN(E43) - LN(E15)</f>
        <v>-0.0148762742812826</v>
      </c>
      <c r="S43" s="7" t="n">
        <f aca="false">LN(F43) - LN(F15)</f>
        <v>-0.14550682476809</v>
      </c>
      <c r="T43" s="7" t="n">
        <f aca="false">LN(G43) - LN(G15)</f>
        <v>0.23212007547217</v>
      </c>
      <c r="V43" s="7" t="n">
        <f aca="false">$N43*Q43</f>
        <v>-0.201188755863362</v>
      </c>
      <c r="W43" s="7" t="n">
        <f aca="false">$N43*R43</f>
        <v>-0.0671907482429881</v>
      </c>
      <c r="X43" s="7" t="n">
        <f aca="false">$N43*S43</f>
        <v>-0.657201678711345</v>
      </c>
      <c r="Y43" s="7" t="n">
        <f aca="false">$N43*T43</f>
        <v>1.0484023928503</v>
      </c>
    </row>
    <row r="44" customFormat="false" ht="15.75" hidden="false" customHeight="false" outlineLevel="0" collapsed="false">
      <c r="B44" s="5"/>
      <c r="C44" s="0" t="s">
        <v>58</v>
      </c>
      <c r="D44" s="58" t="n">
        <v>7909.89857589961</v>
      </c>
      <c r="E44" s="58" t="n">
        <v>0.159948113706962</v>
      </c>
      <c r="F44" s="58" t="n">
        <v>0.187763562564062</v>
      </c>
      <c r="G44" s="58" t="n">
        <v>0.367788754145128</v>
      </c>
      <c r="H44" s="12" t="n">
        <f aca="false">PRODUCT(D44:G44)</f>
        <v>87.3694898970001</v>
      </c>
      <c r="N44" s="8" t="n">
        <f aca="false">(H44-H16) / (LN(H44) - LN(H16))</f>
        <v>95.7776828118946</v>
      </c>
      <c r="O44" s="13" t="n">
        <f aca="false">N44/M$31</f>
        <v>0.178907778858117</v>
      </c>
      <c r="Q44" s="7" t="n">
        <f aca="false">LN(D44) - LN(D16)</f>
        <v>-0.0445439170242565</v>
      </c>
      <c r="R44" s="7" t="n">
        <f aca="false">LN(E44) - LN(E16)</f>
        <v>-0.0200759590168773</v>
      </c>
      <c r="S44" s="7" t="n">
        <f aca="false">LN(F44) - LN(F16)</f>
        <v>-0.00602750316321532</v>
      </c>
      <c r="T44" s="7" t="n">
        <f aca="false">LN(G44) - LN(G16)</f>
        <v>-0.11038930803786</v>
      </c>
      <c r="V44" s="7" t="n">
        <f aca="false">$N44*Q44</f>
        <v>-4.26631315594859</v>
      </c>
      <c r="W44" s="7" t="n">
        <f aca="false">$N44*R44</f>
        <v>-1.92282883486307</v>
      </c>
      <c r="X44" s="7" t="n">
        <f aca="false">$N44*S44</f>
        <v>-0.577300286114128</v>
      </c>
      <c r="Y44" s="7" t="n">
        <f aca="false">$N44*T44</f>
        <v>-10.5728321310746</v>
      </c>
    </row>
    <row r="45" customFormat="false" ht="15.75" hidden="false" customHeight="false" outlineLevel="0" collapsed="false">
      <c r="B45" s="5"/>
      <c r="C45" s="0" t="s">
        <v>59</v>
      </c>
      <c r="D45" s="58" t="n">
        <v>7909.89857589961</v>
      </c>
      <c r="E45" s="58" t="n">
        <v>0.0617080609494767</v>
      </c>
      <c r="F45" s="58" t="n">
        <v>0.187763562564062</v>
      </c>
      <c r="G45" s="58" t="n">
        <v>0.0204371444826455</v>
      </c>
      <c r="H45" s="12" t="n">
        <f aca="false">PRODUCT(D45:G45)</f>
        <v>1.87302833200001</v>
      </c>
      <c r="N45" s="8" t="n">
        <f aca="false">(H45-H17) / (LN(H45) - LN(H17))</f>
        <v>1.82957388351193</v>
      </c>
      <c r="O45" s="13" t="n">
        <f aca="false">N45/M$31</f>
        <v>0.0034175497897438</v>
      </c>
      <c r="Q45" s="7" t="n">
        <f aca="false">LN(D45) - LN(D17)</f>
        <v>-0.0445439170242565</v>
      </c>
      <c r="R45" s="7" t="n">
        <f aca="false">LN(E45) - LN(E17)</f>
        <v>0.0393537529441796</v>
      </c>
      <c r="S45" s="7" t="n">
        <f aca="false">LN(F45) - LN(F17)</f>
        <v>-0.00602750316321532</v>
      </c>
      <c r="T45" s="7" t="n">
        <f aca="false">LN(G45) - LN(G17)</f>
        <v>0.0583497042586409</v>
      </c>
      <c r="V45" s="7" t="n">
        <f aca="false">$N45*Q45</f>
        <v>-0.0814963872569022</v>
      </c>
      <c r="W45" s="7" t="n">
        <f aca="false">$N45*R45</f>
        <v>0.0720005986048518</v>
      </c>
      <c r="X45" s="7" t="n">
        <f aca="false">$N45*S45</f>
        <v>-0.0110277623702043</v>
      </c>
      <c r="Y45" s="7" t="n">
        <f aca="false">$N45*T45</f>
        <v>0.106755095022254</v>
      </c>
    </row>
    <row r="46" customFormat="false" ht="15.75" hidden="false" customHeight="false" outlineLevel="0" collapsed="false">
      <c r="B46" s="5"/>
      <c r="C46" s="0" t="s">
        <v>60</v>
      </c>
      <c r="D46" s="58" t="n">
        <v>7909.89857589961</v>
      </c>
      <c r="E46" s="58" t="n">
        <v>0.0151199881160101</v>
      </c>
      <c r="F46" s="58" t="n">
        <v>0.521283202253618</v>
      </c>
      <c r="G46" s="58" t="n">
        <v>0.326129843593374</v>
      </c>
      <c r="H46" s="12" t="n">
        <f aca="false">PRODUCT(D46:G46)</f>
        <v>20.33230600728</v>
      </c>
      <c r="N46" s="8" t="n">
        <f aca="false">(H46-H18) / (LN(H46) - LN(H18))</f>
        <v>20.0414849318011</v>
      </c>
      <c r="O46" s="13" t="n">
        <f aca="false">N46/M$31</f>
        <v>0.0374364616985875</v>
      </c>
      <c r="Q46" s="7" t="n">
        <f aca="false">LN(D46) - LN(D18)</f>
        <v>-0.0445439170242565</v>
      </c>
      <c r="R46" s="7" t="n">
        <f aca="false">LN(E46) - LN(E18)</f>
        <v>0.00122033250907538</v>
      </c>
      <c r="S46" s="7" t="n">
        <f aca="false">LN(F46) - LN(F18)</f>
        <v>0.00109374571704046</v>
      </c>
      <c r="T46" s="7" t="n">
        <f aca="false">LN(G46) - LN(G18)</f>
        <v>0.0711127129469302</v>
      </c>
      <c r="V46" s="7" t="n">
        <f aca="false">$N46*Q46</f>
        <v>-0.892726241845036</v>
      </c>
      <c r="W46" s="7" t="n">
        <f aca="false">$N46*R46</f>
        <v>0.0244572755924213</v>
      </c>
      <c r="X46" s="7" t="n">
        <f aca="false">$N46*S46</f>
        <v>0.0219202883072884</v>
      </c>
      <c r="Y46" s="7" t="n">
        <f aca="false">$N46*T46</f>
        <v>1.4252043649854</v>
      </c>
    </row>
    <row r="47" customFormat="false" ht="15.75" hidden="false" customHeight="false" outlineLevel="0" collapsed="false">
      <c r="B47" s="5"/>
      <c r="C47" s="0" t="s">
        <v>61</v>
      </c>
      <c r="D47" s="58" t="n">
        <v>7909.89857589961</v>
      </c>
      <c r="E47" s="58" t="n">
        <v>0.168054744834221</v>
      </c>
      <c r="F47" s="58" t="n">
        <v>0.078700890618085</v>
      </c>
      <c r="G47" s="58" t="n">
        <v>0.0577889017409375</v>
      </c>
      <c r="H47" s="12" t="n">
        <f aca="false">PRODUCT(D47:G47)</f>
        <v>6.04568870771356</v>
      </c>
      <c r="N47" s="8" t="n">
        <f aca="false">(H47-H19) / (LN(H47) - LN(H19))</f>
        <v>7.73948670826318</v>
      </c>
      <c r="O47" s="13" t="n">
        <f aca="false">N47/M$31</f>
        <v>0.0144569625806955</v>
      </c>
      <c r="Q47" s="7" t="n">
        <f aca="false">LN(D47) - LN(D19)</f>
        <v>-0.0445439170242565</v>
      </c>
      <c r="R47" s="7" t="n">
        <f aca="false">LN(E47) - LN(E19)</f>
        <v>-0.22691296093063</v>
      </c>
      <c r="S47" s="7" t="n">
        <f aca="false">LN(F47) - LN(F19)</f>
        <v>-0.14550682476809</v>
      </c>
      <c r="T47" s="7" t="n">
        <f aca="false">LN(G47) - LN(G19)</f>
        <v>-0.0582337825569121</v>
      </c>
      <c r="V47" s="7" t="n">
        <f aca="false">$N47*Q47</f>
        <v>-0.344747053743211</v>
      </c>
      <c r="W47" s="7" t="n">
        <f aca="false">$N47*R47</f>
        <v>-1.75618984505525</v>
      </c>
      <c r="X47" s="7" t="n">
        <f aca="false">$N47*S47</f>
        <v>-1.12614813625421</v>
      </c>
      <c r="Y47" s="7" t="n">
        <f aca="false">$N47*T47</f>
        <v>-0.45069958607111</v>
      </c>
    </row>
    <row r="48" customFormat="false" ht="15.75" hidden="false" customHeight="false" outlineLevel="0" collapsed="false">
      <c r="B48" s="5"/>
      <c r="C48" s="0" t="s">
        <v>62</v>
      </c>
      <c r="D48" s="58" t="n">
        <v>7909.89857589961</v>
      </c>
      <c r="E48" s="58" t="n">
        <v>0.0644096465150297</v>
      </c>
      <c r="F48" s="58" t="n">
        <v>0.521283202253618</v>
      </c>
      <c r="G48" s="58" t="n">
        <v>0.0304612794129688</v>
      </c>
      <c r="H48" s="12" t="n">
        <f aca="false">PRODUCT(D48:G48)</f>
        <v>8.08991020949999</v>
      </c>
      <c r="N48" s="8" t="n">
        <f aca="false">(H48-H20) / (LN(H48) - LN(H20))</f>
        <v>6.12184140710969</v>
      </c>
      <c r="O48" s="13" t="n">
        <f aca="false">N48/M$31</f>
        <v>0.0114352844682898</v>
      </c>
      <c r="Q48" s="7" t="n">
        <f aca="false">LN(D48) - LN(D20)</f>
        <v>-0.0445439170242565</v>
      </c>
      <c r="R48" s="7" t="n">
        <f aca="false">LN(E48) - LN(E20)</f>
        <v>-0.0113786497662938</v>
      </c>
      <c r="S48" s="7" t="n">
        <f aca="false">LN(F48) - LN(F20)</f>
        <v>0.00109374571704046</v>
      </c>
      <c r="T48" s="7" t="n">
        <f aca="false">LN(G48) - LN(G20)</f>
        <v>0.640877866077088</v>
      </c>
      <c r="V48" s="7" t="n">
        <f aca="false">$N48*Q48</f>
        <v>-0.272690795673952</v>
      </c>
      <c r="W48" s="7" t="n">
        <f aca="false">$N48*R48</f>
        <v>-0.0696582892962962</v>
      </c>
      <c r="X48" s="7" t="n">
        <f aca="false">$N48*S48</f>
        <v>0.00669573781942718</v>
      </c>
      <c r="Y48" s="7" t="n">
        <f aca="false">$N48*T48</f>
        <v>3.92335265745081</v>
      </c>
    </row>
    <row r="49" customFormat="false" ht="15.75" hidden="false" customHeight="false" outlineLevel="0" collapsed="false">
      <c r="B49" s="5"/>
      <c r="C49" s="0" t="s">
        <v>63</v>
      </c>
      <c r="D49" s="58" t="n">
        <v>7909.89857589961</v>
      </c>
      <c r="E49" s="58" t="n">
        <v>0.0853257009510521</v>
      </c>
      <c r="F49" s="58" t="n">
        <v>0.521283202253618</v>
      </c>
      <c r="G49" s="58" t="n">
        <v>0.0151676337065547</v>
      </c>
      <c r="H49" s="12" t="n">
        <f aca="false">PRODUCT(D49:G49)</f>
        <v>5.33632586490001</v>
      </c>
      <c r="N49" s="8" t="n">
        <f aca="false">(H49-H21) / (LN(H49) - LN(H21))</f>
        <v>4.91809546881493</v>
      </c>
      <c r="O49" s="13" t="n">
        <f aca="false">N49/M$31</f>
        <v>0.00918674904952468</v>
      </c>
      <c r="Q49" s="7" t="n">
        <f aca="false">LN(D49) - LN(D21)</f>
        <v>-0.0445439170242565</v>
      </c>
      <c r="R49" s="7" t="n">
        <f aca="false">LN(E49) - LN(E21)</f>
        <v>-0.0179459885511912</v>
      </c>
      <c r="S49" s="7" t="n">
        <f aca="false">LN(F49) - LN(F21)</f>
        <v>0.00109374571704046</v>
      </c>
      <c r="T49" s="7" t="n">
        <f aca="false">LN(G49) - LN(G21)</f>
        <v>0.22691059833598</v>
      </c>
      <c r="V49" s="7" t="n">
        <f aca="false">$N49*Q49</f>
        <v>-0.219071236480264</v>
      </c>
      <c r="W49" s="7" t="n">
        <f aca="false">$N49*R49</f>
        <v>-0.0882600849770182</v>
      </c>
      <c r="X49" s="7" t="n">
        <f aca="false">$N49*S49</f>
        <v>0.00537914585501243</v>
      </c>
      <c r="Y49" s="7" t="n">
        <f aca="false">$N49*T49</f>
        <v>1.11596798550227</v>
      </c>
    </row>
    <row r="50" customFormat="false" ht="15.75" hidden="false" customHeight="false" outlineLevel="0" collapsed="false">
      <c r="B50" s="5"/>
      <c r="C50" s="0" t="s">
        <v>64</v>
      </c>
      <c r="D50" s="58" t="n">
        <v>7909.89857589961</v>
      </c>
      <c r="E50" s="58" t="n">
        <v>0.0244757404799017</v>
      </c>
      <c r="F50" s="58" t="n">
        <v>0.521283202253618</v>
      </c>
      <c r="G50" s="58" t="n">
        <v>0.618982458766511</v>
      </c>
      <c r="H50" s="12" t="n">
        <f aca="false">PRODUCT(D50:G50)</f>
        <v>62.4681762263999</v>
      </c>
      <c r="N50" s="8" t="n">
        <f aca="false">(H50-H22) / (LN(H50) - LN(H22))</f>
        <v>64.9266261380339</v>
      </c>
      <c r="O50" s="13" t="n">
        <f aca="false">N50/M$31</f>
        <v>0.121279593847769</v>
      </c>
      <c r="Q50" s="7" t="n">
        <f aca="false">LN(D50) - LN(D22)</f>
        <v>-0.0445439170242565</v>
      </c>
      <c r="R50" s="7" t="n">
        <f aca="false">LN(E50) - LN(E22)</f>
        <v>1.18880872093108E-005</v>
      </c>
      <c r="S50" s="7" t="n">
        <f aca="false">LN(F50) - LN(F22)</f>
        <v>0.00109374571704046</v>
      </c>
      <c r="T50" s="7" t="n">
        <f aca="false">LN(G50) - LN(G22)</f>
        <v>-0.0332724763480523</v>
      </c>
      <c r="V50" s="7" t="n">
        <f aca="false">$N50*Q50</f>
        <v>-2.89208624735751</v>
      </c>
      <c r="W50" s="7" t="n">
        <f aca="false">$N50*R50</f>
        <v>0.000771853393735264</v>
      </c>
      <c r="X50" s="7" t="n">
        <f aca="false">$N50*S50</f>
        <v>0.0710132192603619</v>
      </c>
      <c r="Y50" s="7" t="n">
        <f aca="false">$N50*T50</f>
        <v>-2.16026963253657</v>
      </c>
    </row>
    <row r="51" customFormat="false" ht="15.75" hidden="false" customHeight="false" outlineLevel="0" collapsed="false">
      <c r="B51" s="5"/>
      <c r="C51" s="0" t="s">
        <v>65</v>
      </c>
      <c r="D51" s="58" t="n">
        <v>7909.89857589961</v>
      </c>
      <c r="E51" s="58" t="n">
        <v>0.168054744834221</v>
      </c>
      <c r="F51" s="58" t="n">
        <v>0.078700890618085</v>
      </c>
      <c r="G51" s="58" t="n">
        <v>0.0265347548694745</v>
      </c>
      <c r="H51" s="12" t="n">
        <f aca="false">PRODUCT(D51:G51)</f>
        <v>2.7759805610337</v>
      </c>
      <c r="N51" s="8" t="n">
        <f aca="false">(H51-H23) / (LN(H51) - LN(H23))</f>
        <v>4.30388662262774</v>
      </c>
      <c r="O51" s="13" t="n">
        <f aca="false">N51/M$31</f>
        <v>0.00803943855714021</v>
      </c>
      <c r="Q51" s="7" t="n">
        <f aca="false">LN(D51) - LN(D23)</f>
        <v>-0.0445439170242565</v>
      </c>
      <c r="R51" s="7" t="n">
        <f aca="false">LN(E51) - LN(E23)</f>
        <v>-0.22691296093063</v>
      </c>
      <c r="S51" s="7" t="n">
        <f aca="false">LN(F51) - LN(F23)</f>
        <v>-0.14550682476809</v>
      </c>
      <c r="T51" s="7" t="n">
        <f aca="false">LN(G51) - LN(G23)</f>
        <v>-0.404186888481616</v>
      </c>
      <c r="V51" s="7" t="n">
        <f aca="false">$N51*Q51</f>
        <v>-0.191711968600138</v>
      </c>
      <c r="W51" s="7" t="n">
        <f aca="false">$N51*R51</f>
        <v>-0.976607657050188</v>
      </c>
      <c r="X51" s="7" t="n">
        <f aca="false">$N51*S51</f>
        <v>-0.626244876620421</v>
      </c>
      <c r="Y51" s="7" t="n">
        <f aca="false">$N51*T51</f>
        <v>-1.73957454237755</v>
      </c>
    </row>
    <row r="52" customFormat="false" ht="15.75" hidden="false" customHeight="false" outlineLevel="0" collapsed="false">
      <c r="B52" s="5"/>
      <c r="C52" s="0" t="s">
        <v>66</v>
      </c>
      <c r="D52" s="58" t="n">
        <v>7909.89857589961</v>
      </c>
      <c r="E52" s="58" t="n">
        <v>0.0821590927966329</v>
      </c>
      <c r="F52" s="58" t="n">
        <v>0.078700890618085</v>
      </c>
      <c r="G52" s="58" t="n">
        <v>0.0161041627866726</v>
      </c>
      <c r="H52" s="12" t="n">
        <f aca="false">PRODUCT(D52:G52)</f>
        <v>0.823653121999329</v>
      </c>
      <c r="N52" s="8" t="n">
        <f aca="false">(H52-H24) / (LN(H52) - LN(H24))</f>
        <v>0.814225058009087</v>
      </c>
      <c r="O52" s="13" t="n">
        <f aca="false">N52/M$31</f>
        <v>0.00152093047505777</v>
      </c>
      <c r="Q52" s="7" t="n">
        <f aca="false">LN(D52) - LN(D24)</f>
        <v>-0.0445439170242565</v>
      </c>
      <c r="R52" s="7" t="n">
        <f aca="false">LN(E52) - LN(E24)</f>
        <v>-0.01899963435394</v>
      </c>
      <c r="S52" s="7" t="n">
        <f aca="false">LN(F52) - LN(F24)</f>
        <v>-0.14550682476809</v>
      </c>
      <c r="T52" s="7" t="n">
        <f aca="false">LN(G52) - LN(G24)</f>
        <v>0.23212004876872</v>
      </c>
      <c r="V52" s="7" t="n">
        <f aca="false">$N52*Q52</f>
        <v>-0.0362687734230272</v>
      </c>
      <c r="W52" s="7" t="n">
        <f aca="false">$N52*R52</f>
        <v>-0.0154699783839883</v>
      </c>
      <c r="X52" s="7" t="n">
        <f aca="false">$N52*S52</f>
        <v>-0.118475302837516</v>
      </c>
      <c r="Y52" s="7" t="n">
        <f aca="false">$N52*T52</f>
        <v>0.188997960173783</v>
      </c>
    </row>
    <row r="53" customFormat="false" ht="15.75" hidden="false" customHeight="false" outlineLevel="0" collapsed="false">
      <c r="D53" s="14" t="s">
        <v>12</v>
      </c>
      <c r="E53" s="14"/>
      <c r="F53" s="14"/>
      <c r="G53" s="14"/>
      <c r="H53" s="15" t="s">
        <v>13</v>
      </c>
      <c r="N53" s="3" t="s">
        <v>8</v>
      </c>
      <c r="O53" s="4" t="s">
        <v>24</v>
      </c>
      <c r="Q53" s="14" t="s">
        <v>14</v>
      </c>
      <c r="R53" s="14"/>
      <c r="S53" s="14"/>
      <c r="T53" s="14"/>
      <c r="V53" s="14" t="s">
        <v>26</v>
      </c>
      <c r="W53" s="14"/>
      <c r="X53" s="14"/>
      <c r="Y53" s="14"/>
    </row>
    <row r="54" customFormat="false" ht="15.75" hidden="false" customHeight="false" outlineLevel="0" collapsed="false">
      <c r="H54" s="17" t="n">
        <f aca="false">SUM(H31:H52)</f>
        <v>495.255293063022</v>
      </c>
      <c r="V54" s="7" t="n">
        <f aca="false">SUM(V31:V52)</f>
        <v>-23.704521781869</v>
      </c>
      <c r="W54" s="7" t="n">
        <f aca="false">SUM(W31:W52)</f>
        <v>-7.43673124536213</v>
      </c>
      <c r="X54" s="7" t="n">
        <f aca="false">SUM(X31:X52)</f>
        <v>-23.5611025100543</v>
      </c>
      <c r="Y54" s="7" t="n">
        <f aca="false">SUM(Y31:Y52)</f>
        <v>-27.5877447944785</v>
      </c>
      <c r="Z54" s="10" t="n">
        <f aca="false">SUM(V54:Y54)</f>
        <v>-82.290100331764</v>
      </c>
    </row>
    <row r="55" customFormat="false" ht="15.75" hidden="false" customHeight="false" outlineLevel="0" collapsed="false">
      <c r="H55" s="19" t="s">
        <v>17</v>
      </c>
      <c r="V55" s="2" t="s">
        <v>18</v>
      </c>
      <c r="W55" s="2"/>
      <c r="X55" s="2"/>
      <c r="Y55" s="2"/>
      <c r="Z55" s="3" t="s">
        <v>6</v>
      </c>
    </row>
    <row r="57" customFormat="false" ht="15.75" hidden="false" customHeight="false" outlineLevel="0" collapsed="false">
      <c r="D57" s="2" t="s">
        <v>3</v>
      </c>
      <c r="E57" s="2"/>
      <c r="F57" s="2"/>
      <c r="G57" s="2"/>
      <c r="J57" s="3"/>
      <c r="K57" s="3"/>
      <c r="M57" s="3"/>
      <c r="N57" s="3"/>
      <c r="O57" s="4"/>
      <c r="Q57" s="2" t="s">
        <v>3</v>
      </c>
      <c r="R57" s="2"/>
      <c r="S57" s="2"/>
      <c r="T57" s="2"/>
      <c r="V57" s="2" t="s">
        <v>3</v>
      </c>
      <c r="W57" s="2"/>
      <c r="X57" s="2"/>
      <c r="Y57" s="2"/>
    </row>
    <row r="58" customFormat="false" ht="15.75" hidden="false" customHeight="false" outlineLevel="0" collapsed="false">
      <c r="D58" s="3" t="s">
        <v>41</v>
      </c>
      <c r="E58" s="3" t="s">
        <v>42</v>
      </c>
      <c r="F58" s="3" t="s">
        <v>43</v>
      </c>
      <c r="G58" s="3" t="s">
        <v>44</v>
      </c>
      <c r="H58" s="3"/>
      <c r="Q58" s="3" t="s">
        <v>41</v>
      </c>
      <c r="R58" s="3" t="s">
        <v>42</v>
      </c>
      <c r="S58" s="3" t="s">
        <v>43</v>
      </c>
      <c r="T58" s="3" t="s">
        <v>44</v>
      </c>
      <c r="V58" s="3" t="s">
        <v>41</v>
      </c>
      <c r="W58" s="3" t="s">
        <v>42</v>
      </c>
      <c r="X58" s="3" t="s">
        <v>43</v>
      </c>
      <c r="Y58" s="3" t="s">
        <v>44</v>
      </c>
    </row>
    <row r="59" customFormat="false" ht="15.75" hidden="false" customHeight="false" outlineLevel="0" collapsed="false">
      <c r="A59" s="0" t="n">
        <v>2004</v>
      </c>
      <c r="C59" s="0" t="s">
        <v>45</v>
      </c>
      <c r="D59" s="59" t="n">
        <v>0</v>
      </c>
      <c r="E59" s="60" t="n">
        <v>0</v>
      </c>
      <c r="F59" s="60" t="n">
        <v>0</v>
      </c>
      <c r="G59" s="60" t="n">
        <v>0</v>
      </c>
      <c r="H59" s="61" t="n">
        <f aca="false">PRODUCT(D59:G59)</f>
        <v>0</v>
      </c>
      <c r="J59" s="9" t="n">
        <f aca="false">H82/H54</f>
        <v>1.0649628656188</v>
      </c>
      <c r="K59" s="10" t="n">
        <f aca="false">H82-H54</f>
        <v>32.1732030502532</v>
      </c>
      <c r="M59" s="11" t="n">
        <f aca="false">(H82-H54) / (LN(H82) - LN(H54))</f>
        <v>511.173157464617</v>
      </c>
      <c r="N59" s="62" t="n">
        <v>0</v>
      </c>
      <c r="O59" s="13" t="n">
        <f aca="false">N59/M$59</f>
        <v>0</v>
      </c>
      <c r="Q59" s="7"/>
      <c r="R59" s="7"/>
      <c r="S59" s="7"/>
      <c r="T59" s="7"/>
      <c r="V59" s="63" t="n">
        <f aca="false">-$H31</f>
        <v>-6.41577907883252</v>
      </c>
      <c r="W59" s="64" t="n">
        <f aca="false">-$H31</f>
        <v>-6.41577907883252</v>
      </c>
      <c r="X59" s="64" t="n">
        <f aca="false">-$H31</f>
        <v>-6.41577907883252</v>
      </c>
      <c r="Y59" s="65" t="n">
        <f aca="false">-$H31</f>
        <v>-6.41577907883252</v>
      </c>
    </row>
    <row r="60" customFormat="false" ht="15.75" hidden="false" customHeight="true" outlineLevel="0" collapsed="false">
      <c r="B60" s="5" t="s">
        <v>67</v>
      </c>
      <c r="C60" s="0" t="s">
        <v>46</v>
      </c>
      <c r="D60" s="7" t="n">
        <v>7962.92116781787</v>
      </c>
      <c r="E60" s="7" t="n">
        <v>0.101321320928485</v>
      </c>
      <c r="F60" s="7" t="n">
        <v>0.0591048157922336</v>
      </c>
      <c r="G60" s="7" t="n">
        <v>0.0360423660028099</v>
      </c>
      <c r="H60" s="8" t="n">
        <f aca="false">PRODUCT(D60:G60)</f>
        <v>1.71873697498823</v>
      </c>
      <c r="J60" s="3" t="s">
        <v>5</v>
      </c>
      <c r="K60" s="3" t="s">
        <v>6</v>
      </c>
      <c r="M60" s="3" t="s">
        <v>7</v>
      </c>
      <c r="N60" s="8" t="n">
        <f aca="false">(H60-H32) / (LN(H60) - LN(H32))</f>
        <v>1.67469397537729</v>
      </c>
      <c r="O60" s="13" t="n">
        <f aca="false">N60/M$59</f>
        <v>0.00327617745752467</v>
      </c>
      <c r="Q60" s="7" t="n">
        <f aca="false">LN(D60) - LN(D32)</f>
        <v>0.00668095398257229</v>
      </c>
      <c r="R60" s="7" t="n">
        <f aca="false">LN(E60) - LN(E32)</f>
        <v>0.334849003950222</v>
      </c>
      <c r="S60" s="7" t="n">
        <f aca="false">LN(F60) - LN(F32)</f>
        <v>-0.286342065402005</v>
      </c>
      <c r="T60" s="7" t="n">
        <f aca="false">LN(G60) - LN(G32)</f>
        <v>-0.00304279123751305</v>
      </c>
      <c r="V60" s="7" t="n">
        <f aca="false">$N60*Q60</f>
        <v>0.0111885533843867</v>
      </c>
      <c r="W60" s="7" t="n">
        <f aca="false">$N60*R60</f>
        <v>0.560769609576521</v>
      </c>
      <c r="X60" s="7" t="n">
        <f aca="false">$N60*S60</f>
        <v>-0.479535331825826</v>
      </c>
      <c r="Y60" s="7" t="n">
        <f aca="false">$N60*T60</f>
        <v>-0.00509574415379391</v>
      </c>
    </row>
    <row r="61" customFormat="false" ht="15.75" hidden="false" customHeight="false" outlineLevel="0" collapsed="false">
      <c r="B61" s="5"/>
      <c r="C61" s="0" t="s">
        <v>47</v>
      </c>
      <c r="D61" s="7" t="n">
        <v>7962.92116781787</v>
      </c>
      <c r="E61" s="7" t="n">
        <v>0.031894804674463</v>
      </c>
      <c r="F61" s="7" t="n">
        <v>0.0591048157922336</v>
      </c>
      <c r="G61" s="7" t="n">
        <v>0.211148652112032</v>
      </c>
      <c r="H61" s="8" t="n">
        <f aca="false">PRODUCT(D61:G61)</f>
        <v>3.16959333284752</v>
      </c>
      <c r="N61" s="8" t="n">
        <f aca="false">(H61-H33) / (LN(H61) - LN(H33))</f>
        <v>3.12547414551122</v>
      </c>
      <c r="O61" s="13" t="n">
        <f aca="false">N61/M$59</f>
        <v>0.00611431586316729</v>
      </c>
      <c r="Q61" s="7" t="n">
        <f aca="false">LN(D61) - LN(D33)</f>
        <v>0.00668095398257229</v>
      </c>
      <c r="R61" s="7" t="n">
        <f aca="false">LN(E61) - LN(E33)</f>
        <v>0.340497974255357</v>
      </c>
      <c r="S61" s="7" t="n">
        <f aca="false">LN(F61) - LN(F33)</f>
        <v>-0.286342065402005</v>
      </c>
      <c r="T61" s="7" t="n">
        <f aca="false">LN(G61) - LN(G33)</f>
        <v>-0.0327364700978399</v>
      </c>
      <c r="V61" s="7" t="n">
        <f aca="false">$N61*Q61</f>
        <v>0.0208811489398799</v>
      </c>
      <c r="W61" s="7" t="n">
        <f aca="false">$N61*R61</f>
        <v>1.06421761513406</v>
      </c>
      <c r="X61" s="7" t="n">
        <f aca="false">$N61*S61</f>
        <v>-0.894954722186247</v>
      </c>
      <c r="Y61" s="7" t="n">
        <f aca="false">$N61*T61</f>
        <v>-0.1023169909061</v>
      </c>
    </row>
    <row r="62" customFormat="false" ht="15.75" hidden="false" customHeight="false" outlineLevel="0" collapsed="false">
      <c r="B62" s="5"/>
      <c r="C62" s="0" t="s">
        <v>48</v>
      </c>
      <c r="D62" s="7" t="n">
        <v>7962.92116781787</v>
      </c>
      <c r="E62" s="7" t="n">
        <v>0.00164388762591194</v>
      </c>
      <c r="F62" s="7" t="n">
        <v>0.0591048157922336</v>
      </c>
      <c r="G62" s="7" t="n">
        <v>0.0399742605781167</v>
      </c>
      <c r="H62" s="8" t="n">
        <f aca="false">PRODUCT(D62:G62)</f>
        <v>0.0309277160890065</v>
      </c>
      <c r="N62" s="8" t="n">
        <f aca="false">(H62-H34) / (LN(H62) - LN(H34))</f>
        <v>0.0298158511341895</v>
      </c>
      <c r="O62" s="13" t="n">
        <f aca="false">N62/M$59</f>
        <v>5.83282801508476E-005</v>
      </c>
      <c r="Q62" s="7" t="n">
        <f aca="false">LN(D62) - LN(D34)</f>
        <v>0.00668095398257229</v>
      </c>
      <c r="R62" s="7" t="n">
        <f aca="false">LN(E62) - LN(E34)</f>
        <v>0.356381396114964</v>
      </c>
      <c r="S62" s="7" t="n">
        <f aca="false">LN(F62) - LN(F34)</f>
        <v>-0.286342065402005</v>
      </c>
      <c r="T62" s="7" t="n">
        <f aca="false">LN(G62) - LN(G34)</f>
        <v>-0.00304279410048736</v>
      </c>
      <c r="V62" s="7" t="n">
        <f aca="false">$N62*Q62</f>
        <v>0.000199198329378746</v>
      </c>
      <c r="W62" s="7" t="n">
        <f aca="false">$N62*R62</f>
        <v>0.0106258146535584</v>
      </c>
      <c r="X62" s="7" t="n">
        <f aca="false">$N62*S62</f>
        <v>-0.00853753239548252</v>
      </c>
      <c r="Y62" s="7" t="n">
        <f aca="false">$N62*T62</f>
        <v>-9.0723495932121E-005</v>
      </c>
    </row>
    <row r="63" customFormat="false" ht="15.75" hidden="false" customHeight="false" outlineLevel="0" collapsed="false">
      <c r="B63" s="5"/>
      <c r="C63" s="0" t="s">
        <v>49</v>
      </c>
      <c r="D63" s="7" t="n">
        <v>7962.92116781787</v>
      </c>
      <c r="E63" s="7" t="n">
        <v>0.0361436810659009</v>
      </c>
      <c r="F63" s="7" t="n">
        <v>0.0591048157922336</v>
      </c>
      <c r="G63" s="7" t="n">
        <v>0.223213106593357</v>
      </c>
      <c r="H63" s="8" t="n">
        <f aca="false">PRODUCT(D63:G63)</f>
        <v>3.79705910670018</v>
      </c>
      <c r="N63" s="8" t="n">
        <f aca="false">(H63-H35) / (LN(H63) - LN(H35))</f>
        <v>3.65187678606888</v>
      </c>
      <c r="O63" s="13" t="n">
        <f aca="false">N63/M$59</f>
        <v>0.0071441090611681</v>
      </c>
      <c r="Q63" s="7" t="n">
        <f aca="false">LN(D63) - LN(D35)</f>
        <v>0.00668095398257229</v>
      </c>
      <c r="R63" s="7" t="n">
        <f aca="false">LN(E63) - LN(E35)</f>
        <v>0.340960549802201</v>
      </c>
      <c r="S63" s="7" t="n">
        <f aca="false">LN(F63) - LN(F35)</f>
        <v>-0.286342065402005</v>
      </c>
      <c r="T63" s="7" t="n">
        <f aca="false">LN(G63) - LN(G35)</f>
        <v>0.0171851026762462</v>
      </c>
      <c r="V63" s="7" t="n">
        <f aca="false">$N63*Q63</f>
        <v>0.0243980207577502</v>
      </c>
      <c r="W63" s="7" t="n">
        <f aca="false">$N63*R63</f>
        <v>1.24514591678794</v>
      </c>
      <c r="X63" s="7" t="n">
        <f aca="false">$N63*S63</f>
        <v>-1.0456859415166</v>
      </c>
      <c r="Y63" s="7" t="n">
        <f aca="false">$N63*T63</f>
        <v>0.0627578775295936</v>
      </c>
    </row>
    <row r="64" customFormat="false" ht="15.75" hidden="false" customHeight="false" outlineLevel="0" collapsed="false">
      <c r="B64" s="5"/>
      <c r="C64" s="0" t="s">
        <v>50</v>
      </c>
      <c r="D64" s="7" t="n">
        <v>7962.92116781787</v>
      </c>
      <c r="E64" s="7" t="n">
        <v>0.136538509946429</v>
      </c>
      <c r="F64" s="7" t="n">
        <v>0.226873413492219</v>
      </c>
      <c r="G64" s="7" t="n">
        <v>0.0466283558720292</v>
      </c>
      <c r="H64" s="8" t="n">
        <f aca="false">PRODUCT(D64:G64)</f>
        <v>11.50168007</v>
      </c>
      <c r="N64" s="8" t="n">
        <f aca="false">(H64-H36) / (LN(H64) - LN(H36))</f>
        <v>11.0213122629149</v>
      </c>
      <c r="O64" s="13" t="n">
        <f aca="false">N64/M$59</f>
        <v>0.0215608196595843</v>
      </c>
      <c r="Q64" s="7" t="n">
        <f aca="false">LN(D64) - LN(D36)</f>
        <v>0.00668095398257229</v>
      </c>
      <c r="R64" s="7" t="n">
        <f aca="false">LN(E64) - LN(E36)</f>
        <v>-0.0321073623210384</v>
      </c>
      <c r="S64" s="7" t="n">
        <f aca="false">LN(F64) - LN(F36)</f>
        <v>0.189208686729132</v>
      </c>
      <c r="T64" s="7" t="n">
        <f aca="false">LN(G64) - LN(G36)</f>
        <v>-0.0778423618539512</v>
      </c>
      <c r="V64" s="7" t="n">
        <f aca="false">$N64*Q64</f>
        <v>0.073632880056094</v>
      </c>
      <c r="W64" s="7" t="n">
        <f aca="false">$N64*R64</f>
        <v>-0.353865266078712</v>
      </c>
      <c r="X64" s="7" t="n">
        <f aca="false">$N64*S64</f>
        <v>2.0853280192978</v>
      </c>
      <c r="Y64" s="7" t="n">
        <f aca="false">$N64*T64</f>
        <v>-0.857924977275211</v>
      </c>
    </row>
    <row r="65" customFormat="false" ht="15.75" hidden="false" customHeight="false" outlineLevel="0" collapsed="false">
      <c r="B65" s="5"/>
      <c r="C65" s="0" t="s">
        <v>51</v>
      </c>
      <c r="D65" s="7" t="n">
        <v>7962.92116781787</v>
      </c>
      <c r="E65" s="7" t="n">
        <v>0.122823161943857</v>
      </c>
      <c r="F65" s="7" t="n">
        <v>0.226873413492219</v>
      </c>
      <c r="G65" s="7" t="n">
        <v>0.337976180413138</v>
      </c>
      <c r="H65" s="8" t="n">
        <f aca="false">PRODUCT(D65:G65)</f>
        <v>74.9932869000003</v>
      </c>
      <c r="N65" s="8" t="n">
        <f aca="false">(H65-H37) / (LN(H65) - LN(H37))</f>
        <v>68.9717985563528</v>
      </c>
      <c r="O65" s="13" t="n">
        <f aca="false">N65/M$59</f>
        <v>0.134928443618691</v>
      </c>
      <c r="Q65" s="7" t="n">
        <f aca="false">LN(D65) - LN(D37)</f>
        <v>0.00668095398257229</v>
      </c>
      <c r="R65" s="7" t="n">
        <f aca="false">LN(E65) - LN(E37)</f>
        <v>-0.00481612983705837</v>
      </c>
      <c r="S65" s="7" t="n">
        <f aca="false">LN(F65) - LN(F37)</f>
        <v>0.189208686729132</v>
      </c>
      <c r="T65" s="7" t="n">
        <f aca="false">LN(G65) - LN(G37)</f>
        <v>-0.0212695106290757</v>
      </c>
      <c r="V65" s="7" t="n">
        <f aca="false">$N65*Q65</f>
        <v>0.460797412250239</v>
      </c>
      <c r="W65" s="7" t="n">
        <f aca="false">$N65*R65</f>
        <v>-0.33217713694283</v>
      </c>
      <c r="X65" s="7" t="n">
        <f aca="false">$N65*S65</f>
        <v>13.0500634261938</v>
      </c>
      <c r="Y65" s="7" t="n">
        <f aca="false">$N65*T65</f>
        <v>-1.46699640250081</v>
      </c>
    </row>
    <row r="66" customFormat="false" ht="15.75" hidden="false" customHeight="false" outlineLevel="0" collapsed="false">
      <c r="B66" s="5"/>
      <c r="C66" s="0" t="s">
        <v>52</v>
      </c>
      <c r="D66" s="7" t="n">
        <v>7962.92116781787</v>
      </c>
      <c r="E66" s="7" t="n">
        <v>0.156563971944098</v>
      </c>
      <c r="F66" s="7" t="n">
        <v>0.226873413492219</v>
      </c>
      <c r="G66" s="7" t="n">
        <v>0.0235058621715904</v>
      </c>
      <c r="H66" s="8" t="n">
        <f aca="false">PRODUCT(D66:G66)</f>
        <v>6.64850557999999</v>
      </c>
      <c r="N66" s="8" t="n">
        <f aca="false">(H66-H38) / (LN(H66) - LN(H38))</f>
        <v>6.21746033156754</v>
      </c>
      <c r="O66" s="13" t="n">
        <f aca="false">N66/M$59</f>
        <v>0.0121631197584899</v>
      </c>
      <c r="Q66" s="7" t="n">
        <f aca="false">LN(D66) - LN(D38)</f>
        <v>0.00668095398257229</v>
      </c>
      <c r="R66" s="7" t="n">
        <f aca="false">LN(E66) - LN(E38)</f>
        <v>-0.0358893157119373</v>
      </c>
      <c r="S66" s="7" t="n">
        <f aca="false">LN(F66) - LN(F38)</f>
        <v>0.189208686729132</v>
      </c>
      <c r="T66" s="7" t="n">
        <f aca="false">LN(G66) - LN(G38)</f>
        <v>-0.0244072603010452</v>
      </c>
      <c r="V66" s="7" t="n">
        <f aca="false">$N66*Q66</f>
        <v>0.0415385663636714</v>
      </c>
      <c r="W66" s="7" t="n">
        <f aca="false">$N66*R66</f>
        <v>-0.223140396766074</v>
      </c>
      <c r="X66" s="7" t="n">
        <f aca="false">$N66*S66</f>
        <v>1.17639750412637</v>
      </c>
      <c r="Y66" s="7" t="n">
        <f aca="false">$N66*T66</f>
        <v>-0.151751172723992</v>
      </c>
    </row>
    <row r="67" customFormat="false" ht="15.75" hidden="false" customHeight="false" outlineLevel="0" collapsed="false">
      <c r="B67" s="5"/>
      <c r="C67" s="0" t="s">
        <v>53</v>
      </c>
      <c r="D67" s="7" t="n">
        <v>7962.92116781787</v>
      </c>
      <c r="E67" s="7" t="n">
        <v>0.00609345347538239</v>
      </c>
      <c r="F67" s="7" t="n">
        <v>0.214657259563002</v>
      </c>
      <c r="G67" s="7" t="n">
        <v>0.78705371106335</v>
      </c>
      <c r="H67" s="8" t="n">
        <f aca="false">PRODUCT(D67:G67)</f>
        <v>8.19758384737722</v>
      </c>
      <c r="N67" s="8" t="n">
        <f aca="false">(H67-H39) / (LN(H67) - LN(H39))</f>
        <v>8.15213867253599</v>
      </c>
      <c r="O67" s="13" t="n">
        <f aca="false">N67/M$59</f>
        <v>0.0159479005372075</v>
      </c>
      <c r="Q67" s="7" t="n">
        <f aca="false">LN(D67) - LN(D39)</f>
        <v>0.00668095398257229</v>
      </c>
      <c r="R67" s="7" t="n">
        <f aca="false">LN(E67) - LN(E39)</f>
        <v>-0.00456198985499157</v>
      </c>
      <c r="S67" s="7" t="n">
        <f aca="false">LN(F67) - LN(F39)</f>
        <v>0.0112667431950728</v>
      </c>
      <c r="T67" s="7" t="n">
        <f aca="false">LN(G67) - LN(G39)</f>
        <v>-0.00225708389915155</v>
      </c>
      <c r="V67" s="7" t="n">
        <f aca="false">$N67*Q67</f>
        <v>0.0544640633307609</v>
      </c>
      <c r="W67" s="7" t="n">
        <f aca="false">$N67*R67</f>
        <v>-0.0371899739205936</v>
      </c>
      <c r="X67" s="7" t="n">
        <f aca="false">$N67*S67</f>
        <v>0.0918480529140848</v>
      </c>
      <c r="Y67" s="7" t="n">
        <f aca="false">$N67*T67</f>
        <v>-0.0184000609414317</v>
      </c>
    </row>
    <row r="68" customFormat="false" ht="15.75" hidden="false" customHeight="false" outlineLevel="0" collapsed="false">
      <c r="B68" s="5"/>
      <c r="C68" s="0" t="s">
        <v>54</v>
      </c>
      <c r="D68" s="7" t="n">
        <v>7962.92116781787</v>
      </c>
      <c r="E68" s="7" t="n">
        <v>0.679561588803119</v>
      </c>
      <c r="F68" s="7" t="n">
        <v>0.0591048157922336</v>
      </c>
      <c r="G68" s="7" t="n">
        <v>0.351421420245194</v>
      </c>
      <c r="H68" s="8" t="n">
        <f aca="false">PRODUCT(D68:G68)</f>
        <v>112.396383390223</v>
      </c>
      <c r="N68" s="8" t="n">
        <f aca="false">(H68-H40) / (LN(H68) - LN(H40))</f>
        <v>112.316706196373</v>
      </c>
      <c r="O68" s="13" t="n">
        <f aca="false">N68/M$59</f>
        <v>0.219723404009429</v>
      </c>
      <c r="Q68" s="7" t="n">
        <f aca="false">LN(D68) - LN(D40)</f>
        <v>0.00668095398257229</v>
      </c>
      <c r="R68" s="7" t="n">
        <f aca="false">LN(E68) - LN(E40)</f>
        <v>0.334271977305175</v>
      </c>
      <c r="S68" s="7" t="n">
        <f aca="false">LN(F68) - LN(F40)</f>
        <v>-0.286342065402005</v>
      </c>
      <c r="T68" s="7" t="n">
        <f aca="false">LN(G68) - LN(G40)</f>
        <v>-0.0531924061657578</v>
      </c>
      <c r="V68" s="7" t="n">
        <f aca="false">$N68*Q68</f>
        <v>0.750382745572063</v>
      </c>
      <c r="W68" s="7" t="n">
        <f aca="false">$N68*R68</f>
        <v>37.5443274646662</v>
      </c>
      <c r="X68" s="7" t="n">
        <f aca="false">$N68*S68</f>
        <v>-32.1609976314197</v>
      </c>
      <c r="Y68" s="7" t="n">
        <f aca="false">$N68*T68</f>
        <v>-5.97439585519758</v>
      </c>
    </row>
    <row r="69" customFormat="false" ht="15.75" hidden="false" customHeight="false" outlineLevel="0" collapsed="false">
      <c r="B69" s="5"/>
      <c r="C69" s="0" t="s">
        <v>55</v>
      </c>
      <c r="D69" s="7" t="n">
        <v>7962.92116781787</v>
      </c>
      <c r="E69" s="7" t="n">
        <v>0.245984992960414</v>
      </c>
      <c r="F69" s="7" t="n">
        <v>0.226873413492219</v>
      </c>
      <c r="G69" s="7" t="n">
        <v>0.184693473309578</v>
      </c>
      <c r="H69" s="8" t="n">
        <f aca="false">PRODUCT(D69:G69)</f>
        <v>82.0759999999996</v>
      </c>
      <c r="N69" s="8" t="n">
        <f aca="false">(H69-H41) / (LN(H69) - LN(H41))</f>
        <v>78.1901868851639</v>
      </c>
      <c r="O69" s="13" t="n">
        <f aca="false">N69/M$59</f>
        <v>0.152962231571356</v>
      </c>
      <c r="Q69" s="7" t="n">
        <f aca="false">LN(D69) - LN(D41)</f>
        <v>0.00668095398257229</v>
      </c>
      <c r="R69" s="7" t="n">
        <f aca="false">LN(E69) - LN(E41)</f>
        <v>-0.0590695621875552</v>
      </c>
      <c r="S69" s="7" t="n">
        <f aca="false">LN(F69) - LN(F41)</f>
        <v>0.189208686729132</v>
      </c>
      <c r="T69" s="7" t="n">
        <f aca="false">LN(G69) - LN(G41)</f>
        <v>-0.0390200820715161</v>
      </c>
      <c r="V69" s="7" t="n">
        <f aca="false">$N69*Q69</f>
        <v>0.522385040468507</v>
      </c>
      <c r="W69" s="7" t="n">
        <f aca="false">$N69*R69</f>
        <v>-4.61866010666975</v>
      </c>
      <c r="X69" s="7" t="n">
        <f aca="false">$N69*S69</f>
        <v>14.7942625756473</v>
      </c>
      <c r="Y69" s="7" t="n">
        <f aca="false">$N69*T69</f>
        <v>-3.05098750944627</v>
      </c>
    </row>
    <row r="70" customFormat="false" ht="15.75" hidden="false" customHeight="false" outlineLevel="0" collapsed="false">
      <c r="B70" s="5"/>
      <c r="C70" s="0" t="s">
        <v>56</v>
      </c>
      <c r="D70" s="7" t="n">
        <v>7962.92116781787</v>
      </c>
      <c r="E70" s="7" t="n">
        <v>0.0181727525666698</v>
      </c>
      <c r="F70" s="7" t="n">
        <v>0.214657259563002</v>
      </c>
      <c r="G70" s="7" t="n">
        <v>0.212946288936649</v>
      </c>
      <c r="H70" s="8" t="n">
        <f aca="false">PRODUCT(D70:G70)</f>
        <v>6.61467919558616</v>
      </c>
      <c r="N70" s="8" t="n">
        <f aca="false">(H70-H42) / (LN(H70) - LN(H42))</f>
        <v>6.54699750232608</v>
      </c>
      <c r="O70" s="13" t="n">
        <f aca="false">N70/M$59</f>
        <v>0.0128077881373872</v>
      </c>
      <c r="Q70" s="7" t="n">
        <f aca="false">LN(D70) - LN(D42)</f>
        <v>0.00668095398257229</v>
      </c>
      <c r="R70" s="7" t="n">
        <f aca="false">LN(E70) - LN(E42)</f>
        <v>-0.00572953231102691</v>
      </c>
      <c r="S70" s="7" t="n">
        <f aca="false">LN(F70) - LN(F42)</f>
        <v>0.0112667431950728</v>
      </c>
      <c r="T70" s="7" t="n">
        <f aca="false">LN(G70) - LN(G42)</f>
        <v>0.00838671895333043</v>
      </c>
      <c r="V70" s="7" t="n">
        <f aca="false">$N70*Q70</f>
        <v>0.0437401890370563</v>
      </c>
      <c r="W70" s="7" t="n">
        <f aca="false">$N70*R70</f>
        <v>-0.0375112337297898</v>
      </c>
      <c r="X70" s="7" t="n">
        <f aca="false">$N70*S70</f>
        <v>0.0737633395574911</v>
      </c>
      <c r="Y70" s="7" t="n">
        <f aca="false">$N70*T70</f>
        <v>0.0549078280401652</v>
      </c>
    </row>
    <row r="71" customFormat="false" ht="15.75" hidden="false" customHeight="false" outlineLevel="0" collapsed="false">
      <c r="B71" s="5"/>
      <c r="C71" s="0" t="s">
        <v>57</v>
      </c>
      <c r="D71" s="7" t="n">
        <v>7962.92116781787</v>
      </c>
      <c r="E71" s="7" t="n">
        <v>0.679561588803119</v>
      </c>
      <c r="F71" s="7" t="n">
        <v>0.0591048157922336</v>
      </c>
      <c r="G71" s="7" t="n">
        <v>0.0150722622708182</v>
      </c>
      <c r="H71" s="8" t="n">
        <f aca="false">PRODUCT(D71:G71)</f>
        <v>4.82061613537072</v>
      </c>
      <c r="N71" s="8" t="n">
        <f aca="false">(H71-H43) / (LN(H71) - LN(H43))</f>
        <v>4.69843046297176</v>
      </c>
      <c r="O71" s="13" t="n">
        <f aca="false">N71/M$59</f>
        <v>0.00919146554227465</v>
      </c>
      <c r="Q71" s="7" t="n">
        <f aca="false">LN(D71) - LN(D43)</f>
        <v>0.00668095398257229</v>
      </c>
      <c r="R71" s="7" t="n">
        <f aca="false">LN(E71) - LN(E43)</f>
        <v>0.334271977305175</v>
      </c>
      <c r="S71" s="7" t="n">
        <f aca="false">LN(F71) - LN(F43)</f>
        <v>-0.286342065402005</v>
      </c>
      <c r="T71" s="7" t="n">
        <f aca="false">LN(G71) - LN(G43)</f>
        <v>-0.00304278539439906</v>
      </c>
      <c r="V71" s="7" t="n">
        <f aca="false">$N71*Q71</f>
        <v>0.0313899977134302</v>
      </c>
      <c r="W71" s="7" t="n">
        <f aca="false">$N71*R71</f>
        <v>1.57055364108844</v>
      </c>
      <c r="X71" s="7" t="n">
        <f aca="false">$N71*S71</f>
        <v>-1.34535828291503</v>
      </c>
      <c r="Y71" s="7" t="n">
        <f aca="false">$N71*T71</f>
        <v>-0.0142963155893301</v>
      </c>
    </row>
    <row r="72" customFormat="false" ht="15.75" hidden="false" customHeight="false" outlineLevel="0" collapsed="false">
      <c r="B72" s="5"/>
      <c r="C72" s="0" t="s">
        <v>58</v>
      </c>
      <c r="D72" s="7" t="n">
        <v>7962.92116781787</v>
      </c>
      <c r="E72" s="7" t="n">
        <v>0.152303305200491</v>
      </c>
      <c r="F72" s="7" t="n">
        <v>0.226873413492219</v>
      </c>
      <c r="G72" s="7" t="n">
        <v>0.387502027495305</v>
      </c>
      <c r="H72" s="8" t="n">
        <f aca="false">PRODUCT(D72:G72)</f>
        <v>106.6201598</v>
      </c>
      <c r="N72" s="8" t="n">
        <f aca="false">(H72-H44) / (LN(H72) - LN(H44))</f>
        <v>96.6755925864783</v>
      </c>
      <c r="O72" s="13" t="n">
        <f aca="false">N72/M$59</f>
        <v>0.189124939709242</v>
      </c>
      <c r="Q72" s="7" t="n">
        <f aca="false">LN(D72) - LN(D44)</f>
        <v>0.00668095398257229</v>
      </c>
      <c r="R72" s="7" t="n">
        <f aca="false">LN(E72) - LN(E44)</f>
        <v>-0.0489755117361899</v>
      </c>
      <c r="S72" s="7" t="n">
        <f aca="false">LN(F72) - LN(F44)</f>
        <v>0.189208686729132</v>
      </c>
      <c r="T72" s="7" t="n">
        <f aca="false">LN(G72) - LN(G44)</f>
        <v>0.0522123453285303</v>
      </c>
      <c r="V72" s="7" t="n">
        <f aca="false">$N72*Q72</f>
        <v>0.645885185308168</v>
      </c>
      <c r="W72" s="7" t="n">
        <f aca="false">$N72*R72</f>
        <v>-4.73473661932218</v>
      </c>
      <c r="X72" s="7" t="n">
        <f aca="false">$N72*S72</f>
        <v>18.2918619120482</v>
      </c>
      <c r="Y72" s="7" t="n">
        <f aca="false">$N72*T72</f>
        <v>5.04765942496551</v>
      </c>
    </row>
    <row r="73" customFormat="false" ht="15.75" hidden="false" customHeight="false" outlineLevel="0" collapsed="false">
      <c r="B73" s="5"/>
      <c r="C73" s="0" t="s">
        <v>59</v>
      </c>
      <c r="D73" s="7" t="n">
        <v>7962.92116781787</v>
      </c>
      <c r="E73" s="7" t="n">
        <v>0.0614115805362764</v>
      </c>
      <c r="F73" s="7" t="n">
        <v>0.226873413492219</v>
      </c>
      <c r="G73" s="7" t="n">
        <v>0.0196941007383595</v>
      </c>
      <c r="H73" s="8" t="n">
        <f aca="false">PRODUCT(D73:G73)</f>
        <v>2.18495477199999</v>
      </c>
      <c r="N73" s="8" t="n">
        <f aca="false">(H73-H45) / (LN(H73) - LN(H45))</f>
        <v>2.02498907576891</v>
      </c>
      <c r="O73" s="13" t="n">
        <f aca="false">N73/M$59</f>
        <v>0.00396145424734881</v>
      </c>
      <c r="Q73" s="7" t="n">
        <f aca="false">LN(D73) - LN(D45)</f>
        <v>0.00668095398257229</v>
      </c>
      <c r="R73" s="7" t="n">
        <f aca="false">LN(E73) - LN(E45)</f>
        <v>-0.00481614440556077</v>
      </c>
      <c r="S73" s="7" t="n">
        <f aca="false">LN(F73) - LN(F45)</f>
        <v>0.189208686729132</v>
      </c>
      <c r="T73" s="7" t="n">
        <f aca="false">LN(G73) - LN(G45)</f>
        <v>-0.0370349171688482</v>
      </c>
      <c r="V73" s="7" t="n">
        <f aca="false">$N73*Q73</f>
        <v>0.0135288588304237</v>
      </c>
      <c r="W73" s="7" t="n">
        <f aca="false">$N73*R73</f>
        <v>-0.00975263980858612</v>
      </c>
      <c r="X73" s="7" t="n">
        <f aca="false">$N73*S73</f>
        <v>0.383145523667074</v>
      </c>
      <c r="Y73" s="7" t="n">
        <f aca="false">$N73*T73</f>
        <v>-0.0749953026889241</v>
      </c>
    </row>
    <row r="74" customFormat="false" ht="15.75" hidden="false" customHeight="false" outlineLevel="0" collapsed="false">
      <c r="B74" s="5"/>
      <c r="C74" s="0" t="s">
        <v>60</v>
      </c>
      <c r="D74" s="7" t="n">
        <v>7962.92116781787</v>
      </c>
      <c r="E74" s="7" t="n">
        <v>0.0150246480925485</v>
      </c>
      <c r="F74" s="7" t="n">
        <v>0.499364511152545</v>
      </c>
      <c r="G74" s="7" t="n">
        <v>0.350012665960284</v>
      </c>
      <c r="H74" s="8" t="n">
        <f aca="false">PRODUCT(D74:G74)</f>
        <v>20.91116169432</v>
      </c>
      <c r="N74" s="8" t="n">
        <f aca="false">(H74-H46) / (LN(H74) - LN(H46))</f>
        <v>20.620379731275</v>
      </c>
      <c r="O74" s="13" t="n">
        <f aca="false">N74/M$59</f>
        <v>0.0403393242195084</v>
      </c>
      <c r="Q74" s="7" t="n">
        <f aca="false">LN(D74) - LN(D46)</f>
        <v>0.00668095398257229</v>
      </c>
      <c r="R74" s="7" t="n">
        <f aca="false">LN(E74) - LN(E46)</f>
        <v>-0.00632552608692372</v>
      </c>
      <c r="S74" s="7" t="n">
        <f aca="false">LN(F74) - LN(F46)</f>
        <v>-0.0429571561033655</v>
      </c>
      <c r="T74" s="7" t="n">
        <f aca="false">LN(G74) - LN(G46)</f>
        <v>0.0706737469864049</v>
      </c>
      <c r="V74" s="7" t="n">
        <f aca="false">$N74*Q74</f>
        <v>0.137763808087814</v>
      </c>
      <c r="W74" s="7" t="n">
        <f aca="false">$N74*R74</f>
        <v>-0.130434749912453</v>
      </c>
      <c r="X74" s="7" t="n">
        <f aca="false">$N74*S74</f>
        <v>-0.885792871027053</v>
      </c>
      <c r="Y74" s="7" t="n">
        <f aca="false">$N74*T74</f>
        <v>1.45731949989172</v>
      </c>
    </row>
    <row r="75" customFormat="false" ht="15.75" hidden="false" customHeight="false" outlineLevel="0" collapsed="false">
      <c r="B75" s="5"/>
      <c r="C75" s="0" t="s">
        <v>61</v>
      </c>
      <c r="D75" s="7" t="n">
        <v>7962.92116781787</v>
      </c>
      <c r="E75" s="7" t="n">
        <v>0.171911125879672</v>
      </c>
      <c r="F75" s="7" t="n">
        <v>0.0591048157922336</v>
      </c>
      <c r="G75" s="7" t="n">
        <v>0.0749828939360704</v>
      </c>
      <c r="H75" s="8" t="n">
        <f aca="false">PRODUCT(D75:G75)</f>
        <v>6.06682498784455</v>
      </c>
      <c r="N75" s="8" t="n">
        <f aca="false">(H75-H47) / (LN(H75) - LN(H47))</f>
        <v>6.05625070065561</v>
      </c>
      <c r="O75" s="13" t="n">
        <f aca="false">N75/M$59</f>
        <v>0.0118477478956332</v>
      </c>
      <c r="Q75" s="7" t="n">
        <f aca="false">LN(D75) - LN(D47)</f>
        <v>0.00668095398257229</v>
      </c>
      <c r="R75" s="7" t="n">
        <f aca="false">LN(E75) - LN(E47)</f>
        <v>0.0226878448407382</v>
      </c>
      <c r="S75" s="7" t="n">
        <f aca="false">LN(F75) - LN(F47)</f>
        <v>-0.286342065402005</v>
      </c>
      <c r="T75" s="7" t="n">
        <f aca="false">LN(G75) - LN(G47)</f>
        <v>0.260463260830206</v>
      </c>
      <c r="V75" s="7" t="n">
        <f aca="false">$N75*Q75</f>
        <v>0.0404615322380013</v>
      </c>
      <c r="W75" s="7" t="n">
        <f aca="false">$N75*R75</f>
        <v>0.137403276213086</v>
      </c>
      <c r="X75" s="7" t="n">
        <f aca="false">$N75*S75</f>
        <v>-1.73415933421806</v>
      </c>
      <c r="Y75" s="7" t="n">
        <f aca="false">$N75*T75</f>
        <v>1.57743080589798</v>
      </c>
    </row>
    <row r="76" customFormat="false" ht="15.75" hidden="false" customHeight="false" outlineLevel="0" collapsed="false">
      <c r="B76" s="5"/>
      <c r="C76" s="0" t="s">
        <v>62</v>
      </c>
      <c r="D76" s="7" t="n">
        <v>7962.92116781787</v>
      </c>
      <c r="E76" s="7" t="n">
        <v>0.0588891503211055</v>
      </c>
      <c r="F76" s="7" t="n">
        <v>0.499364511152545</v>
      </c>
      <c r="G76" s="7" t="n">
        <v>0.0348480491926635</v>
      </c>
      <c r="H76" s="8" t="n">
        <f aca="false">PRODUCT(D76:G76)</f>
        <v>8.16025725479999</v>
      </c>
      <c r="N76" s="8" t="n">
        <f aca="false">(H76-H48) / (LN(H76) - LN(H48))</f>
        <v>8.12503297645268</v>
      </c>
      <c r="O76" s="13" t="n">
        <f aca="false">N76/M$59</f>
        <v>0.0158948740907137</v>
      </c>
      <c r="Q76" s="7" t="n">
        <f aca="false">LN(D76) - LN(D48)</f>
        <v>0.00668095398257229</v>
      </c>
      <c r="R76" s="7" t="n">
        <f aca="false">LN(E76) - LN(E48)</f>
        <v>-0.0896065438837734</v>
      </c>
      <c r="S76" s="7" t="n">
        <f aca="false">LN(F76) - LN(F48)</f>
        <v>-0.0429571561033655</v>
      </c>
      <c r="T76" s="7" t="n">
        <f aca="false">LN(G76) - LN(G48)</f>
        <v>0.134540808747682</v>
      </c>
      <c r="V76" s="7" t="n">
        <f aca="false">$N76*Q76</f>
        <v>0.0542829714225627</v>
      </c>
      <c r="W76" s="7" t="n">
        <f aca="false">$N76*R76</f>
        <v>-0.728056123961613</v>
      </c>
      <c r="X76" s="7" t="n">
        <f aca="false">$N76*S76</f>
        <v>-0.34902830991447</v>
      </c>
      <c r="Y76" s="7" t="n">
        <f aca="false">$N76*T76</f>
        <v>1.09314850775353</v>
      </c>
    </row>
    <row r="77" customFormat="false" ht="15.75" hidden="false" customHeight="false" outlineLevel="0" collapsed="false">
      <c r="B77" s="5"/>
      <c r="C77" s="0" t="s">
        <v>63</v>
      </c>
      <c r="D77" s="7" t="n">
        <v>7962.92116781787</v>
      </c>
      <c r="E77" s="7" t="n">
        <v>0.0768195311966376</v>
      </c>
      <c r="F77" s="7" t="n">
        <v>0.499364511152545</v>
      </c>
      <c r="G77" s="7" t="n">
        <v>0.0201343447124404</v>
      </c>
      <c r="H77" s="8" t="n">
        <f aca="false">PRODUCT(D77:G77)</f>
        <v>6.15034167479998</v>
      </c>
      <c r="N77" s="8" t="n">
        <f aca="false">(H77-H49) / (LN(H77) - LN(H49))</f>
        <v>5.73370650033304</v>
      </c>
      <c r="O77" s="13" t="n">
        <f aca="false">N77/M$59</f>
        <v>0.011216759754702</v>
      </c>
      <c r="Q77" s="7" t="n">
        <f aca="false">LN(D77) - LN(D49)</f>
        <v>0.00668095398257229</v>
      </c>
      <c r="R77" s="7" t="n">
        <f aca="false">LN(E77) - LN(E49)</f>
        <v>-0.105016789553508</v>
      </c>
      <c r="S77" s="7" t="n">
        <f aca="false">LN(F77) - LN(F49)</f>
        <v>-0.0429571561033655</v>
      </c>
      <c r="T77" s="7" t="n">
        <f aca="false">LN(G77) - LN(G49)</f>
        <v>0.283263252944685</v>
      </c>
      <c r="V77" s="7" t="n">
        <f aca="false">$N77*Q77</f>
        <v>0.0383066292783007</v>
      </c>
      <c r="W77" s="7" t="n">
        <f aca="false">$N77*R77</f>
        <v>-0.602135448907058</v>
      </c>
      <c r="X77" s="7" t="n">
        <f aca="false">$N77*S77</f>
        <v>-0.246303725185688</v>
      </c>
      <c r="Y77" s="7" t="n">
        <f aca="false">$N77*T77</f>
        <v>1.62414835471443</v>
      </c>
    </row>
    <row r="78" customFormat="false" ht="15.75" hidden="false" customHeight="false" outlineLevel="0" collapsed="false">
      <c r="B78" s="5"/>
      <c r="C78" s="0" t="s">
        <v>64</v>
      </c>
      <c r="D78" s="7" t="n">
        <v>7962.92116781787</v>
      </c>
      <c r="E78" s="7" t="n">
        <v>0.0244760065241918</v>
      </c>
      <c r="F78" s="7" t="n">
        <v>0.499364511152545</v>
      </c>
      <c r="G78" s="7" t="n">
        <v>0.595004940134612</v>
      </c>
      <c r="H78" s="8" t="n">
        <f aca="false">PRODUCT(D78:G78)</f>
        <v>57.90968769096</v>
      </c>
      <c r="N78" s="8" t="n">
        <f aca="false">(H78-H50) / (LN(H78) - LN(H50))</f>
        <v>60.1601506844279</v>
      </c>
      <c r="O78" s="13" t="n">
        <f aca="false">N78/M$59</f>
        <v>0.117690355618081</v>
      </c>
      <c r="Q78" s="7" t="n">
        <f aca="false">LN(D78) - LN(D50)</f>
        <v>0.00668095398257229</v>
      </c>
      <c r="R78" s="7" t="n">
        <f aca="false">LN(E78) - LN(E50)</f>
        <v>1.08696545630949E-005</v>
      </c>
      <c r="S78" s="7" t="n">
        <f aca="false">LN(F78) - LN(F50)</f>
        <v>-0.0429571561033655</v>
      </c>
      <c r="T78" s="7" t="n">
        <f aca="false">LN(G78) - LN(G50)</f>
        <v>-0.0395072260060971</v>
      </c>
      <c r="V78" s="7" t="n">
        <f aca="false">$N78*Q78</f>
        <v>0.401927198307277</v>
      </c>
      <c r="W78" s="7" t="n">
        <f aca="false">$N78*R78</f>
        <v>0.000653920056403465</v>
      </c>
      <c r="X78" s="7" t="n">
        <f aca="false">$N78*S78</f>
        <v>-2.58430898415296</v>
      </c>
      <c r="Y78" s="7" t="n">
        <f aca="false">$N78*T78</f>
        <v>-2.37676066965055</v>
      </c>
    </row>
    <row r="79" customFormat="false" ht="15.75" hidden="false" customHeight="false" outlineLevel="0" collapsed="false">
      <c r="B79" s="5"/>
      <c r="C79" s="0" t="s">
        <v>65</v>
      </c>
      <c r="D79" s="7" t="n">
        <v>7962.92116781787</v>
      </c>
      <c r="E79" s="7" t="n">
        <v>0.171911125879672</v>
      </c>
      <c r="F79" s="7" t="n">
        <v>0.0591048157922336</v>
      </c>
      <c r="G79" s="7" t="n">
        <v>0.0320898025478509</v>
      </c>
      <c r="H79" s="8" t="n">
        <f aca="false">PRODUCT(D79:G79)</f>
        <v>2.5963683946139</v>
      </c>
      <c r="N79" s="8" t="n">
        <f aca="false">(H79-H51) / (LN(H79) - LN(H51))</f>
        <v>2.6851733591952</v>
      </c>
      <c r="O79" s="13" t="n">
        <f aca="false">N79/M$59</f>
        <v>0.00525296236702543</v>
      </c>
      <c r="Q79" s="7" t="n">
        <f aca="false">LN(D79) - LN(D51)</f>
        <v>0.00668095398257229</v>
      </c>
      <c r="R79" s="7" t="n">
        <f aca="false">LN(E79) - LN(E51)</f>
        <v>0.0226878448407382</v>
      </c>
      <c r="S79" s="7" t="n">
        <f aca="false">LN(F79) - LN(F51)</f>
        <v>-0.286342065402005</v>
      </c>
      <c r="T79" s="7" t="n">
        <f aca="false">LN(G79) - LN(G51)</f>
        <v>0.190082923798877</v>
      </c>
      <c r="V79" s="7" t="n">
        <f aca="false">$N79*Q79</f>
        <v>0.0179395196480122</v>
      </c>
      <c r="W79" s="7" t="n">
        <f aca="false">$N79*R79</f>
        <v>0.0609207965439043</v>
      </c>
      <c r="X79" s="7" t="n">
        <f aca="false">$N79*S79</f>
        <v>-0.768878085634391</v>
      </c>
      <c r="Y79" s="7" t="n">
        <f aca="false">$N79*T79</f>
        <v>0.510405603022675</v>
      </c>
    </row>
    <row r="80" customFormat="false" ht="15.75" hidden="false" customHeight="false" outlineLevel="0" collapsed="false">
      <c r="B80" s="5"/>
      <c r="C80" s="0" t="s">
        <v>66</v>
      </c>
      <c r="D80" s="7" t="n">
        <v>7962.92116781787</v>
      </c>
      <c r="E80" s="7" t="n">
        <v>0.114299600223279</v>
      </c>
      <c r="F80" s="7" t="n">
        <v>0.0591048157922336</v>
      </c>
      <c r="G80" s="7" t="n">
        <v>0.0160552357137516</v>
      </c>
      <c r="H80" s="8" t="n">
        <f aca="false">PRODUCT(D80:G80)</f>
        <v>0.863687594755275</v>
      </c>
      <c r="N80" s="8" t="n">
        <f aca="false">(H80-H52) / (LN(H80) - LN(H52))</f>
        <v>0.843512022475715</v>
      </c>
      <c r="O80" s="13" t="n">
        <f aca="false">N80/M$59</f>
        <v>0.00165014928925352</v>
      </c>
      <c r="Q80" s="7" t="n">
        <f aca="false">LN(D80) - LN(D52)</f>
        <v>0.00668095398257229</v>
      </c>
      <c r="R80" s="7" t="n">
        <f aca="false">LN(E80) - LN(E52)</f>
        <v>0.330165549536705</v>
      </c>
      <c r="S80" s="7" t="n">
        <f aca="false">LN(F80) - LN(F52)</f>
        <v>-0.286342065402005</v>
      </c>
      <c r="T80" s="7" t="n">
        <f aca="false">LN(G80) - LN(G52)</f>
        <v>-0.00304278767339827</v>
      </c>
      <c r="V80" s="7" t="n">
        <f aca="false">$N80*Q80</f>
        <v>0.00563546500590674</v>
      </c>
      <c r="W80" s="7" t="n">
        <f aca="false">$N80*R80</f>
        <v>0.278498610441512</v>
      </c>
      <c r="X80" s="7" t="n">
        <f aca="false">$N80*S80</f>
        <v>-0.241532974707118</v>
      </c>
      <c r="Y80" s="7" t="n">
        <f aca="false">$N80*T80</f>
        <v>-0.00256662798435235</v>
      </c>
    </row>
    <row r="81" customFormat="false" ht="15.75" hidden="false" customHeight="false" outlineLevel="0" collapsed="false">
      <c r="B81" s="24"/>
      <c r="D81" s="14" t="s">
        <v>12</v>
      </c>
      <c r="E81" s="14"/>
      <c r="F81" s="14"/>
      <c r="G81" s="14"/>
      <c r="H81" s="15" t="s">
        <v>13</v>
      </c>
      <c r="N81" s="3" t="s">
        <v>8</v>
      </c>
      <c r="O81" s="4" t="s">
        <v>24</v>
      </c>
      <c r="Q81" s="14" t="s">
        <v>14</v>
      </c>
      <c r="R81" s="14"/>
      <c r="S81" s="14"/>
      <c r="T81" s="14"/>
      <c r="V81" s="14" t="s">
        <v>26</v>
      </c>
      <c r="W81" s="14"/>
      <c r="X81" s="14"/>
      <c r="Y81" s="14"/>
    </row>
    <row r="82" customFormat="false" ht="15.75" hidden="false" customHeight="false" outlineLevel="0" collapsed="false">
      <c r="D82" s="3"/>
      <c r="E82" s="3"/>
      <c r="F82" s="3"/>
      <c r="G82" s="3"/>
      <c r="H82" s="17" t="n">
        <f aca="false">SUM(H59:H80)</f>
        <v>527.428496113275</v>
      </c>
      <c r="V82" s="7" t="n">
        <f aca="false">SUM(V59:V80)</f>
        <v>-3.02505009450283</v>
      </c>
      <c r="W82" s="7" t="n">
        <f aca="false">SUM(W59:W80)</f>
        <v>24.2496778903095</v>
      </c>
      <c r="X82" s="7" t="n">
        <f aca="false">SUM(X59:X80)</f>
        <v>0.785817547520874</v>
      </c>
      <c r="Y82" s="7" t="n">
        <f aca="false">SUM(Y59:Y80)</f>
        <v>-9.08457952957121</v>
      </c>
      <c r="Z82" s="10" t="n">
        <f aca="false">SUM(V82:Y82)</f>
        <v>12.9258658137563</v>
      </c>
    </row>
    <row r="83" customFormat="false" ht="15.75" hidden="false" customHeight="false" outlineLevel="0" collapsed="false">
      <c r="D83" s="3"/>
      <c r="E83" s="3"/>
      <c r="F83" s="3"/>
      <c r="G83" s="3"/>
      <c r="H83" s="19" t="s">
        <v>17</v>
      </c>
      <c r="V83" s="2" t="s">
        <v>18</v>
      </c>
      <c r="W83" s="2"/>
      <c r="X83" s="2"/>
      <c r="Y83" s="2"/>
      <c r="Z83" s="3" t="s">
        <v>6</v>
      </c>
    </row>
  </sheetData>
  <mergeCells count="20">
    <mergeCell ref="D1:G1"/>
    <mergeCell ref="Q1:T1"/>
    <mergeCell ref="V1:Y1"/>
    <mergeCell ref="D25:G25"/>
    <mergeCell ref="D29:G29"/>
    <mergeCell ref="Q29:T29"/>
    <mergeCell ref="V29:Y29"/>
    <mergeCell ref="B31:B52"/>
    <mergeCell ref="D53:G53"/>
    <mergeCell ref="Q53:T53"/>
    <mergeCell ref="V53:Y53"/>
    <mergeCell ref="V55:Y55"/>
    <mergeCell ref="D57:G57"/>
    <mergeCell ref="Q57:T57"/>
    <mergeCell ref="V57:Y57"/>
    <mergeCell ref="B60:B80"/>
    <mergeCell ref="D81:G81"/>
    <mergeCell ref="Q81:T81"/>
    <mergeCell ref="V81:Y81"/>
    <mergeCell ref="V83:Y8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880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2018-01-20T15:39:31Z</dcterms:created>
  <dc:creator>MKH</dc:creator>
  <dc:description/>
  <dc:language>fr-FR</dc:language>
  <cp:lastModifiedBy>Jérôme Hambye-Verbrugghen</cp:lastModifiedBy>
  <dcterms:modified xsi:type="dcterms:W3CDTF">2024-08-30T12:32:51Z</dcterms:modified>
  <cp:revision>110</cp:revision>
  <dc:subject/>
  <dc:title/>
</cp:coreProperties>
</file>

<file path=docProps/custom.xml><?xml version="1.0" encoding="utf-8"?>
<Properties xmlns="http://schemas.openxmlformats.org/officeDocument/2006/custom-properties" xmlns:vt="http://schemas.openxmlformats.org/officeDocument/2006/docPropsVTypes"/>
</file>