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kh2/Desktop/"/>
    </mc:Choice>
  </mc:AlternateContent>
  <bookViews>
    <workbookView xWindow="0" yWindow="460" windowWidth="28700" windowHeight="17520" tabRatio="500" activeTab="1"/>
  </bookViews>
  <sheets>
    <sheet name="with matrices - incremental" sheetId="1" r:id="rId1"/>
    <sheet name="with matrices - for testing" sheetId="5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5" l="1"/>
  <c r="I5" i="5"/>
  <c r="M9" i="5"/>
  <c r="G26" i="5"/>
  <c r="G27" i="5"/>
  <c r="G29" i="5"/>
  <c r="G12" i="5"/>
  <c r="G5" i="5"/>
  <c r="M5" i="5"/>
  <c r="X5" i="5"/>
  <c r="G13" i="5"/>
  <c r="G6" i="5"/>
  <c r="M6" i="5"/>
  <c r="R6" i="5"/>
  <c r="X6" i="5"/>
  <c r="X8" i="5"/>
  <c r="AJ8" i="5"/>
  <c r="G19" i="5"/>
  <c r="M12" i="5"/>
  <c r="R12" i="5"/>
  <c r="X12" i="5"/>
  <c r="G20" i="5"/>
  <c r="M13" i="5"/>
  <c r="R13" i="5"/>
  <c r="X13" i="5"/>
  <c r="X15" i="5"/>
  <c r="AJ15" i="5"/>
  <c r="M19" i="5"/>
  <c r="R19" i="5"/>
  <c r="X19" i="5"/>
  <c r="M20" i="5"/>
  <c r="R20" i="5"/>
  <c r="X20" i="5"/>
  <c r="X22" i="5"/>
  <c r="AJ22" i="5"/>
  <c r="S5" i="5"/>
  <c r="Y5" i="5"/>
  <c r="S6" i="5"/>
  <c r="Y6" i="5"/>
  <c r="Y8" i="5"/>
  <c r="AK8" i="5"/>
  <c r="S12" i="5"/>
  <c r="Y12" i="5"/>
  <c r="S13" i="5"/>
  <c r="Y13" i="5"/>
  <c r="Y15" i="5"/>
  <c r="AK15" i="5"/>
  <c r="S19" i="5"/>
  <c r="Y19" i="5"/>
  <c r="S20" i="5"/>
  <c r="Y20" i="5"/>
  <c r="Y22" i="5"/>
  <c r="AK22" i="5"/>
  <c r="T5" i="5"/>
  <c r="Z5" i="5"/>
  <c r="T6" i="5"/>
  <c r="Z6" i="5"/>
  <c r="Z8" i="5"/>
  <c r="AL8" i="5"/>
  <c r="T12" i="5"/>
  <c r="Z12" i="5"/>
  <c r="T13" i="5"/>
  <c r="Z13" i="5"/>
  <c r="Z15" i="5"/>
  <c r="AL15" i="5"/>
  <c r="T19" i="5"/>
  <c r="Z19" i="5"/>
  <c r="T20" i="5"/>
  <c r="Z20" i="5"/>
  <c r="Z22" i="5"/>
  <c r="AL22" i="5"/>
  <c r="G15" i="5"/>
  <c r="G8" i="5"/>
  <c r="L5" i="5"/>
  <c r="N5" i="5"/>
  <c r="AE5" i="5"/>
  <c r="N6" i="5"/>
  <c r="AE6" i="5"/>
  <c r="AE8" i="5"/>
  <c r="AN8" i="5"/>
  <c r="G22" i="5"/>
  <c r="L12" i="5"/>
  <c r="N12" i="5"/>
  <c r="AE12" i="5"/>
  <c r="N13" i="5"/>
  <c r="AE13" i="5"/>
  <c r="AE15" i="5"/>
  <c r="AN15" i="5"/>
  <c r="L19" i="5"/>
  <c r="N19" i="5"/>
  <c r="AE19" i="5"/>
  <c r="N20" i="5"/>
  <c r="AE20" i="5"/>
  <c r="AE22" i="5"/>
  <c r="AN22" i="5"/>
  <c r="AF5" i="5"/>
  <c r="AF6" i="5"/>
  <c r="AF8" i="5"/>
  <c r="AO8" i="5"/>
  <c r="AF12" i="5"/>
  <c r="AF13" i="5"/>
  <c r="AF15" i="5"/>
  <c r="AO15" i="5"/>
  <c r="AF19" i="5"/>
  <c r="AF20" i="5"/>
  <c r="AF22" i="5"/>
  <c r="AO22" i="5"/>
  <c r="AG5" i="5"/>
  <c r="AG6" i="5"/>
  <c r="AG8" i="5"/>
  <c r="AP8" i="5"/>
  <c r="AG12" i="5"/>
  <c r="AG13" i="5"/>
  <c r="AG15" i="5"/>
  <c r="AP15" i="5"/>
  <c r="AG19" i="5"/>
  <c r="AG20" i="5"/>
  <c r="AG22" i="5"/>
  <c r="AP22" i="5"/>
  <c r="AA8" i="5"/>
  <c r="AA15" i="5"/>
  <c r="AA22" i="5"/>
  <c r="AH8" i="5"/>
  <c r="AH15" i="5"/>
  <c r="AH22" i="5"/>
  <c r="J19" i="5"/>
  <c r="I19" i="5"/>
  <c r="J12" i="5"/>
  <c r="I12" i="5"/>
  <c r="J5" i="5"/>
  <c r="G19" i="1"/>
  <c r="M12" i="1"/>
  <c r="G20" i="1"/>
  <c r="G22" i="1"/>
  <c r="L12" i="1"/>
  <c r="N12" i="1"/>
  <c r="R12" i="1"/>
  <c r="AE12" i="1"/>
  <c r="M13" i="1"/>
  <c r="N13" i="1"/>
  <c r="R13" i="1"/>
  <c r="AE13" i="1"/>
  <c r="AE15" i="1"/>
  <c r="AN15" i="1"/>
  <c r="X12" i="1"/>
  <c r="X13" i="1"/>
  <c r="X15" i="1"/>
  <c r="S12" i="1"/>
  <c r="Y12" i="1"/>
  <c r="S13" i="1"/>
  <c r="Y13" i="1"/>
  <c r="Y15" i="1"/>
  <c r="T12" i="1"/>
  <c r="Z12" i="1"/>
  <c r="T13" i="1"/>
  <c r="Z13" i="1"/>
  <c r="Z15" i="1"/>
  <c r="AA15" i="1"/>
  <c r="G26" i="1"/>
  <c r="M19" i="1"/>
  <c r="R19" i="1"/>
  <c r="X19" i="1"/>
  <c r="G27" i="1"/>
  <c r="M20" i="1"/>
  <c r="R20" i="1"/>
  <c r="X20" i="1"/>
  <c r="X22" i="1"/>
  <c r="S19" i="1"/>
  <c r="Y19" i="1"/>
  <c r="S20" i="1"/>
  <c r="Y20" i="1"/>
  <c r="Y22" i="1"/>
  <c r="T19" i="1"/>
  <c r="Z19" i="1"/>
  <c r="T20" i="1"/>
  <c r="Z20" i="1"/>
  <c r="Z22" i="1"/>
  <c r="AA22" i="1"/>
  <c r="G33" i="1"/>
  <c r="M26" i="1"/>
  <c r="R26" i="1"/>
  <c r="X26" i="1"/>
  <c r="G34" i="1"/>
  <c r="M27" i="1"/>
  <c r="R27" i="1"/>
  <c r="X27" i="1"/>
  <c r="X29" i="1"/>
  <c r="S26" i="1"/>
  <c r="Y26" i="1"/>
  <c r="S27" i="1"/>
  <c r="Y27" i="1"/>
  <c r="Y29" i="1"/>
  <c r="T26" i="1"/>
  <c r="Z26" i="1"/>
  <c r="T27" i="1"/>
  <c r="Z27" i="1"/>
  <c r="Z29" i="1"/>
  <c r="AA29" i="1"/>
  <c r="G40" i="1"/>
  <c r="M33" i="1"/>
  <c r="R33" i="1"/>
  <c r="X33" i="1"/>
  <c r="G41" i="1"/>
  <c r="M34" i="1"/>
  <c r="R34" i="1"/>
  <c r="X34" i="1"/>
  <c r="X36" i="1"/>
  <c r="S33" i="1"/>
  <c r="Y33" i="1"/>
  <c r="S34" i="1"/>
  <c r="Y34" i="1"/>
  <c r="Y36" i="1"/>
  <c r="T33" i="1"/>
  <c r="Z33" i="1"/>
  <c r="T34" i="1"/>
  <c r="Z34" i="1"/>
  <c r="Z36" i="1"/>
  <c r="AA36" i="1"/>
  <c r="G47" i="1"/>
  <c r="M40" i="1"/>
  <c r="R40" i="1"/>
  <c r="X40" i="1"/>
  <c r="G48" i="1"/>
  <c r="M41" i="1"/>
  <c r="R41" i="1"/>
  <c r="X41" i="1"/>
  <c r="X43" i="1"/>
  <c r="S40" i="1"/>
  <c r="Y40" i="1"/>
  <c r="S41" i="1"/>
  <c r="Y41" i="1"/>
  <c r="Y43" i="1"/>
  <c r="T40" i="1"/>
  <c r="Z40" i="1"/>
  <c r="T41" i="1"/>
  <c r="Z41" i="1"/>
  <c r="Z43" i="1"/>
  <c r="AA43" i="1"/>
  <c r="AA49" i="1"/>
  <c r="G50" i="1"/>
  <c r="G43" i="1"/>
  <c r="L40" i="1"/>
  <c r="N41" i="1"/>
  <c r="N40" i="1"/>
  <c r="G36" i="1"/>
  <c r="L33" i="1"/>
  <c r="N34" i="1"/>
  <c r="N33" i="1"/>
  <c r="AE33" i="1"/>
  <c r="AE34" i="1"/>
  <c r="AE36" i="1"/>
  <c r="AF33" i="1"/>
  <c r="AF34" i="1"/>
  <c r="AF36" i="1"/>
  <c r="AG33" i="1"/>
  <c r="AG34" i="1"/>
  <c r="AG36" i="1"/>
  <c r="AH36" i="1"/>
  <c r="AE40" i="1"/>
  <c r="AE41" i="1"/>
  <c r="AE43" i="1"/>
  <c r="AF40" i="1"/>
  <c r="AF41" i="1"/>
  <c r="AF43" i="1"/>
  <c r="AG40" i="1"/>
  <c r="AG41" i="1"/>
  <c r="AG43" i="1"/>
  <c r="AH43" i="1"/>
  <c r="AF12" i="1"/>
  <c r="AF13" i="1"/>
  <c r="AF15" i="1"/>
  <c r="AG12" i="1"/>
  <c r="AG13" i="1"/>
  <c r="AG15" i="1"/>
  <c r="AH15" i="1"/>
  <c r="G29" i="1"/>
  <c r="L19" i="1"/>
  <c r="N19" i="1"/>
  <c r="AE19" i="1"/>
  <c r="N20" i="1"/>
  <c r="AE20" i="1"/>
  <c r="AE22" i="1"/>
  <c r="AF19" i="1"/>
  <c r="AF20" i="1"/>
  <c r="AF22" i="1"/>
  <c r="AG19" i="1"/>
  <c r="AG20" i="1"/>
  <c r="AG22" i="1"/>
  <c r="AH22" i="1"/>
  <c r="L26" i="1"/>
  <c r="N26" i="1"/>
  <c r="AE26" i="1"/>
  <c r="N27" i="1"/>
  <c r="AE27" i="1"/>
  <c r="AE29" i="1"/>
  <c r="AF26" i="1"/>
  <c r="AF27" i="1"/>
  <c r="AF29" i="1"/>
  <c r="AG26" i="1"/>
  <c r="AG27" i="1"/>
  <c r="AG29" i="1"/>
  <c r="AH29" i="1"/>
  <c r="AH49" i="1"/>
  <c r="AP15" i="1"/>
  <c r="AP22" i="1"/>
  <c r="AP29" i="1"/>
  <c r="AP36" i="1"/>
  <c r="AP43" i="1"/>
  <c r="AO15" i="1"/>
  <c r="AO22" i="1"/>
  <c r="AO29" i="1"/>
  <c r="AO36" i="1"/>
  <c r="AO43" i="1"/>
  <c r="AN22" i="1"/>
  <c r="AN29" i="1"/>
  <c r="AN36" i="1"/>
  <c r="AN43" i="1"/>
  <c r="AO8" i="1"/>
  <c r="AP8" i="1"/>
  <c r="AN8" i="1"/>
  <c r="AL15" i="1"/>
  <c r="AL22" i="1"/>
  <c r="AL29" i="1"/>
  <c r="AL36" i="1"/>
  <c r="AL43" i="1"/>
  <c r="AK15" i="1"/>
  <c r="AK22" i="1"/>
  <c r="AK29" i="1"/>
  <c r="AK36" i="1"/>
  <c r="AK43" i="1"/>
  <c r="AJ15" i="1"/>
  <c r="AJ22" i="1"/>
  <c r="AJ29" i="1"/>
  <c r="AJ36" i="1"/>
  <c r="AJ43" i="1"/>
  <c r="AK8" i="1"/>
  <c r="AL8" i="1"/>
  <c r="AJ8" i="1"/>
  <c r="J40" i="1"/>
  <c r="I40" i="1"/>
  <c r="J33" i="1"/>
  <c r="I33" i="1"/>
  <c r="J26" i="1"/>
  <c r="I26" i="1"/>
  <c r="J19" i="1"/>
  <c r="I19" i="1"/>
  <c r="G12" i="1"/>
  <c r="G13" i="1"/>
  <c r="G15" i="1"/>
  <c r="J12" i="1"/>
  <c r="G5" i="1"/>
  <c r="G6" i="1"/>
  <c r="G8" i="1"/>
  <c r="J5" i="1"/>
  <c r="I12" i="1"/>
  <c r="I5" i="1"/>
  <c r="S5" i="1"/>
  <c r="M5" i="1"/>
  <c r="Y5" i="1"/>
  <c r="M6" i="1"/>
  <c r="S6" i="1"/>
  <c r="Y6" i="1"/>
  <c r="Y8" i="1"/>
  <c r="T5" i="1"/>
  <c r="Z5" i="1"/>
  <c r="T6" i="1"/>
  <c r="Z6" i="1"/>
  <c r="Z8" i="1"/>
  <c r="R5" i="1"/>
  <c r="X5" i="1"/>
  <c r="R6" i="1"/>
  <c r="X6" i="1"/>
  <c r="X8" i="1"/>
  <c r="AA8" i="1"/>
  <c r="L5" i="1"/>
  <c r="N5" i="1"/>
  <c r="AF5" i="1"/>
  <c r="N6" i="1"/>
  <c r="AF6" i="1"/>
  <c r="AF8" i="1"/>
  <c r="AG5" i="1"/>
  <c r="AG6" i="1"/>
  <c r="AG8" i="1"/>
  <c r="AE5" i="1"/>
  <c r="AE6" i="1"/>
  <c r="AE8" i="1"/>
  <c r="AH8" i="1"/>
</calcChain>
</file>

<file path=xl/sharedStrings.xml><?xml version="1.0" encoding="utf-8"?>
<sst xmlns="http://schemas.openxmlformats.org/spreadsheetml/2006/main" count="197" uniqueCount="26">
  <si>
    <t>V</t>
  </si>
  <si>
    <t>k</t>
  </si>
  <si>
    <t>i</t>
  </si>
  <si>
    <t>X</t>
  </si>
  <si>
    <t>v</t>
  </si>
  <si>
    <t>∆V</t>
  </si>
  <si>
    <t>L(V)</t>
  </si>
  <si>
    <r>
      <t>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</si>
  <si>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/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</si>
  <si>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t>F</t>
  </si>
  <si>
    <r>
      <rPr>
        <sz val="12"/>
        <color theme="1"/>
        <rFont val="Calibri"/>
        <family val="2"/>
        <scheme val="minor"/>
      </rP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)•</t>
    </r>
    <r>
      <rPr>
        <b/>
        <sz val="12"/>
        <color theme="1"/>
        <rFont val="Calibri"/>
        <family val="2"/>
        <scheme val="minor"/>
      </rPr>
      <t>F</t>
    </r>
  </si>
  <si>
    <t>D</t>
  </si>
  <si>
    <r>
      <t>∆</t>
    </r>
    <r>
      <rPr>
        <b/>
        <sz val="12"/>
        <color theme="1"/>
        <rFont val="Calibri"/>
        <family val="2"/>
        <scheme val="minor"/>
      </rPr>
      <t>V</t>
    </r>
  </si>
  <si>
    <t>i (aggs)</t>
  </si>
  <si>
    <r>
      <t xml:space="preserve">tail(df, </t>
    </r>
    <r>
      <rPr>
        <sz val="13"/>
        <color rgb="FF7D2727"/>
        <rFont val="Inherit"/>
      </rPr>
      <t>-1</t>
    </r>
    <r>
      <rPr>
        <sz val="13"/>
        <color rgb="FF303336"/>
        <rFont val="Inherit"/>
      </rPr>
      <t xml:space="preserve">) - head(df, </t>
    </r>
    <r>
      <rPr>
        <sz val="13"/>
        <color rgb="FF7D2727"/>
        <rFont val="Inherit"/>
      </rPr>
      <t>-1</t>
    </r>
    <r>
      <rPr>
        <sz val="13"/>
        <color rgb="FF303336"/>
        <rFont val="Inherit"/>
      </rPr>
      <t>)</t>
    </r>
  </si>
  <si>
    <t>add rowprods_byname, colprods_byname</t>
  </si>
  <si>
    <t>add ediff_byname</t>
  </si>
  <si>
    <t>implement LMDI!</t>
  </si>
  <si>
    <r>
      <t>Cumulative ∆</t>
    </r>
    <r>
      <rPr>
        <b/>
        <sz val="12"/>
        <color theme="1"/>
        <rFont val="Calibri"/>
        <family val="2"/>
        <scheme val="minor"/>
      </rPr>
      <t>V</t>
    </r>
  </si>
  <si>
    <r>
      <t xml:space="preserve">Cumulative </t>
    </r>
    <r>
      <rPr>
        <b/>
        <sz val="12"/>
        <color theme="1"/>
        <rFont val="Calibri"/>
        <family val="2"/>
        <scheme val="minor"/>
      </rPr>
      <t>D</t>
    </r>
  </si>
  <si>
    <t>Incremental</t>
  </si>
  <si>
    <r>
      <rPr>
        <sz val="12"/>
        <color theme="1"/>
        <rFont val="Calibri"/>
        <family val="2"/>
        <scheme val="minor"/>
      </rPr>
      <t>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)•</t>
    </r>
    <r>
      <rPr>
        <b/>
        <sz val="12"/>
        <color theme="1"/>
        <rFont val="Calibri"/>
        <family val="2"/>
        <scheme val="minor"/>
      </rPr>
      <t>F</t>
    </r>
  </si>
  <si>
    <t>x</t>
  </si>
  <si>
    <t>k (factors)</t>
  </si>
  <si>
    <t>i (sub-cat)</t>
  </si>
  <si>
    <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/ L(</t>
    </r>
    <r>
      <rPr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</si>
</sst>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03336"/>
      <name val="Inherit"/>
    </font>
    <font>
      <sz val="13"/>
      <color rgb="FF7D2727"/>
      <name val="Inherit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vertical="center" textRotation="90"/>
    </xf>
    <xf numFmtId="0" fontId="1" fillId="0" borderId="0" xfId="0" applyFont="1" applyFill="1" applyAlignment="1"/>
    <xf numFmtId="0" fontId="0" fillId="0" borderId="0" xfId="0" applyAlignment="1">
      <alignment horizontal="right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8" borderId="0" xfId="0" applyFont="1" applyFill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6"/>
  <sheetViews>
    <sheetView workbookViewId="0">
      <selection activeCell="D45" sqref="D45:F45"/>
    </sheetView>
  </sheetViews>
  <sheetFormatPr baseColWidth="10" defaultRowHeight="16" x14ac:dyDescent="0.2"/>
  <cols>
    <col min="1" max="1" width="5.1640625" bestFit="1" customWidth="1"/>
    <col min="2" max="2" width="4.1640625" bestFit="1" customWidth="1"/>
    <col min="3" max="3" width="3.1640625" customWidth="1"/>
    <col min="4" max="5" width="4" bestFit="1" customWidth="1"/>
    <col min="6" max="6" width="4" customWidth="1"/>
    <col min="7" max="7" width="4.1640625" bestFit="1" customWidth="1"/>
    <col min="8" max="8" width="4" bestFit="1" customWidth="1"/>
    <col min="9" max="9" width="5.1640625" customWidth="1"/>
    <col min="10" max="10" width="4" customWidth="1"/>
    <col min="11" max="11" width="3.1640625" customWidth="1"/>
    <col min="12" max="12" width="5.83203125" customWidth="1"/>
    <col min="13" max="13" width="8" customWidth="1"/>
    <col min="14" max="14" width="7.6640625" customWidth="1"/>
    <col min="15" max="15" width="5.6640625" customWidth="1"/>
    <col min="16" max="16" width="6" customWidth="1"/>
    <col min="17" max="23" width="5.5" customWidth="1"/>
    <col min="24" max="27" width="5.6640625" customWidth="1"/>
    <col min="28" max="28" width="5.6640625" style="9" customWidth="1"/>
    <col min="29" max="29" width="4.83203125" customWidth="1"/>
    <col min="30" max="30" width="5" customWidth="1"/>
    <col min="31" max="34" width="5.83203125" customWidth="1"/>
    <col min="35" max="35" width="7.1640625" customWidth="1"/>
    <col min="36" max="37" width="7.33203125" customWidth="1"/>
    <col min="38" max="38" width="4.83203125" customWidth="1"/>
    <col min="39" max="39" width="5.6640625" customWidth="1"/>
    <col min="40" max="43" width="6.1640625" customWidth="1"/>
    <col min="44" max="45" width="6.33203125" customWidth="1"/>
    <col min="46" max="46" width="4.5" customWidth="1"/>
    <col min="47" max="47" width="8.83203125" customWidth="1"/>
    <col min="49" max="49" width="4.5" customWidth="1"/>
    <col min="50" max="50" width="7.6640625" customWidth="1"/>
    <col min="51" max="51" width="6.33203125" customWidth="1"/>
  </cols>
  <sheetData>
    <row r="1" spans="1:42" ht="26" x14ac:dyDescent="0.3">
      <c r="A1" s="28" t="s">
        <v>20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</row>
    <row r="2" spans="1:42" x14ac:dyDescent="0.2">
      <c r="AJ2" s="27" t="s">
        <v>18</v>
      </c>
      <c r="AK2" s="27"/>
      <c r="AL2" s="27"/>
      <c r="AN2" s="27" t="s">
        <v>19</v>
      </c>
      <c r="AO2" s="27"/>
      <c r="AP2" s="27"/>
    </row>
    <row r="3" spans="1:42" x14ac:dyDescent="0.2">
      <c r="D3" s="27" t="s">
        <v>23</v>
      </c>
      <c r="E3" s="27"/>
      <c r="F3" s="27"/>
      <c r="R3" s="27" t="s">
        <v>1</v>
      </c>
      <c r="S3" s="27"/>
      <c r="T3" s="27"/>
      <c r="X3" s="27" t="s">
        <v>1</v>
      </c>
      <c r="Y3" s="27"/>
      <c r="Z3" s="27"/>
      <c r="AE3" s="27" t="s">
        <v>1</v>
      </c>
      <c r="AF3" s="27"/>
      <c r="AG3" s="27"/>
      <c r="AJ3" s="27" t="s">
        <v>1</v>
      </c>
      <c r="AK3" s="27"/>
      <c r="AL3" s="27"/>
      <c r="AN3" s="27" t="s">
        <v>1</v>
      </c>
      <c r="AO3" s="27"/>
      <c r="AP3" s="27"/>
    </row>
    <row r="4" spans="1:42" x14ac:dyDescent="0.2">
      <c r="D4" s="1">
        <v>1</v>
      </c>
      <c r="E4" s="1">
        <v>2</v>
      </c>
      <c r="F4" s="1">
        <v>3</v>
      </c>
      <c r="I4" s="1" t="s">
        <v>11</v>
      </c>
      <c r="J4" s="1" t="s">
        <v>5</v>
      </c>
      <c r="L4" s="1" t="s">
        <v>6</v>
      </c>
      <c r="M4" s="1" t="s">
        <v>7</v>
      </c>
      <c r="N4" s="5" t="s">
        <v>8</v>
      </c>
      <c r="R4" s="1">
        <v>1</v>
      </c>
      <c r="S4" s="1">
        <v>2</v>
      </c>
      <c r="T4" s="1">
        <v>3</v>
      </c>
      <c r="X4" s="1">
        <v>1</v>
      </c>
      <c r="Y4" s="1">
        <v>2</v>
      </c>
      <c r="Z4" s="1">
        <v>3</v>
      </c>
      <c r="AE4" s="1">
        <v>1</v>
      </c>
      <c r="AF4" s="1">
        <v>2</v>
      </c>
      <c r="AG4" s="1">
        <v>3</v>
      </c>
      <c r="AJ4" s="1">
        <v>1</v>
      </c>
      <c r="AK4" s="1">
        <v>2</v>
      </c>
      <c r="AL4" s="1">
        <v>3</v>
      </c>
      <c r="AN4" s="1">
        <v>1</v>
      </c>
      <c r="AO4" s="1">
        <v>2</v>
      </c>
      <c r="AP4" s="1">
        <v>3</v>
      </c>
    </row>
    <row r="5" spans="1:42" x14ac:dyDescent="0.2">
      <c r="A5">
        <v>1950</v>
      </c>
      <c r="B5" s="25" t="s">
        <v>13</v>
      </c>
      <c r="C5" s="21">
        <v>1</v>
      </c>
      <c r="D5" s="4">
        <v>1</v>
      </c>
      <c r="E5" s="4">
        <v>10</v>
      </c>
      <c r="F5" s="4">
        <v>2</v>
      </c>
      <c r="G5" s="12">
        <f>PRODUCT(D5:F5)</f>
        <v>20</v>
      </c>
      <c r="I5" s="17">
        <f>G15/G8</f>
        <v>2.25</v>
      </c>
      <c r="J5" s="18">
        <f>G15-G8</f>
        <v>100</v>
      </c>
      <c r="L5" s="14">
        <f>(G15-G8) / (LN(G15) - LN(G8))</f>
        <v>123.31517311882152</v>
      </c>
      <c r="M5" s="15">
        <f>(G12-G5) / (LN(G12) - LN(G5))</f>
        <v>36.409569065073498</v>
      </c>
      <c r="N5" s="16">
        <f>M5/L$5</f>
        <v>0.29525619714283424</v>
      </c>
      <c r="P5" s="25" t="s">
        <v>2</v>
      </c>
      <c r="Q5" s="21">
        <v>1</v>
      </c>
      <c r="R5" s="4">
        <f>LN(D12) - LN(D5)</f>
        <v>1.3862943611198906</v>
      </c>
      <c r="S5" s="4">
        <f>LN(E12) - LN(E5)</f>
        <v>-0.69314718055994562</v>
      </c>
      <c r="T5" s="4">
        <f>LN(F12) - LN(F5)</f>
        <v>0.4054651081081645</v>
      </c>
      <c r="V5" s="25" t="s">
        <v>2</v>
      </c>
      <c r="W5" s="21">
        <v>1</v>
      </c>
      <c r="X5" s="4">
        <f>$M5*R5</f>
        <v>50.474380285716599</v>
      </c>
      <c r="Y5" s="4">
        <f t="shared" ref="Y5:Z5" si="0">$M5*S5</f>
        <v>-25.23719014285831</v>
      </c>
      <c r="Z5" s="4">
        <f t="shared" si="0"/>
        <v>14.762809857141708</v>
      </c>
      <c r="AC5" s="25" t="s">
        <v>2</v>
      </c>
      <c r="AD5" s="21">
        <v>1</v>
      </c>
      <c r="AE5" s="4">
        <f>$N5*R5</f>
        <v>0.40931200118481387</v>
      </c>
      <c r="AF5" s="4">
        <f t="shared" ref="AF5:AG5" si="1">$N5*S5</f>
        <v>-0.20465600059240702</v>
      </c>
      <c r="AG5" s="4">
        <f t="shared" si="1"/>
        <v>0.11971608589412482</v>
      </c>
      <c r="AJ5" s="1"/>
      <c r="AK5" s="1"/>
    </row>
    <row r="6" spans="1:42" x14ac:dyDescent="0.2">
      <c r="B6" s="25"/>
      <c r="C6" s="21">
        <v>2</v>
      </c>
      <c r="D6" s="4">
        <v>4</v>
      </c>
      <c r="E6" s="4">
        <v>5</v>
      </c>
      <c r="F6" s="4">
        <v>3</v>
      </c>
      <c r="G6" s="12">
        <f>PRODUCT(D6:F6)</f>
        <v>60</v>
      </c>
      <c r="M6" s="15">
        <f>(G13-G6) / (LN(G13) - LN(G6))</f>
        <v>86.561702453337787</v>
      </c>
      <c r="N6" s="16">
        <f>M6/L$5</f>
        <v>0.70195500086538765</v>
      </c>
      <c r="P6" s="25"/>
      <c r="Q6" s="21">
        <v>2</v>
      </c>
      <c r="R6" s="4">
        <f>LN(D13) - LN(D6)</f>
        <v>0.22314355131420971</v>
      </c>
      <c r="S6" s="4">
        <f t="shared" ref="S6" si="2">LN(E13) - LN(E6)</f>
        <v>0.18232155679395468</v>
      </c>
      <c r="T6" s="4">
        <f t="shared" ref="T6" si="3">LN(F13) - LN(F6)</f>
        <v>0.28768207245178079</v>
      </c>
      <c r="V6" s="25"/>
      <c r="W6" s="21">
        <v>2</v>
      </c>
      <c r="X6" s="4">
        <f>$M6*R6</f>
        <v>19.315685693241733</v>
      </c>
      <c r="Y6" s="4">
        <f t="shared" ref="Y6" si="4">$M6*S6</f>
        <v>15.782064350027632</v>
      </c>
      <c r="Z6" s="4">
        <f t="shared" ref="Z6" si="5">$M6*T6</f>
        <v>24.902249956730611</v>
      </c>
      <c r="AC6" s="25"/>
      <c r="AD6" s="21">
        <v>2</v>
      </c>
      <c r="AE6" s="4">
        <f>$N6*R6</f>
        <v>0.15663673175587176</v>
      </c>
      <c r="AF6" s="4">
        <f t="shared" ref="AF6" si="6">$N6*S6</f>
        <v>0.12798152855707928</v>
      </c>
      <c r="AG6" s="4">
        <f t="shared" ref="AG6" si="7">$N6*T6</f>
        <v>0.2019398694168463</v>
      </c>
      <c r="AJ6" s="1"/>
      <c r="AK6" s="1"/>
    </row>
    <row r="7" spans="1:42" x14ac:dyDescent="0.2">
      <c r="D7" s="26" t="s">
        <v>3</v>
      </c>
      <c r="E7" s="26"/>
      <c r="F7" s="26"/>
      <c r="G7" s="7" t="s">
        <v>4</v>
      </c>
      <c r="N7" s="1"/>
      <c r="R7" s="26" t="s">
        <v>9</v>
      </c>
      <c r="S7" s="26"/>
      <c r="T7" s="26"/>
      <c r="X7" s="26" t="s">
        <v>21</v>
      </c>
      <c r="Y7" s="26"/>
      <c r="Z7" s="26"/>
      <c r="AE7" s="26" t="s">
        <v>10</v>
      </c>
      <c r="AF7" s="26"/>
      <c r="AG7" s="26"/>
      <c r="AJ7" s="1"/>
      <c r="AK7" s="1"/>
    </row>
    <row r="8" spans="1:42" x14ac:dyDescent="0.2">
      <c r="D8" s="3"/>
      <c r="E8" s="3"/>
      <c r="G8" s="13">
        <f>SUM(G5:G6)</f>
        <v>80</v>
      </c>
      <c r="K8" s="3"/>
      <c r="N8" s="1"/>
      <c r="X8" s="4">
        <f>SUM(X5:X6)</f>
        <v>69.790065978958324</v>
      </c>
      <c r="Y8" s="4">
        <f t="shared" ref="Y8:Z8" si="8">SUM(Y5:Y6)</f>
        <v>-9.4551257928306782</v>
      </c>
      <c r="Z8" s="4">
        <f t="shared" si="8"/>
        <v>39.665059813872318</v>
      </c>
      <c r="AA8" s="18">
        <f>SUM(X8:Z8)</f>
        <v>99.999999999999972</v>
      </c>
      <c r="AB8" s="19"/>
      <c r="AE8" s="4">
        <f>EXP(SUM(AE5:AE6))</f>
        <v>1.7611178208755378</v>
      </c>
      <c r="AF8" s="4">
        <f t="shared" ref="AF8:AG8" si="9">EXP(SUM(AF5:AF6))</f>
        <v>0.92619130570893327</v>
      </c>
      <c r="AG8" s="4">
        <f t="shared" si="9"/>
        <v>1.3794101155854785</v>
      </c>
      <c r="AH8" s="17">
        <f>PRODUCT(AE8:AG8)</f>
        <v>2.2500000000000004</v>
      </c>
      <c r="AJ8" s="4">
        <f>X8</f>
        <v>69.790065978958324</v>
      </c>
      <c r="AK8" s="4">
        <f t="shared" ref="AK8:AL8" si="10">Y8</f>
        <v>-9.4551257928306782</v>
      </c>
      <c r="AL8" s="4">
        <f t="shared" si="10"/>
        <v>39.665059813872318</v>
      </c>
      <c r="AN8" s="4">
        <f>AE8</f>
        <v>1.7611178208755378</v>
      </c>
      <c r="AO8" s="4">
        <f t="shared" ref="AO8:AP8" si="11">AF8</f>
        <v>0.92619130570893327</v>
      </c>
      <c r="AP8" s="4">
        <f t="shared" si="11"/>
        <v>1.3794101155854785</v>
      </c>
    </row>
    <row r="9" spans="1:42" x14ac:dyDescent="0.2">
      <c r="D9" s="1"/>
      <c r="E9" s="1"/>
      <c r="G9" s="8" t="s">
        <v>0</v>
      </c>
      <c r="N9" s="1"/>
      <c r="X9" s="27" t="s">
        <v>12</v>
      </c>
      <c r="Y9" s="27"/>
      <c r="Z9" s="27"/>
      <c r="AA9" s="1" t="s">
        <v>5</v>
      </c>
      <c r="AB9" s="8"/>
      <c r="AE9" s="26" t="s">
        <v>11</v>
      </c>
      <c r="AF9" s="26"/>
      <c r="AG9" s="26"/>
      <c r="AH9" s="1" t="s">
        <v>11</v>
      </c>
      <c r="AJ9" s="1"/>
      <c r="AK9" s="1"/>
    </row>
    <row r="10" spans="1:42" x14ac:dyDescent="0.2">
      <c r="D10" s="27" t="s">
        <v>23</v>
      </c>
      <c r="E10" s="27"/>
      <c r="F10" s="27"/>
      <c r="H10" s="9"/>
      <c r="I10" s="9"/>
      <c r="J10" s="9"/>
      <c r="K10" s="9"/>
      <c r="N10" s="1"/>
      <c r="R10" s="27" t="s">
        <v>1</v>
      </c>
      <c r="S10" s="27"/>
      <c r="T10" s="27"/>
      <c r="X10" s="27" t="s">
        <v>1</v>
      </c>
      <c r="Y10" s="27"/>
      <c r="Z10" s="27"/>
      <c r="AE10" s="27" t="s">
        <v>1</v>
      </c>
      <c r="AF10" s="27"/>
      <c r="AG10" s="27"/>
      <c r="AJ10" s="1"/>
      <c r="AK10" s="1"/>
    </row>
    <row r="11" spans="1:42" x14ac:dyDescent="0.2">
      <c r="D11" s="1">
        <v>1</v>
      </c>
      <c r="E11" s="1">
        <v>2</v>
      </c>
      <c r="F11" s="1">
        <v>3</v>
      </c>
      <c r="H11" s="9"/>
      <c r="I11" s="9"/>
      <c r="J11" s="9"/>
      <c r="K11" s="9"/>
      <c r="N11" s="1"/>
      <c r="R11" s="1">
        <v>1</v>
      </c>
      <c r="S11" s="1">
        <v>2</v>
      </c>
      <c r="T11" s="1">
        <v>3</v>
      </c>
      <c r="X11" s="1">
        <v>1</v>
      </c>
      <c r="Y11" s="1">
        <v>2</v>
      </c>
      <c r="Z11" s="1">
        <v>3</v>
      </c>
      <c r="AE11" s="1">
        <v>1</v>
      </c>
      <c r="AF11" s="1">
        <v>2</v>
      </c>
      <c r="AG11" s="1">
        <v>3</v>
      </c>
      <c r="AJ11" s="1"/>
      <c r="AK11" s="1"/>
    </row>
    <row r="12" spans="1:42" x14ac:dyDescent="0.2">
      <c r="A12">
        <v>1960</v>
      </c>
      <c r="B12" s="25" t="s">
        <v>13</v>
      </c>
      <c r="C12" s="21">
        <v>1</v>
      </c>
      <c r="D12" s="4">
        <v>4</v>
      </c>
      <c r="E12" s="4">
        <v>5</v>
      </c>
      <c r="F12" s="4">
        <v>3</v>
      </c>
      <c r="G12" s="12">
        <f>PRODUCT(D12:F12)</f>
        <v>60</v>
      </c>
      <c r="H12" s="9"/>
      <c r="I12" s="17">
        <f>G22/G15</f>
        <v>1.3277777777777777</v>
      </c>
      <c r="J12" s="18">
        <f>G22-G15</f>
        <v>59</v>
      </c>
      <c r="K12" s="9"/>
      <c r="L12" s="14">
        <f>(G22-G15) / (LN(G22) - LN(G15))</f>
        <v>208.10795576717257</v>
      </c>
      <c r="M12" s="15">
        <f>(G19-G12) / (LN(G19) - LN(G12))</f>
        <v>61.978488652901611</v>
      </c>
      <c r="N12" s="16">
        <f>M12/L$12</f>
        <v>0.29781892972050539</v>
      </c>
      <c r="P12" s="25" t="s">
        <v>2</v>
      </c>
      <c r="Q12" s="21">
        <v>1</v>
      </c>
      <c r="R12" s="4">
        <f>LN(D19) - LN(D12)</f>
        <v>0.69314718055994518</v>
      </c>
      <c r="S12" s="4">
        <f t="shared" ref="S12:S13" si="12">LN(E19) - LN(E12)</f>
        <v>-0.916290731874155</v>
      </c>
      <c r="T12" s="4">
        <f t="shared" ref="T12:T13" si="13">LN(F19) - LN(F12)</f>
        <v>0.28768207245178079</v>
      </c>
      <c r="V12" s="25" t="s">
        <v>2</v>
      </c>
      <c r="W12" s="21">
        <v>1</v>
      </c>
      <c r="X12" s="4">
        <f>$M12*R12</f>
        <v>42.960214665125307</v>
      </c>
      <c r="Y12" s="4">
        <f t="shared" ref="Y12:Y13" si="14">$M12*S12</f>
        <v>-56.790314728221226</v>
      </c>
      <c r="Z12" s="4">
        <f t="shared" ref="Z12:Z13" si="15">$M12*T12</f>
        <v>17.830100063095916</v>
      </c>
      <c r="AC12" s="25" t="s">
        <v>2</v>
      </c>
      <c r="AD12" s="21">
        <v>1</v>
      </c>
      <c r="AE12" s="4">
        <f>$N12*R12</f>
        <v>0.20643235145314878</v>
      </c>
      <c r="AF12" s="4">
        <f t="shared" ref="AF12:AF13" si="16">$N12*S12</f>
        <v>-0.2728887250795794</v>
      </c>
      <c r="AG12" s="4">
        <f t="shared" ref="AG12:AG13" si="17">$N12*T12</f>
        <v>8.5677166917366238E-2</v>
      </c>
      <c r="AJ12" s="1"/>
      <c r="AK12" s="1"/>
    </row>
    <row r="13" spans="1:42" x14ac:dyDescent="0.2">
      <c r="B13" s="25"/>
      <c r="C13" s="21">
        <v>2</v>
      </c>
      <c r="D13" s="4">
        <v>5</v>
      </c>
      <c r="E13" s="4">
        <v>6</v>
      </c>
      <c r="F13" s="4">
        <v>4</v>
      </c>
      <c r="G13" s="12">
        <f>PRODUCT(D13:F13)</f>
        <v>120</v>
      </c>
      <c r="H13" s="9"/>
      <c r="I13" s="9"/>
      <c r="J13" s="9"/>
      <c r="K13" s="9"/>
      <c r="M13" s="15">
        <f>(G20-G13) / (LN(G20) - LN(G13))</f>
        <v>145.77482362664972</v>
      </c>
      <c r="N13" s="16">
        <f>M13/L$12</f>
        <v>0.70047693798760857</v>
      </c>
      <c r="P13" s="25"/>
      <c r="Q13" s="21">
        <v>2</v>
      </c>
      <c r="R13" s="4">
        <f>LN(D20) - LN(D13)</f>
        <v>0</v>
      </c>
      <c r="S13" s="4">
        <f t="shared" si="12"/>
        <v>0.15415067982725827</v>
      </c>
      <c r="T13" s="4">
        <f t="shared" si="13"/>
        <v>0.22314355131420971</v>
      </c>
      <c r="V13" s="25"/>
      <c r="W13" s="21">
        <v>2</v>
      </c>
      <c r="X13" s="4">
        <f>$M13*R13</f>
        <v>0</v>
      </c>
      <c r="Y13" s="4">
        <f t="shared" si="14"/>
        <v>22.471288163746728</v>
      </c>
      <c r="Z13" s="4">
        <f t="shared" si="15"/>
        <v>32.52871183625318</v>
      </c>
      <c r="AC13" s="25"/>
      <c r="AD13" s="21">
        <v>2</v>
      </c>
      <c r="AE13" s="4">
        <f>$N13*R13</f>
        <v>0</v>
      </c>
      <c r="AF13" s="4">
        <f t="shared" si="16"/>
        <v>0.1079789961941061</v>
      </c>
      <c r="AG13" s="4">
        <f t="shared" si="17"/>
        <v>0.15630691155625842</v>
      </c>
      <c r="AJ13" s="1"/>
      <c r="AK13" s="1"/>
    </row>
    <row r="14" spans="1:42" x14ac:dyDescent="0.2">
      <c r="D14" s="26" t="s">
        <v>3</v>
      </c>
      <c r="E14" s="26"/>
      <c r="F14" s="26"/>
      <c r="G14" s="7" t="s">
        <v>4</v>
      </c>
      <c r="H14" s="9"/>
      <c r="I14" s="9"/>
      <c r="J14" s="9"/>
      <c r="K14" s="9"/>
      <c r="R14" s="26" t="s">
        <v>9</v>
      </c>
      <c r="S14" s="26"/>
      <c r="T14" s="26"/>
      <c r="X14" s="26" t="s">
        <v>21</v>
      </c>
      <c r="Y14" s="26"/>
      <c r="Z14" s="26"/>
      <c r="AE14" s="26" t="s">
        <v>10</v>
      </c>
      <c r="AF14" s="26"/>
      <c r="AG14" s="26"/>
      <c r="AJ14" s="1"/>
      <c r="AK14" s="1"/>
    </row>
    <row r="15" spans="1:42" x14ac:dyDescent="0.2">
      <c r="A15" s="9"/>
      <c r="B15" s="11"/>
      <c r="C15" s="9"/>
      <c r="D15" s="8"/>
      <c r="E15" s="8"/>
      <c r="F15" s="9"/>
      <c r="G15" s="13">
        <f>SUM(G12:G13)</f>
        <v>180</v>
      </c>
      <c r="H15" s="9"/>
      <c r="I15" s="9"/>
      <c r="J15" s="9"/>
      <c r="K15" s="9"/>
      <c r="X15" s="4">
        <f>SUM(X12:X13)</f>
        <v>42.960214665125307</v>
      </c>
      <c r="Y15" s="4">
        <f t="shared" ref="Y15:Z15" si="18">SUM(Y12:Y13)</f>
        <v>-34.319026564474498</v>
      </c>
      <c r="Z15" s="4">
        <f t="shared" si="18"/>
        <v>50.358811899349092</v>
      </c>
      <c r="AA15" s="18">
        <f>SUM(X15:Z15)</f>
        <v>58.999999999999901</v>
      </c>
      <c r="AB15" s="19"/>
      <c r="AE15" s="4">
        <f>EXP(SUM(AE12:AE13))</f>
        <v>1.2292845720892271</v>
      </c>
      <c r="AF15" s="4">
        <f t="shared" ref="AF15:AG15" si="19">EXP(SUM(AF12:AF13))</f>
        <v>0.84797024785237751</v>
      </c>
      <c r="AG15" s="4">
        <f t="shared" si="19"/>
        <v>1.2737739122298066</v>
      </c>
      <c r="AH15" s="17">
        <f>PRODUCT(AE15:AG15)</f>
        <v>1.3277777777777777</v>
      </c>
      <c r="AJ15" s="4">
        <f>AJ8+X15</f>
        <v>112.75028064408363</v>
      </c>
      <c r="AK15" s="4">
        <f t="shared" ref="AK15:AL15" si="20">AK8+Y15</f>
        <v>-43.774152357305177</v>
      </c>
      <c r="AL15" s="4">
        <f t="shared" si="20"/>
        <v>90.023871713221411</v>
      </c>
      <c r="AN15" s="4">
        <f>AN8*AE15</f>
        <v>2.1649149668336976</v>
      </c>
      <c r="AO15" s="4">
        <f t="shared" ref="AO15:AP15" si="21">AO8*AF15</f>
        <v>0.78538267106072124</v>
      </c>
      <c r="AP15" s="4">
        <f t="shared" si="21"/>
        <v>1.7570566194986847</v>
      </c>
    </row>
    <row r="16" spans="1:42" x14ac:dyDescent="0.2">
      <c r="A16" s="9"/>
      <c r="B16" s="9"/>
      <c r="C16" s="9"/>
      <c r="D16" s="8"/>
      <c r="E16" s="8"/>
      <c r="F16" s="9"/>
      <c r="G16" s="8" t="s">
        <v>0</v>
      </c>
      <c r="H16" s="9"/>
      <c r="I16" s="9"/>
      <c r="J16" s="9"/>
      <c r="K16" s="9"/>
      <c r="X16" s="27" t="s">
        <v>12</v>
      </c>
      <c r="Y16" s="27"/>
      <c r="Z16" s="27"/>
      <c r="AA16" s="1" t="s">
        <v>5</v>
      </c>
      <c r="AB16" s="8"/>
      <c r="AE16" s="26" t="s">
        <v>11</v>
      </c>
      <c r="AF16" s="26"/>
      <c r="AG16" s="26"/>
      <c r="AH16" s="1" t="s">
        <v>11</v>
      </c>
      <c r="AJ16" s="1"/>
      <c r="AK16" s="1"/>
    </row>
    <row r="17" spans="1:42" x14ac:dyDescent="0.2">
      <c r="D17" s="27" t="s">
        <v>23</v>
      </c>
      <c r="E17" s="27"/>
      <c r="F17" s="27"/>
      <c r="H17" s="9"/>
      <c r="I17" s="9"/>
      <c r="J17" s="9"/>
      <c r="K17" s="9"/>
      <c r="N17" s="1"/>
      <c r="R17" s="27" t="s">
        <v>1</v>
      </c>
      <c r="S17" s="27"/>
      <c r="T17" s="27"/>
      <c r="X17" s="27" t="s">
        <v>1</v>
      </c>
      <c r="Y17" s="27"/>
      <c r="Z17" s="27"/>
      <c r="AE17" s="27" t="s">
        <v>1</v>
      </c>
      <c r="AF17" s="27"/>
      <c r="AG17" s="27"/>
      <c r="AJ17" s="1"/>
      <c r="AK17" s="1"/>
    </row>
    <row r="18" spans="1:42" x14ac:dyDescent="0.2">
      <c r="D18" s="1">
        <v>1</v>
      </c>
      <c r="E18" s="1">
        <v>2</v>
      </c>
      <c r="F18" s="1">
        <v>3</v>
      </c>
      <c r="H18" s="9"/>
      <c r="I18" s="9"/>
      <c r="J18" s="9"/>
      <c r="K18" s="9"/>
      <c r="N18" s="1"/>
      <c r="R18" s="1">
        <v>1</v>
      </c>
      <c r="S18" s="1">
        <v>2</v>
      </c>
      <c r="T18" s="1">
        <v>3</v>
      </c>
      <c r="X18" s="1">
        <v>1</v>
      </c>
      <c r="Y18" s="1">
        <v>2</v>
      </c>
      <c r="Z18" s="1">
        <v>3</v>
      </c>
      <c r="AE18" s="1">
        <v>1</v>
      </c>
      <c r="AF18" s="1">
        <v>2</v>
      </c>
      <c r="AG18" s="1">
        <v>3</v>
      </c>
      <c r="AJ18" s="1"/>
      <c r="AK18" s="1"/>
    </row>
    <row r="19" spans="1:42" x14ac:dyDescent="0.2">
      <c r="A19">
        <v>1970</v>
      </c>
      <c r="B19" s="25" t="s">
        <v>13</v>
      </c>
      <c r="C19" s="21">
        <v>1</v>
      </c>
      <c r="D19" s="4">
        <v>8</v>
      </c>
      <c r="E19" s="4">
        <v>2</v>
      </c>
      <c r="F19" s="4">
        <v>4</v>
      </c>
      <c r="G19" s="12">
        <f>PRODUCT(D19:F19)</f>
        <v>64</v>
      </c>
      <c r="H19" s="9"/>
      <c r="I19" s="17">
        <f>G29/G22</f>
        <v>1.4142259414225942</v>
      </c>
      <c r="J19" s="18">
        <f>G29-G22</f>
        <v>99</v>
      </c>
      <c r="K19" s="9"/>
      <c r="L19" s="14">
        <f>(G29-G22) / (LN(G29) - LN(G22))</f>
        <v>285.64640363823662</v>
      </c>
      <c r="M19" s="15">
        <f>(G26-G19) / (LN(G26) - LN(G19))</f>
        <v>56.712288666956283</v>
      </c>
      <c r="N19" s="16">
        <f>M19/L$19</f>
        <v>0.19854018095316492</v>
      </c>
      <c r="P19" s="25" t="s">
        <v>2</v>
      </c>
      <c r="Q19" s="21">
        <v>1</v>
      </c>
      <c r="R19" s="4">
        <f>LN(D26) - LN(D19)</f>
        <v>0.22314355131421015</v>
      </c>
      <c r="S19" s="4">
        <f t="shared" ref="S19:S20" si="22">LN(E26) - LN(E19)</f>
        <v>-0.69314718055994529</v>
      </c>
      <c r="T19" s="4">
        <f t="shared" ref="T19:T20" si="23">LN(F26) - LN(F19)</f>
        <v>0.22314355131420971</v>
      </c>
      <c r="V19" s="25" t="s">
        <v>2</v>
      </c>
      <c r="W19" s="21">
        <v>1</v>
      </c>
      <c r="X19" s="4">
        <f>$M19*R19</f>
        <v>12.654981496301259</v>
      </c>
      <c r="Y19" s="4">
        <f t="shared" ref="Y19:Y20" si="24">$M19*S19</f>
        <v>-39.309962992602486</v>
      </c>
      <c r="Z19" s="4">
        <f t="shared" ref="Z19:Z20" si="25">$M19*T19</f>
        <v>12.654981496301232</v>
      </c>
      <c r="AC19" s="25" t="s">
        <v>2</v>
      </c>
      <c r="AD19" s="21">
        <v>1</v>
      </c>
      <c r="AE19" s="4">
        <f>$N19*R19</f>
        <v>4.4302961056455127E-2</v>
      </c>
      <c r="AF19" s="4">
        <f t="shared" ref="AF19:AF20" si="26">$N19*S19</f>
        <v>-0.13761756665554761</v>
      </c>
      <c r="AG19" s="4">
        <f t="shared" ref="AG19:AG20" si="27">$N19*T19</f>
        <v>4.4302961056455037E-2</v>
      </c>
      <c r="AJ19" s="1"/>
      <c r="AK19" s="1"/>
    </row>
    <row r="20" spans="1:42" x14ac:dyDescent="0.2">
      <c r="B20" s="25"/>
      <c r="C20" s="21">
        <v>2</v>
      </c>
      <c r="D20" s="4">
        <v>5</v>
      </c>
      <c r="E20" s="4">
        <v>7</v>
      </c>
      <c r="F20" s="4">
        <v>5</v>
      </c>
      <c r="G20" s="12">
        <f>PRODUCT(D20:F20)</f>
        <v>175</v>
      </c>
      <c r="H20" s="9"/>
      <c r="I20" s="9"/>
      <c r="J20" s="9"/>
      <c r="K20" s="9"/>
      <c r="M20" s="15">
        <f>(G27-G20) / (LN(G27) - LN(G20))</f>
        <v>226.82814674545895</v>
      </c>
      <c r="N20" s="16">
        <f>M20/L$19</f>
        <v>0.79408717861097466</v>
      </c>
      <c r="P20" s="25"/>
      <c r="Q20" s="21">
        <v>2</v>
      </c>
      <c r="R20" s="4">
        <f>LN(D27) - LN(D20)</f>
        <v>0.18232155679395468</v>
      </c>
      <c r="S20" s="4">
        <f t="shared" si="22"/>
        <v>0.13353139262452252</v>
      </c>
      <c r="T20" s="4">
        <f t="shared" si="23"/>
        <v>0.18232155679395468</v>
      </c>
      <c r="V20" s="25"/>
      <c r="W20" s="21">
        <v>2</v>
      </c>
      <c r="X20" s="4">
        <f>$M20*R20</f>
        <v>41.355660839319683</v>
      </c>
      <c r="Y20" s="4">
        <f t="shared" si="24"/>
        <v>30.288678321360688</v>
      </c>
      <c r="Z20" s="4">
        <f t="shared" si="25"/>
        <v>41.355660839319683</v>
      </c>
      <c r="AC20" s="25"/>
      <c r="AD20" s="21">
        <v>2</v>
      </c>
      <c r="AE20" s="4">
        <f>$N20*R20</f>
        <v>0.14477921063447205</v>
      </c>
      <c r="AF20" s="4">
        <f t="shared" si="26"/>
        <v>0.10603556682520139</v>
      </c>
      <c r="AG20" s="4">
        <f t="shared" si="27"/>
        <v>0.14477921063447205</v>
      </c>
      <c r="AJ20" s="1"/>
      <c r="AK20" s="1"/>
    </row>
    <row r="21" spans="1:42" x14ac:dyDescent="0.2">
      <c r="D21" s="26" t="s">
        <v>3</v>
      </c>
      <c r="E21" s="26"/>
      <c r="F21" s="26"/>
      <c r="G21" s="7" t="s">
        <v>4</v>
      </c>
      <c r="H21" s="9"/>
      <c r="I21" s="9"/>
      <c r="J21" s="9"/>
      <c r="K21" s="9"/>
      <c r="R21" s="26" t="s">
        <v>9</v>
      </c>
      <c r="S21" s="26"/>
      <c r="T21" s="26"/>
      <c r="X21" s="26" t="s">
        <v>21</v>
      </c>
      <c r="Y21" s="26"/>
      <c r="Z21" s="26"/>
      <c r="AE21" s="26" t="s">
        <v>10</v>
      </c>
      <c r="AF21" s="26"/>
      <c r="AG21" s="26"/>
      <c r="AJ21" s="1"/>
      <c r="AK21" s="1"/>
    </row>
    <row r="22" spans="1:42" x14ac:dyDescent="0.2">
      <c r="A22" s="9"/>
      <c r="B22" s="9"/>
      <c r="C22" s="9"/>
      <c r="D22" s="8"/>
      <c r="E22" s="8"/>
      <c r="F22" s="9"/>
      <c r="G22" s="13">
        <f>SUM(G19:G20)</f>
        <v>239</v>
      </c>
      <c r="H22" s="9"/>
      <c r="I22" s="9"/>
      <c r="J22" s="9"/>
      <c r="K22" s="9"/>
      <c r="X22" s="4">
        <f>SUM(X19:X20)</f>
        <v>54.010642335620943</v>
      </c>
      <c r="Y22" s="4">
        <f t="shared" ref="Y22:Z22" si="28">SUM(Y19:Y20)</f>
        <v>-9.0212846712417978</v>
      </c>
      <c r="Z22" s="4">
        <f t="shared" si="28"/>
        <v>54.010642335620915</v>
      </c>
      <c r="AA22" s="18">
        <f>SUM(X22:Z22)</f>
        <v>99.000000000000057</v>
      </c>
      <c r="AB22" s="19"/>
      <c r="AE22" s="4">
        <f>EXP(SUM(AE19:AE20))</f>
        <v>1.2081402233292473</v>
      </c>
      <c r="AF22" s="4">
        <f t="shared" ref="AF22:AG22" si="29">EXP(SUM(AF19:AF20))</f>
        <v>0.96891150261734849</v>
      </c>
      <c r="AG22" s="4">
        <f t="shared" si="29"/>
        <v>1.2081402233292473</v>
      </c>
      <c r="AH22" s="17">
        <f>PRODUCT(AE22:AG22)</f>
        <v>1.4142259414225939</v>
      </c>
      <c r="AJ22" s="4">
        <f>AJ15+X22</f>
        <v>166.76092297970456</v>
      </c>
      <c r="AK22" s="4">
        <f t="shared" ref="AK22" si="30">AK15+Y22</f>
        <v>-52.795437028546971</v>
      </c>
      <c r="AL22" s="4">
        <f t="shared" ref="AL22" si="31">AL15+Z22</f>
        <v>144.03451404884231</v>
      </c>
      <c r="AN22" s="4">
        <f>AN15*AE22</f>
        <v>2.6155208515192934</v>
      </c>
      <c r="AO22" s="4">
        <f t="shared" ref="AO22" si="32">AO15*AF22</f>
        <v>0.7609663039470701</v>
      </c>
      <c r="AP22" s="4">
        <f t="shared" ref="AP22" si="33">AP15*AG22</f>
        <v>2.1227707766832733</v>
      </c>
    </row>
    <row r="23" spans="1:42" x14ac:dyDescent="0.2">
      <c r="A23" s="9"/>
      <c r="B23" s="9"/>
      <c r="C23" s="9"/>
      <c r="D23" s="8"/>
      <c r="E23" s="8"/>
      <c r="F23" s="9"/>
      <c r="G23" s="8" t="s">
        <v>0</v>
      </c>
      <c r="H23" s="9"/>
      <c r="I23" s="9"/>
      <c r="J23" s="9"/>
      <c r="K23" s="9"/>
      <c r="X23" s="27" t="s">
        <v>12</v>
      </c>
      <c r="Y23" s="27"/>
      <c r="Z23" s="27"/>
      <c r="AA23" s="1" t="s">
        <v>5</v>
      </c>
      <c r="AB23" s="8"/>
      <c r="AE23" s="26" t="s">
        <v>11</v>
      </c>
      <c r="AF23" s="26"/>
      <c r="AG23" s="26"/>
      <c r="AH23" s="1" t="s">
        <v>11</v>
      </c>
      <c r="AJ23" s="1"/>
      <c r="AK23" s="1"/>
    </row>
    <row r="24" spans="1:42" x14ac:dyDescent="0.2">
      <c r="D24" s="27" t="s">
        <v>23</v>
      </c>
      <c r="E24" s="27"/>
      <c r="F24" s="27"/>
      <c r="H24" s="9"/>
      <c r="I24" s="9"/>
      <c r="J24" s="9"/>
      <c r="K24" s="9"/>
      <c r="N24" s="1"/>
      <c r="R24" s="27" t="s">
        <v>1</v>
      </c>
      <c r="S24" s="27"/>
      <c r="T24" s="27"/>
      <c r="X24" s="27" t="s">
        <v>1</v>
      </c>
      <c r="Y24" s="27"/>
      <c r="Z24" s="27"/>
      <c r="AE24" s="27" t="s">
        <v>1</v>
      </c>
      <c r="AF24" s="27"/>
      <c r="AG24" s="27"/>
      <c r="AJ24" s="1"/>
      <c r="AK24" s="1"/>
    </row>
    <row r="25" spans="1:42" x14ac:dyDescent="0.2">
      <c r="D25" s="1">
        <v>1</v>
      </c>
      <c r="E25" s="1">
        <v>2</v>
      </c>
      <c r="F25" s="1">
        <v>3</v>
      </c>
      <c r="H25" s="9"/>
      <c r="I25" s="9"/>
      <c r="J25" s="9"/>
      <c r="K25" s="9"/>
      <c r="N25" s="1"/>
      <c r="R25" s="1">
        <v>1</v>
      </c>
      <c r="S25" s="1">
        <v>2</v>
      </c>
      <c r="T25" s="1">
        <v>3</v>
      </c>
      <c r="X25" s="1">
        <v>1</v>
      </c>
      <c r="Y25" s="1">
        <v>2</v>
      </c>
      <c r="Z25" s="1">
        <v>3</v>
      </c>
      <c r="AE25" s="1">
        <v>1</v>
      </c>
      <c r="AF25" s="1">
        <v>2</v>
      </c>
      <c r="AG25" s="1">
        <v>3</v>
      </c>
      <c r="AJ25" s="1"/>
      <c r="AK25" s="1"/>
    </row>
    <row r="26" spans="1:42" x14ac:dyDescent="0.2">
      <c r="A26">
        <v>1980</v>
      </c>
      <c r="B26" s="25" t="s">
        <v>13</v>
      </c>
      <c r="C26" s="21">
        <v>1</v>
      </c>
      <c r="D26" s="4">
        <v>10</v>
      </c>
      <c r="E26" s="4">
        <v>1</v>
      </c>
      <c r="F26" s="4">
        <v>5</v>
      </c>
      <c r="G26" s="12">
        <f>PRODUCT(D26:F26)</f>
        <v>50</v>
      </c>
      <c r="H26" s="9"/>
      <c r="I26" s="17">
        <f>G36/G29</f>
        <v>1.4112426035502958</v>
      </c>
      <c r="J26" s="18">
        <f>G36-G29</f>
        <v>139</v>
      </c>
      <c r="K26" s="9"/>
      <c r="L26" s="14">
        <f>(G36-G29) / (LN(G36) - LN(G29))</f>
        <v>403.51775116376803</v>
      </c>
      <c r="M26" s="15">
        <f>(G33-G26) / (LN(G33) - LN(G26))</f>
        <v>42.617432803934669</v>
      </c>
      <c r="N26" s="16">
        <f>M26/L$26</f>
        <v>0.10561476584617054</v>
      </c>
      <c r="P26" s="25" t="s">
        <v>2</v>
      </c>
      <c r="Q26" s="21">
        <v>1</v>
      </c>
      <c r="R26" s="4">
        <f>LN(D33) - LN(D26)</f>
        <v>0.18232155679395445</v>
      </c>
      <c r="S26" s="4">
        <f t="shared" ref="S26:S27" si="34">LN(E33) - LN(E26)</f>
        <v>-0.69314718055994529</v>
      </c>
      <c r="T26" s="4">
        <f t="shared" ref="T26:T27" si="35">LN(F33) - LN(F26)</f>
        <v>0.18232155679395468</v>
      </c>
      <c r="V26" s="25" t="s">
        <v>2</v>
      </c>
      <c r="W26" s="21">
        <v>1</v>
      </c>
      <c r="X26" s="4">
        <f>$M26*R26</f>
        <v>7.7700766953751126</v>
      </c>
      <c r="Y26" s="4">
        <f t="shared" ref="Y26:Y27" si="36">$M26*S26</f>
        <v>-29.540153390750238</v>
      </c>
      <c r="Z26" s="4">
        <f t="shared" ref="Z26:Z27" si="37">$M26*T26</f>
        <v>7.7700766953751215</v>
      </c>
      <c r="AC26" s="25" t="s">
        <v>2</v>
      </c>
      <c r="AD26" s="21">
        <v>1</v>
      </c>
      <c r="AE26" s="4">
        <f>$N26*R26</f>
        <v>1.9255848529502781E-2</v>
      </c>
      <c r="AF26" s="4">
        <f t="shared" ref="AF26:AF27" si="38">$N26*S26</f>
        <v>-7.3206577171771911E-2</v>
      </c>
      <c r="AG26" s="4">
        <f t="shared" ref="AG26:AG27" si="39">$N26*T26</f>
        <v>1.9255848529502805E-2</v>
      </c>
      <c r="AJ26" s="1"/>
      <c r="AK26" s="1"/>
    </row>
    <row r="27" spans="1:42" x14ac:dyDescent="0.2">
      <c r="B27" s="25"/>
      <c r="C27" s="21">
        <v>2</v>
      </c>
      <c r="D27" s="4">
        <v>6</v>
      </c>
      <c r="E27" s="4">
        <v>8</v>
      </c>
      <c r="F27" s="4">
        <v>6</v>
      </c>
      <c r="G27" s="12">
        <f>PRODUCT(D27:F27)</f>
        <v>288</v>
      </c>
      <c r="H27" s="9"/>
      <c r="I27" s="9"/>
      <c r="J27" s="9"/>
      <c r="K27" s="9"/>
      <c r="M27" s="15">
        <f>(G34-G27) / (LN(G34) - LN(G27))</f>
        <v>359.08379110753606</v>
      </c>
      <c r="N27" s="16">
        <f>M27/L$26</f>
        <v>0.88988350592239895</v>
      </c>
      <c r="P27" s="25"/>
      <c r="Q27" s="21">
        <v>2</v>
      </c>
      <c r="R27" s="4">
        <f>LN(D34) - LN(D27)</f>
        <v>0.15415067982725827</v>
      </c>
      <c r="S27" s="4">
        <f t="shared" si="34"/>
        <v>0.11778303565638382</v>
      </c>
      <c r="T27" s="4">
        <f t="shared" si="35"/>
        <v>0.15415067982725827</v>
      </c>
      <c r="V27" s="25"/>
      <c r="W27" s="21">
        <v>2</v>
      </c>
      <c r="X27" s="4">
        <f>$M27*R27</f>
        <v>55.353010514175885</v>
      </c>
      <c r="Y27" s="4">
        <f t="shared" si="36"/>
        <v>42.2939789716484</v>
      </c>
      <c r="Z27" s="4">
        <f t="shared" si="37"/>
        <v>55.353010514175885</v>
      </c>
      <c r="AC27" s="25"/>
      <c r="AD27" s="21">
        <v>2</v>
      </c>
      <c r="AE27" s="4">
        <f>$N27*R27</f>
        <v>0.13717614740500181</v>
      </c>
      <c r="AF27" s="4">
        <f t="shared" si="38"/>
        <v>0.10481318070808575</v>
      </c>
      <c r="AG27" s="4">
        <f t="shared" si="39"/>
        <v>0.13717614740500181</v>
      </c>
      <c r="AJ27" s="1"/>
      <c r="AK27" s="1"/>
    </row>
    <row r="28" spans="1:42" x14ac:dyDescent="0.2">
      <c r="D28" s="26" t="s">
        <v>3</v>
      </c>
      <c r="E28" s="26"/>
      <c r="F28" s="26"/>
      <c r="G28" s="7" t="s">
        <v>4</v>
      </c>
      <c r="H28" s="9"/>
      <c r="I28" s="9"/>
      <c r="J28" s="9"/>
      <c r="K28" s="9"/>
      <c r="R28" s="26" t="s">
        <v>9</v>
      </c>
      <c r="S28" s="26"/>
      <c r="T28" s="26"/>
      <c r="X28" s="26" t="s">
        <v>21</v>
      </c>
      <c r="Y28" s="26"/>
      <c r="Z28" s="26"/>
      <c r="AE28" s="26" t="s">
        <v>10</v>
      </c>
      <c r="AF28" s="26"/>
      <c r="AG28" s="26"/>
      <c r="AJ28" s="1"/>
      <c r="AK28" s="1"/>
    </row>
    <row r="29" spans="1:42" x14ac:dyDescent="0.2">
      <c r="A29" s="9"/>
      <c r="B29" s="9"/>
      <c r="C29" s="9"/>
      <c r="D29" s="8"/>
      <c r="E29" s="8"/>
      <c r="F29" s="9"/>
      <c r="G29" s="13">
        <f>SUM(G26:G27)</f>
        <v>338</v>
      </c>
      <c r="I29" s="9"/>
      <c r="J29" s="9"/>
      <c r="K29" s="9"/>
      <c r="X29" s="4">
        <f>SUM(X26:X27)</f>
        <v>63.123087209550995</v>
      </c>
      <c r="Y29" s="4">
        <f t="shared" ref="Y29:Z29" si="40">SUM(Y26:Y27)</f>
        <v>12.753825580898162</v>
      </c>
      <c r="Z29" s="4">
        <f t="shared" si="40"/>
        <v>63.123087209551009</v>
      </c>
      <c r="AA29" s="18">
        <f>SUM(X29:Z29)</f>
        <v>139.00000000000017</v>
      </c>
      <c r="AB29" s="19"/>
      <c r="AE29" s="4">
        <f>EXP(SUM(AE26:AE27))</f>
        <v>1.1693312403369109</v>
      </c>
      <c r="AF29" s="4">
        <f t="shared" ref="AF29:AG29" si="41">EXP(SUM(AF26:AF27))</f>
        <v>1.0321113964559674</v>
      </c>
      <c r="AG29" s="4">
        <f t="shared" si="41"/>
        <v>1.1693312403369109</v>
      </c>
      <c r="AH29" s="17">
        <f>PRODUCT(AE29:AG29)</f>
        <v>1.411242603550297</v>
      </c>
      <c r="AJ29" s="4">
        <f>AJ22+X29</f>
        <v>229.88401018925555</v>
      </c>
      <c r="AK29" s="4">
        <f t="shared" ref="AK29" si="42">AK22+Y29</f>
        <v>-40.041611447648805</v>
      </c>
      <c r="AL29" s="4">
        <f t="shared" ref="AL29" si="43">AL22+Z29</f>
        <v>207.15760125839333</v>
      </c>
      <c r="AN29" s="4">
        <f>AN22*AE29</f>
        <v>3.0584102414341086</v>
      </c>
      <c r="AO29" s="4">
        <f t="shared" ref="AO29" si="44">AO22*AF29</f>
        <v>0.78540199462274662</v>
      </c>
      <c r="AP29" s="4">
        <f t="shared" ref="AP29" si="45">AP22*AG29</f>
        <v>2.4822221852499999</v>
      </c>
    </row>
    <row r="30" spans="1:42" x14ac:dyDescent="0.2">
      <c r="A30" s="9"/>
      <c r="B30" s="9"/>
      <c r="C30" s="9"/>
      <c r="D30" s="8"/>
      <c r="E30" s="8"/>
      <c r="F30" s="9"/>
      <c r="G30" s="8" t="s">
        <v>0</v>
      </c>
      <c r="I30" s="9"/>
      <c r="J30" s="9"/>
      <c r="K30" s="9"/>
      <c r="X30" s="27" t="s">
        <v>12</v>
      </c>
      <c r="Y30" s="27"/>
      <c r="Z30" s="27"/>
      <c r="AA30" s="1" t="s">
        <v>5</v>
      </c>
      <c r="AB30" s="8"/>
      <c r="AE30" s="26" t="s">
        <v>11</v>
      </c>
      <c r="AF30" s="26"/>
      <c r="AG30" s="26"/>
      <c r="AH30" s="1" t="s">
        <v>11</v>
      </c>
      <c r="AJ30" s="1"/>
      <c r="AK30" s="1"/>
    </row>
    <row r="31" spans="1:42" x14ac:dyDescent="0.2">
      <c r="D31" s="27" t="s">
        <v>23</v>
      </c>
      <c r="E31" s="27"/>
      <c r="F31" s="27"/>
      <c r="I31" s="9"/>
      <c r="J31" s="9"/>
      <c r="K31" s="9"/>
      <c r="N31" s="1"/>
      <c r="R31" s="27" t="s">
        <v>1</v>
      </c>
      <c r="S31" s="27"/>
      <c r="T31" s="27"/>
      <c r="X31" s="27" t="s">
        <v>1</v>
      </c>
      <c r="Y31" s="27"/>
      <c r="Z31" s="27"/>
      <c r="AE31" s="27" t="s">
        <v>1</v>
      </c>
      <c r="AF31" s="27"/>
      <c r="AG31" s="27"/>
      <c r="AJ31" s="1"/>
      <c r="AK31" s="1"/>
    </row>
    <row r="32" spans="1:42" x14ac:dyDescent="0.2">
      <c r="D32" s="1">
        <v>1</v>
      </c>
      <c r="E32" s="1">
        <v>2</v>
      </c>
      <c r="F32" s="1">
        <v>3</v>
      </c>
      <c r="I32" s="9"/>
      <c r="J32" s="9"/>
      <c r="K32" s="9"/>
      <c r="N32" s="1"/>
      <c r="R32" s="1">
        <v>1</v>
      </c>
      <c r="S32" s="1">
        <v>2</v>
      </c>
      <c r="T32" s="1">
        <v>3</v>
      </c>
      <c r="X32" s="1">
        <v>1</v>
      </c>
      <c r="Y32" s="1">
        <v>2</v>
      </c>
      <c r="Z32" s="1">
        <v>3</v>
      </c>
      <c r="AE32" s="1">
        <v>1</v>
      </c>
      <c r="AF32" s="1">
        <v>2</v>
      </c>
      <c r="AG32" s="1">
        <v>3</v>
      </c>
      <c r="AJ32" s="1"/>
      <c r="AK32" s="1"/>
    </row>
    <row r="33" spans="1:42" x14ac:dyDescent="0.2">
      <c r="A33">
        <v>1990</v>
      </c>
      <c r="B33" s="25" t="s">
        <v>13</v>
      </c>
      <c r="C33" s="21">
        <v>1</v>
      </c>
      <c r="D33" s="4">
        <v>12</v>
      </c>
      <c r="E33" s="4">
        <v>0.5</v>
      </c>
      <c r="F33" s="4">
        <v>6</v>
      </c>
      <c r="G33" s="12">
        <f>PRODUCT(D33:F33)</f>
        <v>36</v>
      </c>
      <c r="I33" s="17">
        <f>G43/G36</f>
        <v>1.4033542976939204</v>
      </c>
      <c r="J33" s="18">
        <f>G43-G36</f>
        <v>192.39999999999998</v>
      </c>
      <c r="K33" s="9"/>
      <c r="L33" s="14">
        <f>(G43-G36) / (LN(G43) - LN(G36))</f>
        <v>567.77722947331381</v>
      </c>
      <c r="M33" s="15">
        <f>(G40-G33) / (LN(G40) - LN(G33))</f>
        <v>32.588687725670283</v>
      </c>
      <c r="N33" s="16">
        <f>M33/L$33</f>
        <v>5.7396961403155373E-2</v>
      </c>
      <c r="P33" s="25" t="s">
        <v>2</v>
      </c>
      <c r="Q33" s="21">
        <v>1</v>
      </c>
      <c r="R33" s="4">
        <f>LN(D40) - LN(D33)</f>
        <v>0.15415067982725805</v>
      </c>
      <c r="S33" s="4">
        <f t="shared" ref="S33:S34" si="46">LN(E40) - LN(E33)</f>
        <v>-0.51082562376599083</v>
      </c>
      <c r="T33" s="4">
        <f t="shared" ref="T33:T34" si="47">LN(F40) - LN(F33)</f>
        <v>0.15415067982725827</v>
      </c>
      <c r="V33" s="25" t="s">
        <v>2</v>
      </c>
      <c r="W33" s="21">
        <v>1</v>
      </c>
      <c r="X33" s="4">
        <f>$M33*R33</f>
        <v>5.0235683675902942</v>
      </c>
      <c r="Y33" s="4">
        <f t="shared" ref="Y33:Y34" si="48">$M33*S33</f>
        <v>-16.647136735180613</v>
      </c>
      <c r="Z33" s="4">
        <f t="shared" ref="Z33:Z34" si="49">$M33*T33</f>
        <v>5.0235683675903013</v>
      </c>
      <c r="AC33" s="25" t="s">
        <v>2</v>
      </c>
      <c r="AD33" s="21">
        <v>1</v>
      </c>
      <c r="AE33" s="4">
        <f>$N33*R33</f>
        <v>8.8477806203152917E-3</v>
      </c>
      <c r="AF33" s="4">
        <f t="shared" ref="AF33:AF34" si="50">$N33*S33</f>
        <v>-2.9319838611039345E-2</v>
      </c>
      <c r="AG33" s="4">
        <f t="shared" ref="AG33:AG34" si="51">$N33*T33</f>
        <v>8.8477806203153056E-3</v>
      </c>
      <c r="AJ33" s="1"/>
      <c r="AK33" s="1"/>
    </row>
    <row r="34" spans="1:42" x14ac:dyDescent="0.2">
      <c r="B34" s="25"/>
      <c r="C34" s="21">
        <v>2</v>
      </c>
      <c r="D34" s="4">
        <v>7</v>
      </c>
      <c r="E34" s="4">
        <v>9</v>
      </c>
      <c r="F34" s="4">
        <v>7</v>
      </c>
      <c r="G34" s="12">
        <f>PRODUCT(D34:F34)</f>
        <v>441</v>
      </c>
      <c r="I34" s="9"/>
      <c r="J34" s="9"/>
      <c r="K34" s="9"/>
      <c r="M34" s="15">
        <f>(G41-G34) / (LN(G41) - LN(G34))</f>
        <v>534.3382100835903</v>
      </c>
      <c r="N34" s="16">
        <f>M34/L$33</f>
        <v>0.94110538842717861</v>
      </c>
      <c r="P34" s="25"/>
      <c r="Q34" s="21">
        <v>2</v>
      </c>
      <c r="R34" s="4">
        <f>LN(D41) - LN(D34)</f>
        <v>0.13353139262452252</v>
      </c>
      <c r="S34" s="4">
        <f t="shared" si="46"/>
        <v>0.10536051565782634</v>
      </c>
      <c r="T34" s="4">
        <f t="shared" si="47"/>
        <v>0.13353139262452252</v>
      </c>
      <c r="V34" s="25"/>
      <c r="W34" s="21">
        <v>2</v>
      </c>
      <c r="X34" s="4">
        <f>$M34*R34</f>
        <v>71.350925324956492</v>
      </c>
      <c r="Y34" s="4">
        <f t="shared" si="48"/>
        <v>56.298149350087016</v>
      </c>
      <c r="Z34" s="4">
        <f t="shared" si="49"/>
        <v>71.350925324956492</v>
      </c>
      <c r="AC34" s="25"/>
      <c r="AD34" s="21">
        <v>2</v>
      </c>
      <c r="AE34" s="4">
        <f>$N34*R34</f>
        <v>0.12566711312312334</v>
      </c>
      <c r="AF34" s="4">
        <f t="shared" si="50"/>
        <v>9.9155349013046484E-2</v>
      </c>
      <c r="AG34" s="4">
        <f t="shared" si="51"/>
        <v>0.12566711312312334</v>
      </c>
      <c r="AJ34" s="1"/>
      <c r="AK34" s="1"/>
    </row>
    <row r="35" spans="1:42" x14ac:dyDescent="0.2">
      <c r="D35" s="26" t="s">
        <v>3</v>
      </c>
      <c r="E35" s="26"/>
      <c r="F35" s="26"/>
      <c r="G35" s="7" t="s">
        <v>4</v>
      </c>
      <c r="I35" s="9"/>
      <c r="J35" s="9"/>
      <c r="K35" s="9"/>
      <c r="R35" s="26" t="s">
        <v>9</v>
      </c>
      <c r="S35" s="26"/>
      <c r="T35" s="26"/>
      <c r="X35" s="26" t="s">
        <v>21</v>
      </c>
      <c r="Y35" s="26"/>
      <c r="Z35" s="26"/>
      <c r="AE35" s="26" t="s">
        <v>10</v>
      </c>
      <c r="AF35" s="26"/>
      <c r="AG35" s="26"/>
      <c r="AJ35" s="1"/>
      <c r="AK35" s="1"/>
    </row>
    <row r="36" spans="1:42" x14ac:dyDescent="0.2">
      <c r="A36" s="9"/>
      <c r="B36" s="9"/>
      <c r="C36" s="9"/>
      <c r="D36" s="8"/>
      <c r="E36" s="8"/>
      <c r="F36" s="9"/>
      <c r="G36" s="13">
        <f>SUM(G33:G34)</f>
        <v>477</v>
      </c>
      <c r="I36" s="9"/>
      <c r="J36" s="9"/>
      <c r="K36" s="9"/>
      <c r="X36" s="4">
        <f>SUM(X33:X34)</f>
        <v>76.374493692546793</v>
      </c>
      <c r="Y36" s="4">
        <f t="shared" ref="Y36:Z36" si="52">SUM(Y33:Y34)</f>
        <v>39.651012614906406</v>
      </c>
      <c r="Z36" s="4">
        <f t="shared" si="52"/>
        <v>76.374493692546793</v>
      </c>
      <c r="AA36" s="18">
        <f>SUM(X36:Z36)</f>
        <v>192.39999999999998</v>
      </c>
      <c r="AB36" s="19"/>
      <c r="AE36" s="4">
        <f>EXP(SUM(AE33:AE34))</f>
        <v>1.1439816970454093</v>
      </c>
      <c r="AF36" s="4">
        <f t="shared" ref="AF36:AG36" si="53">EXP(SUM(AF33:AF34))</f>
        <v>1.072331779323177</v>
      </c>
      <c r="AG36" s="4">
        <f t="shared" si="53"/>
        <v>1.1439816970454093</v>
      </c>
      <c r="AH36" s="17">
        <f>PRODUCT(AE36:AG36)</f>
        <v>1.4033542976939197</v>
      </c>
      <c r="AJ36" s="4">
        <f>AJ29+X36</f>
        <v>306.25850388180231</v>
      </c>
      <c r="AK36" s="4">
        <f t="shared" ref="AK36" si="54">AK29+Y36</f>
        <v>-0.39059883274239837</v>
      </c>
      <c r="AL36" s="4">
        <f t="shared" ref="AL36" si="55">AL29+Z36</f>
        <v>283.53209495094012</v>
      </c>
      <c r="AN36" s="4">
        <f>AN29*AE36</f>
        <v>3.4987653382568515</v>
      </c>
      <c r="AO36" s="4">
        <f t="shared" ref="AO36" si="56">AO29*AF36</f>
        <v>0.84221151837778219</v>
      </c>
      <c r="AP36" s="4">
        <f t="shared" ref="AP36" si="57">AP29*AG36</f>
        <v>2.8396167479260592</v>
      </c>
    </row>
    <row r="37" spans="1:42" x14ac:dyDescent="0.2">
      <c r="A37" s="9"/>
      <c r="B37" s="9"/>
      <c r="C37" s="9"/>
      <c r="D37" s="8"/>
      <c r="E37" s="8"/>
      <c r="F37" s="9"/>
      <c r="G37" s="8" t="s">
        <v>0</v>
      </c>
      <c r="I37" s="9"/>
      <c r="J37" s="9"/>
      <c r="K37" s="9"/>
      <c r="X37" s="27" t="s">
        <v>12</v>
      </c>
      <c r="Y37" s="27"/>
      <c r="Z37" s="27"/>
      <c r="AA37" s="1" t="s">
        <v>5</v>
      </c>
      <c r="AB37" s="8"/>
      <c r="AE37" s="26" t="s">
        <v>11</v>
      </c>
      <c r="AF37" s="26"/>
      <c r="AG37" s="26"/>
      <c r="AH37" s="1" t="s">
        <v>11</v>
      </c>
      <c r="AJ37" s="1"/>
      <c r="AK37" s="1"/>
    </row>
    <row r="38" spans="1:42" x14ac:dyDescent="0.2">
      <c r="D38" s="27" t="s">
        <v>23</v>
      </c>
      <c r="E38" s="27"/>
      <c r="F38" s="27"/>
      <c r="I38" s="9"/>
      <c r="J38" s="9"/>
      <c r="K38" s="9"/>
      <c r="N38" s="1"/>
      <c r="R38" s="27" t="s">
        <v>1</v>
      </c>
      <c r="S38" s="27"/>
      <c r="T38" s="27"/>
      <c r="X38" s="27" t="s">
        <v>1</v>
      </c>
      <c r="Y38" s="27"/>
      <c r="Z38" s="27"/>
      <c r="AE38" s="27" t="s">
        <v>1</v>
      </c>
      <c r="AF38" s="27"/>
      <c r="AG38" s="27"/>
      <c r="AJ38" s="1"/>
      <c r="AK38" s="1"/>
    </row>
    <row r="39" spans="1:42" x14ac:dyDescent="0.2">
      <c r="D39" s="1">
        <v>1</v>
      </c>
      <c r="E39" s="1">
        <v>2</v>
      </c>
      <c r="F39" s="1">
        <v>3</v>
      </c>
      <c r="I39" s="9"/>
      <c r="J39" s="9"/>
      <c r="K39" s="9"/>
      <c r="N39" s="1"/>
      <c r="R39" s="1">
        <v>1</v>
      </c>
      <c r="S39" s="1">
        <v>2</v>
      </c>
      <c r="T39" s="1">
        <v>3</v>
      </c>
      <c r="X39" s="1">
        <v>1</v>
      </c>
      <c r="Y39" s="1">
        <v>2</v>
      </c>
      <c r="Z39" s="1">
        <v>3</v>
      </c>
      <c r="AE39" s="1">
        <v>1</v>
      </c>
      <c r="AF39" s="1">
        <v>2</v>
      </c>
      <c r="AG39" s="1">
        <v>3</v>
      </c>
      <c r="AJ39" s="1"/>
      <c r="AK39" s="1"/>
    </row>
    <row r="40" spans="1:42" x14ac:dyDescent="0.2">
      <c r="A40">
        <v>2000</v>
      </c>
      <c r="B40" s="25" t="s">
        <v>13</v>
      </c>
      <c r="C40" s="21">
        <v>1</v>
      </c>
      <c r="D40" s="4">
        <v>14</v>
      </c>
      <c r="E40" s="4">
        <v>0.3</v>
      </c>
      <c r="F40" s="4">
        <v>7</v>
      </c>
      <c r="G40" s="12">
        <f>PRODUCT(D40:F40)</f>
        <v>29.400000000000002</v>
      </c>
      <c r="I40" s="17">
        <f>G50/G43</f>
        <v>1.3501643262623244</v>
      </c>
      <c r="J40" s="18">
        <f>G50-G43</f>
        <v>234.39999999999998</v>
      </c>
      <c r="K40" s="9"/>
      <c r="L40" s="14">
        <f>(G50-G43) / (LN(G50) - LN(G43))</f>
        <v>780.74437048963682</v>
      </c>
      <c r="M40" s="15">
        <f>(G47-G40) / (LN(G47) - LN(G40))</f>
        <v>19.962732142519634</v>
      </c>
      <c r="N40" s="16">
        <f>M40/L$40</f>
        <v>2.5568845446814027E-2</v>
      </c>
      <c r="P40" s="25" t="s">
        <v>2</v>
      </c>
      <c r="Q40" s="21">
        <v>1</v>
      </c>
      <c r="R40" s="4">
        <f>LN(D47) - LN(D40)</f>
        <v>0.13353139262452274</v>
      </c>
      <c r="S40" s="4">
        <f t="shared" ref="S40:S41" si="58">LN(E47) - LN(E40)</f>
        <v>-1.0986122886681093</v>
      </c>
      <c r="T40" s="4">
        <f t="shared" ref="T40:T41" si="59">LN(F47) - LN(F40)</f>
        <v>0.13353139262452252</v>
      </c>
      <c r="V40" s="25" t="s">
        <v>2</v>
      </c>
      <c r="W40" s="21">
        <v>1</v>
      </c>
      <c r="X40" s="4">
        <f>$M40*R40</f>
        <v>2.6656514235809694</v>
      </c>
      <c r="Y40" s="4">
        <f t="shared" ref="Y40:Y41" si="60">$M40*S40</f>
        <v>-21.931302847161927</v>
      </c>
      <c r="Z40" s="4">
        <f t="shared" ref="Z40:Z41" si="61">$M40*T40</f>
        <v>2.665651423580965</v>
      </c>
      <c r="AC40" s="25" t="s">
        <v>2</v>
      </c>
      <c r="AD40" s="21">
        <v>1</v>
      </c>
      <c r="AE40" s="4">
        <f>$N40*R40</f>
        <v>3.4142435403142642E-3</v>
      </c>
      <c r="AF40" s="4">
        <f t="shared" ref="AF40:AF41" si="62">$N40*S40</f>
        <v>-2.8090247814925525E-2</v>
      </c>
      <c r="AG40" s="4">
        <f t="shared" ref="AG40:AG41" si="63">$N40*T40</f>
        <v>3.4142435403142586E-3</v>
      </c>
      <c r="AJ40" s="1"/>
      <c r="AK40" s="1"/>
    </row>
    <row r="41" spans="1:42" x14ac:dyDescent="0.2">
      <c r="B41" s="25"/>
      <c r="C41" s="21">
        <v>2</v>
      </c>
      <c r="D41" s="4">
        <v>8</v>
      </c>
      <c r="E41" s="4">
        <v>10</v>
      </c>
      <c r="F41" s="4">
        <v>8</v>
      </c>
      <c r="G41" s="12">
        <f>PRODUCT(D41:F41)</f>
        <v>640</v>
      </c>
      <c r="I41" s="9"/>
      <c r="J41" s="9"/>
      <c r="K41" s="9"/>
      <c r="M41" s="15">
        <f>(G48-G41) / (LN(G48) - LN(G41))</f>
        <v>758.59176702039986</v>
      </c>
      <c r="N41" s="16">
        <f>M41/L$40</f>
        <v>0.97162630393947746</v>
      </c>
      <c r="P41" s="25"/>
      <c r="Q41" s="21">
        <v>2</v>
      </c>
      <c r="R41" s="4">
        <f>LN(D48) - LN(D41)</f>
        <v>0.11778303565638382</v>
      </c>
      <c r="S41" s="4">
        <f t="shared" si="58"/>
        <v>9.5310179804324768E-2</v>
      </c>
      <c r="T41" s="4">
        <f t="shared" si="59"/>
        <v>0.11778303565638382</v>
      </c>
      <c r="V41" s="25"/>
      <c r="W41" s="21">
        <v>2</v>
      </c>
      <c r="X41" s="4">
        <f>$M41*R41</f>
        <v>89.349241143602967</v>
      </c>
      <c r="Y41" s="4">
        <f t="shared" si="60"/>
        <v>72.301517712794748</v>
      </c>
      <c r="Z41" s="4">
        <f t="shared" si="61"/>
        <v>89.349241143602967</v>
      </c>
      <c r="AC41" s="25"/>
      <c r="AD41" s="21">
        <v>2</v>
      </c>
      <c r="AE41" s="4">
        <f>$N41*R41</f>
        <v>0.1144410956015839</v>
      </c>
      <c r="AF41" s="4">
        <f t="shared" si="62"/>
        <v>9.26058777310831E-2</v>
      </c>
      <c r="AG41" s="4">
        <f t="shared" si="63"/>
        <v>0.1144410956015839</v>
      </c>
      <c r="AJ41" s="1"/>
      <c r="AK41" s="1"/>
    </row>
    <row r="42" spans="1:42" x14ac:dyDescent="0.2">
      <c r="D42" s="26" t="s">
        <v>3</v>
      </c>
      <c r="E42" s="26"/>
      <c r="F42" s="26"/>
      <c r="G42" s="7" t="s">
        <v>4</v>
      </c>
      <c r="I42" s="9"/>
      <c r="J42" s="9"/>
      <c r="K42" s="9"/>
      <c r="R42" s="26" t="s">
        <v>9</v>
      </c>
      <c r="S42" s="26"/>
      <c r="T42" s="26"/>
      <c r="X42" s="26" t="s">
        <v>21</v>
      </c>
      <c r="Y42" s="26"/>
      <c r="Z42" s="26"/>
      <c r="AE42" s="26" t="s">
        <v>10</v>
      </c>
      <c r="AF42" s="26"/>
      <c r="AG42" s="26"/>
      <c r="AJ42" s="1"/>
      <c r="AK42" s="1"/>
    </row>
    <row r="43" spans="1:42" x14ac:dyDescent="0.2">
      <c r="A43" s="9"/>
      <c r="B43" s="9"/>
      <c r="C43" s="9"/>
      <c r="D43" s="8"/>
      <c r="E43" s="8"/>
      <c r="F43" s="9"/>
      <c r="G43" s="13">
        <f>SUM(G40:G41)</f>
        <v>669.4</v>
      </c>
      <c r="I43" s="9"/>
      <c r="J43" s="9"/>
      <c r="K43" s="9"/>
      <c r="X43" s="4">
        <f>SUM(X40:X41)</f>
        <v>92.014892567183935</v>
      </c>
      <c r="Y43" s="4">
        <f t="shared" ref="Y43:Z43" si="64">SUM(Y40:Y41)</f>
        <v>50.370214865632818</v>
      </c>
      <c r="Z43" s="4">
        <f t="shared" si="64"/>
        <v>92.014892567183935</v>
      </c>
      <c r="AA43" s="18">
        <f>SUM(X43:Z43)</f>
        <v>234.40000000000072</v>
      </c>
      <c r="AB43" s="19"/>
      <c r="AE43" s="4">
        <f>EXP(SUM(AE40:AE41))</f>
        <v>1.125081344361909</v>
      </c>
      <c r="AF43" s="4">
        <f t="shared" ref="AF43:AG43" si="65">EXP(SUM(AF40:AF41))</f>
        <v>1.0666422496432943</v>
      </c>
      <c r="AG43" s="4">
        <f t="shared" si="65"/>
        <v>1.125081344361909</v>
      </c>
      <c r="AH43" s="17">
        <f>PRODUCT(AE43:AG43)</f>
        <v>1.3501643262623255</v>
      </c>
      <c r="AJ43" s="4">
        <f>AJ36+X43</f>
        <v>398.27339644898626</v>
      </c>
      <c r="AK43" s="4">
        <f t="shared" ref="AK43" si="66">AK36+Y43</f>
        <v>49.979616032890419</v>
      </c>
      <c r="AL43" s="4">
        <f t="shared" ref="AL43" si="67">AL36+Z43</f>
        <v>375.54698751812407</v>
      </c>
      <c r="AN43" s="4">
        <f>AN36*AE43</f>
        <v>3.9363956103728679</v>
      </c>
      <c r="AO43" s="4">
        <f t="shared" ref="AO43" si="68">AO36*AF43</f>
        <v>0.89833838863797233</v>
      </c>
      <c r="AP43" s="4">
        <f t="shared" ref="AP43" si="69">AP36*AG43</f>
        <v>3.1947998282292427</v>
      </c>
    </row>
    <row r="44" spans="1:42" x14ac:dyDescent="0.2">
      <c r="A44" s="9"/>
      <c r="B44" s="9"/>
      <c r="C44" s="9"/>
      <c r="D44" s="8"/>
      <c r="E44" s="8"/>
      <c r="F44" s="9"/>
      <c r="G44" s="8" t="s">
        <v>0</v>
      </c>
      <c r="I44" s="9"/>
      <c r="J44" s="9"/>
      <c r="K44" s="9"/>
      <c r="X44" s="27" t="s">
        <v>12</v>
      </c>
      <c r="Y44" s="27"/>
      <c r="Z44" s="27"/>
      <c r="AA44" s="1" t="s">
        <v>5</v>
      </c>
      <c r="AB44" s="8"/>
      <c r="AE44" s="26" t="s">
        <v>11</v>
      </c>
      <c r="AF44" s="26"/>
      <c r="AG44" s="26"/>
      <c r="AH44" s="1" t="s">
        <v>11</v>
      </c>
      <c r="AJ44" s="1"/>
      <c r="AK44" s="1"/>
    </row>
    <row r="45" spans="1:42" x14ac:dyDescent="0.2">
      <c r="D45" s="27" t="s">
        <v>23</v>
      </c>
      <c r="E45" s="27"/>
      <c r="F45" s="27"/>
      <c r="AJ45" s="1"/>
      <c r="AK45" s="1"/>
    </row>
    <row r="46" spans="1:42" x14ac:dyDescent="0.2">
      <c r="D46" s="1">
        <v>1</v>
      </c>
      <c r="E46" s="1">
        <v>2</v>
      </c>
      <c r="F46" s="1">
        <v>3</v>
      </c>
      <c r="AJ46" s="1"/>
      <c r="AK46" s="1"/>
    </row>
    <row r="47" spans="1:42" x14ac:dyDescent="0.2">
      <c r="A47">
        <v>2010</v>
      </c>
      <c r="B47" s="25" t="s">
        <v>13</v>
      </c>
      <c r="C47" s="21">
        <v>1</v>
      </c>
      <c r="D47" s="4">
        <v>16</v>
      </c>
      <c r="E47" s="4">
        <v>0.1</v>
      </c>
      <c r="F47" s="4">
        <v>8</v>
      </c>
      <c r="G47" s="12">
        <f>PRODUCT(D47:F47)</f>
        <v>12.8</v>
      </c>
      <c r="AJ47" s="1"/>
      <c r="AK47" s="1"/>
    </row>
    <row r="48" spans="1:42" x14ac:dyDescent="0.2">
      <c r="B48" s="25"/>
      <c r="C48" s="21">
        <v>2</v>
      </c>
      <c r="D48" s="4">
        <v>9</v>
      </c>
      <c r="E48" s="4">
        <v>11</v>
      </c>
      <c r="F48" s="4">
        <v>9</v>
      </c>
      <c r="G48" s="12">
        <f>PRODUCT(D48:F48)</f>
        <v>891</v>
      </c>
      <c r="AJ48" s="1"/>
      <c r="AK48" s="1"/>
    </row>
    <row r="49" spans="1:37" x14ac:dyDescent="0.2">
      <c r="D49" s="26" t="s">
        <v>3</v>
      </c>
      <c r="E49" s="26"/>
      <c r="F49" s="26"/>
      <c r="G49" s="7" t="s">
        <v>4</v>
      </c>
      <c r="AA49">
        <f>SUM(AA2:AA48)</f>
        <v>823.80000000000086</v>
      </c>
      <c r="AH49">
        <f>PRODUCT(AH2:AH44)</f>
        <v>11.29750000000001</v>
      </c>
      <c r="AJ49" s="1"/>
      <c r="AK49" s="1"/>
    </row>
    <row r="50" spans="1:37" x14ac:dyDescent="0.2">
      <c r="A50" s="9"/>
      <c r="B50" s="9"/>
      <c r="C50" s="9"/>
      <c r="D50" s="8"/>
      <c r="E50" s="8"/>
      <c r="F50" s="9"/>
      <c r="G50" s="13">
        <f>SUM(G47:G48)</f>
        <v>903.8</v>
      </c>
      <c r="AJ50" s="1"/>
      <c r="AK50" s="1"/>
    </row>
    <row r="51" spans="1:37" x14ac:dyDescent="0.2">
      <c r="A51" s="9"/>
      <c r="B51" s="9"/>
      <c r="C51" s="9"/>
      <c r="D51" s="8"/>
      <c r="E51" s="8"/>
      <c r="F51" s="9"/>
      <c r="G51" s="8" t="s">
        <v>0</v>
      </c>
      <c r="AJ51" s="1"/>
      <c r="AK51" s="1"/>
    </row>
    <row r="52" spans="1:37" x14ac:dyDescent="0.2">
      <c r="AJ52" s="1"/>
      <c r="AK52" s="1"/>
    </row>
    <row r="53" spans="1:37" x14ac:dyDescent="0.2">
      <c r="AJ53" s="1"/>
      <c r="AK53" s="1"/>
    </row>
    <row r="54" spans="1:37" ht="17" x14ac:dyDescent="0.2">
      <c r="P54" s="20" t="s">
        <v>14</v>
      </c>
      <c r="U54" s="6" t="s">
        <v>22</v>
      </c>
      <c r="V54" t="s">
        <v>15</v>
      </c>
      <c r="AJ54" s="1"/>
      <c r="AK54" s="1"/>
    </row>
    <row r="55" spans="1:37" x14ac:dyDescent="0.2">
      <c r="U55" s="6"/>
      <c r="V55" t="s">
        <v>16</v>
      </c>
    </row>
    <row r="56" spans="1:37" x14ac:dyDescent="0.2">
      <c r="U56" s="6"/>
      <c r="V56" t="s">
        <v>17</v>
      </c>
    </row>
  </sheetData>
  <mergeCells count="92">
    <mergeCell ref="AJ3:AL3"/>
    <mergeCell ref="AJ2:AL2"/>
    <mergeCell ref="AN2:AP2"/>
    <mergeCell ref="AN3:AP3"/>
    <mergeCell ref="A1:AP1"/>
    <mergeCell ref="D3:F3"/>
    <mergeCell ref="R42:T42"/>
    <mergeCell ref="X42:Z42"/>
    <mergeCell ref="AE42:AG42"/>
    <mergeCell ref="X44:Z44"/>
    <mergeCell ref="AE44:AG44"/>
    <mergeCell ref="R38:T38"/>
    <mergeCell ref="X38:Z38"/>
    <mergeCell ref="AE38:AG38"/>
    <mergeCell ref="P40:P41"/>
    <mergeCell ref="V40:V41"/>
    <mergeCell ref="AC40:AC41"/>
    <mergeCell ref="R35:T35"/>
    <mergeCell ref="X35:Z35"/>
    <mergeCell ref="AE35:AG35"/>
    <mergeCell ref="X37:Z37"/>
    <mergeCell ref="AE37:AG37"/>
    <mergeCell ref="R31:T31"/>
    <mergeCell ref="X31:Z31"/>
    <mergeCell ref="AE31:AG31"/>
    <mergeCell ref="P33:P34"/>
    <mergeCell ref="V33:V34"/>
    <mergeCell ref="AC33:AC34"/>
    <mergeCell ref="B40:B41"/>
    <mergeCell ref="D42:F42"/>
    <mergeCell ref="D45:F45"/>
    <mergeCell ref="B47:B48"/>
    <mergeCell ref="D49:F49"/>
    <mergeCell ref="R28:T28"/>
    <mergeCell ref="X28:Z28"/>
    <mergeCell ref="AE28:AG28"/>
    <mergeCell ref="X30:Z30"/>
    <mergeCell ref="AE30:AG30"/>
    <mergeCell ref="R24:T24"/>
    <mergeCell ref="X24:Z24"/>
    <mergeCell ref="AE24:AG24"/>
    <mergeCell ref="P26:P27"/>
    <mergeCell ref="V26:V27"/>
    <mergeCell ref="AC26:AC27"/>
    <mergeCell ref="AE16:AG16"/>
    <mergeCell ref="X9:Z9"/>
    <mergeCell ref="X16:Z16"/>
    <mergeCell ref="D24:F24"/>
    <mergeCell ref="B26:B27"/>
    <mergeCell ref="R17:T17"/>
    <mergeCell ref="X17:Z17"/>
    <mergeCell ref="AE17:AG17"/>
    <mergeCell ref="P19:P20"/>
    <mergeCell ref="V19:V20"/>
    <mergeCell ref="AC19:AC20"/>
    <mergeCell ref="R21:T21"/>
    <mergeCell ref="X21:Z21"/>
    <mergeCell ref="AE21:AG21"/>
    <mergeCell ref="X23:Z23"/>
    <mergeCell ref="AE23:AG23"/>
    <mergeCell ref="X14:Z14"/>
    <mergeCell ref="AE3:AG3"/>
    <mergeCell ref="AC5:AC6"/>
    <mergeCell ref="AE7:AG7"/>
    <mergeCell ref="AE10:AG10"/>
    <mergeCell ref="AC12:AC13"/>
    <mergeCell ref="AE14:AG14"/>
    <mergeCell ref="AE9:AG9"/>
    <mergeCell ref="V5:V6"/>
    <mergeCell ref="X3:Z3"/>
    <mergeCell ref="X7:Z7"/>
    <mergeCell ref="X10:Z10"/>
    <mergeCell ref="V12:V13"/>
    <mergeCell ref="R7:T7"/>
    <mergeCell ref="R3:T3"/>
    <mergeCell ref="R10:T10"/>
    <mergeCell ref="P12:P13"/>
    <mergeCell ref="R14:T14"/>
    <mergeCell ref="P5:P6"/>
    <mergeCell ref="D7:F7"/>
    <mergeCell ref="D10:F10"/>
    <mergeCell ref="B5:B6"/>
    <mergeCell ref="B12:B13"/>
    <mergeCell ref="D14:F14"/>
    <mergeCell ref="B33:B34"/>
    <mergeCell ref="D35:F35"/>
    <mergeCell ref="D38:F38"/>
    <mergeCell ref="D17:F17"/>
    <mergeCell ref="B19:B20"/>
    <mergeCell ref="D21:F21"/>
    <mergeCell ref="D28:F28"/>
    <mergeCell ref="D31:F3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tabSelected="1" workbookViewId="0">
      <selection activeCell="R12" sqref="R12"/>
    </sheetView>
  </sheetViews>
  <sheetFormatPr baseColWidth="10" defaultRowHeight="16" x14ac:dyDescent="0.2"/>
  <cols>
    <col min="1" max="1" width="5.1640625" bestFit="1" customWidth="1"/>
    <col min="2" max="2" width="4.1640625" bestFit="1" customWidth="1"/>
    <col min="3" max="3" width="3.1640625" customWidth="1"/>
    <col min="4" max="5" width="4" bestFit="1" customWidth="1"/>
    <col min="6" max="6" width="4" customWidth="1"/>
    <col min="7" max="7" width="4.1640625" bestFit="1" customWidth="1"/>
    <col min="8" max="8" width="4" bestFit="1" customWidth="1"/>
    <col min="9" max="9" width="5.1640625" customWidth="1"/>
    <col min="10" max="10" width="4" customWidth="1"/>
    <col min="11" max="11" width="3.1640625" customWidth="1"/>
    <col min="12" max="12" width="5.83203125" customWidth="1"/>
    <col min="13" max="13" width="8" customWidth="1"/>
    <col min="14" max="14" width="7.6640625" customWidth="1"/>
    <col min="15" max="15" width="5.6640625" customWidth="1"/>
    <col min="16" max="16" width="6" customWidth="1"/>
    <col min="17" max="23" width="5.5" customWidth="1"/>
    <col min="24" max="27" width="5.6640625" customWidth="1"/>
    <col min="28" max="28" width="5.6640625" style="9" customWidth="1"/>
    <col min="29" max="29" width="4.83203125" customWidth="1"/>
    <col min="30" max="30" width="5" customWidth="1"/>
    <col min="31" max="34" width="5.83203125" customWidth="1"/>
    <col min="35" max="35" width="7.1640625" customWidth="1"/>
    <col min="36" max="37" width="7.33203125" customWidth="1"/>
    <col min="38" max="38" width="4.83203125" customWidth="1"/>
    <col min="39" max="39" width="5.6640625" customWidth="1"/>
    <col min="40" max="43" width="6.1640625" customWidth="1"/>
    <col min="44" max="45" width="6.33203125" customWidth="1"/>
    <col min="46" max="46" width="4.5" customWidth="1"/>
    <col min="47" max="47" width="8.83203125" customWidth="1"/>
    <col min="49" max="49" width="4.5" customWidth="1"/>
    <col min="50" max="50" width="7.6640625" customWidth="1"/>
    <col min="51" max="51" width="6.33203125" customWidth="1"/>
  </cols>
  <sheetData>
    <row r="1" spans="1:42" ht="26" x14ac:dyDescent="0.3">
      <c r="A1" s="28" t="s">
        <v>20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</row>
    <row r="2" spans="1:42" x14ac:dyDescent="0.2">
      <c r="AJ2" s="27" t="s">
        <v>18</v>
      </c>
      <c r="AK2" s="27"/>
      <c r="AL2" s="27"/>
      <c r="AN2" s="27" t="s">
        <v>19</v>
      </c>
      <c r="AO2" s="27"/>
      <c r="AP2" s="27"/>
    </row>
    <row r="3" spans="1:42" x14ac:dyDescent="0.2">
      <c r="D3" s="27" t="s">
        <v>23</v>
      </c>
      <c r="E3" s="27"/>
      <c r="F3" s="27"/>
      <c r="R3" s="27" t="s">
        <v>1</v>
      </c>
      <c r="S3" s="27"/>
      <c r="T3" s="27"/>
      <c r="X3" s="27" t="s">
        <v>1</v>
      </c>
      <c r="Y3" s="27"/>
      <c r="Z3" s="27"/>
      <c r="AE3" s="27" t="s">
        <v>1</v>
      </c>
      <c r="AF3" s="27"/>
      <c r="AG3" s="27"/>
      <c r="AJ3" s="27" t="s">
        <v>1</v>
      </c>
      <c r="AK3" s="27"/>
      <c r="AL3" s="27"/>
      <c r="AN3" s="27" t="s">
        <v>1</v>
      </c>
      <c r="AO3" s="27"/>
      <c r="AP3" s="27"/>
    </row>
    <row r="4" spans="1:42" x14ac:dyDescent="0.2">
      <c r="D4" s="2">
        <v>1</v>
      </c>
      <c r="E4" s="2">
        <v>2</v>
      </c>
      <c r="F4" s="2">
        <v>3</v>
      </c>
      <c r="I4" s="2" t="s">
        <v>11</v>
      </c>
      <c r="J4" s="2" t="s">
        <v>5</v>
      </c>
      <c r="L4" s="2" t="s">
        <v>6</v>
      </c>
      <c r="M4" s="2" t="s">
        <v>7</v>
      </c>
      <c r="N4" s="5" t="s">
        <v>25</v>
      </c>
      <c r="R4" s="2">
        <v>1</v>
      </c>
      <c r="S4" s="2">
        <v>2</v>
      </c>
      <c r="T4" s="2">
        <v>3</v>
      </c>
      <c r="X4" s="2">
        <v>1</v>
      </c>
      <c r="Y4" s="2">
        <v>2</v>
      </c>
      <c r="Z4" s="2">
        <v>3</v>
      </c>
      <c r="AE4" s="2">
        <v>1</v>
      </c>
      <c r="AF4" s="2">
        <v>2</v>
      </c>
      <c r="AG4" s="2">
        <v>3</v>
      </c>
      <c r="AJ4" s="2">
        <v>1</v>
      </c>
      <c r="AK4" s="2">
        <v>2</v>
      </c>
      <c r="AL4" s="2">
        <v>3</v>
      </c>
      <c r="AN4" s="2">
        <v>1</v>
      </c>
      <c r="AO4" s="2">
        <v>2</v>
      </c>
      <c r="AP4" s="2">
        <v>3</v>
      </c>
    </row>
    <row r="5" spans="1:42" x14ac:dyDescent="0.2">
      <c r="A5">
        <v>1971</v>
      </c>
      <c r="B5" s="25" t="s">
        <v>24</v>
      </c>
      <c r="C5" s="21">
        <v>1</v>
      </c>
      <c r="D5" s="4">
        <v>1</v>
      </c>
      <c r="E5" s="4">
        <v>10</v>
      </c>
      <c r="F5" s="4">
        <v>2</v>
      </c>
      <c r="G5" s="12">
        <f>PRODUCT(D5:F5)</f>
        <v>20</v>
      </c>
      <c r="I5" s="17">
        <f>G15/G8</f>
        <v>2.25</v>
      </c>
      <c r="J5" s="18">
        <f>G15-G8</f>
        <v>100</v>
      </c>
      <c r="L5" s="14">
        <f>(G15-G8) / (LN(G15) - LN(G8))</f>
        <v>123.31517311882152</v>
      </c>
      <c r="M5" s="15">
        <f>(G12-G5) / (LN(G12) - LN(G5))</f>
        <v>36.409569065073498</v>
      </c>
      <c r="N5" s="16">
        <f>M5/L$5</f>
        <v>0.29525619714283424</v>
      </c>
      <c r="P5" s="25" t="s">
        <v>2</v>
      </c>
      <c r="Q5" s="21">
        <v>1</v>
      </c>
      <c r="R5" s="4">
        <f>LN(D12) - LN(D5)</f>
        <v>1.3862943611198906</v>
      </c>
      <c r="S5" s="4">
        <f>LN(E12) - LN(E5)</f>
        <v>-0.69314718055994562</v>
      </c>
      <c r="T5" s="4">
        <f>LN(F12) - LN(F5)</f>
        <v>0.4054651081081645</v>
      </c>
      <c r="V5" s="25" t="s">
        <v>2</v>
      </c>
      <c r="W5" s="21">
        <v>1</v>
      </c>
      <c r="X5" s="4">
        <f>$M5*R5</f>
        <v>50.474380285716599</v>
      </c>
      <c r="Y5" s="4">
        <f t="shared" ref="Y5:Z6" si="0">$M5*S5</f>
        <v>-25.23719014285831</v>
      </c>
      <c r="Z5" s="4">
        <f t="shared" si="0"/>
        <v>14.762809857141708</v>
      </c>
      <c r="AC5" s="25" t="s">
        <v>2</v>
      </c>
      <c r="AD5" s="21">
        <v>1</v>
      </c>
      <c r="AE5" s="4">
        <f>$N5*R5</f>
        <v>0.40931200118481387</v>
      </c>
      <c r="AF5" s="4">
        <f t="shared" ref="AF5:AG6" si="1">$N5*S5</f>
        <v>-0.20465600059240702</v>
      </c>
      <c r="AG5" s="4">
        <f t="shared" si="1"/>
        <v>0.11971608589412482</v>
      </c>
      <c r="AJ5" s="2"/>
      <c r="AK5" s="2"/>
    </row>
    <row r="6" spans="1:42" x14ac:dyDescent="0.2">
      <c r="B6" s="25"/>
      <c r="C6" s="21">
        <v>2</v>
      </c>
      <c r="D6" s="4">
        <v>4</v>
      </c>
      <c r="E6" s="4">
        <v>5</v>
      </c>
      <c r="F6" s="4">
        <v>3</v>
      </c>
      <c r="G6" s="12">
        <f>PRODUCT(D6:F6)</f>
        <v>60</v>
      </c>
      <c r="M6" s="15">
        <f>(G13-G6) / (LN(G13) - LN(G6))</f>
        <v>86.561702453337787</v>
      </c>
      <c r="N6" s="16">
        <f>M6/L$5</f>
        <v>0.70195500086538765</v>
      </c>
      <c r="P6" s="25"/>
      <c r="Q6" s="21">
        <v>2</v>
      </c>
      <c r="R6" s="4">
        <f>LN(D13) - LN(D6)</f>
        <v>0.22314355131420971</v>
      </c>
      <c r="S6" s="4">
        <f t="shared" ref="S6:T6" si="2">LN(E13) - LN(E6)</f>
        <v>0.18232155679395468</v>
      </c>
      <c r="T6" s="4">
        <f t="shared" si="2"/>
        <v>0.28768207245178079</v>
      </c>
      <c r="V6" s="25"/>
      <c r="W6" s="21">
        <v>2</v>
      </c>
      <c r="X6" s="4">
        <f>$M6*R6</f>
        <v>19.315685693241733</v>
      </c>
      <c r="Y6" s="4">
        <f t="shared" si="0"/>
        <v>15.782064350027632</v>
      </c>
      <c r="Z6" s="4">
        <f t="shared" si="0"/>
        <v>24.902249956730611</v>
      </c>
      <c r="AC6" s="25"/>
      <c r="AD6" s="21">
        <v>2</v>
      </c>
      <c r="AE6" s="4">
        <f>$N6*R6</f>
        <v>0.15663673175587176</v>
      </c>
      <c r="AF6" s="4">
        <f t="shared" si="1"/>
        <v>0.12798152855707928</v>
      </c>
      <c r="AG6" s="4">
        <f t="shared" si="1"/>
        <v>0.2019398694168463</v>
      </c>
      <c r="AJ6" s="2"/>
      <c r="AK6" s="2"/>
    </row>
    <row r="7" spans="1:42" x14ac:dyDescent="0.2">
      <c r="D7" s="26" t="s">
        <v>3</v>
      </c>
      <c r="E7" s="26"/>
      <c r="F7" s="26"/>
      <c r="G7" s="7" t="s">
        <v>4</v>
      </c>
      <c r="N7" s="2"/>
      <c r="R7" s="26" t="s">
        <v>9</v>
      </c>
      <c r="S7" s="26"/>
      <c r="T7" s="26"/>
      <c r="X7" s="26" t="s">
        <v>21</v>
      </c>
      <c r="Y7" s="26"/>
      <c r="Z7" s="26"/>
      <c r="AE7" s="26" t="s">
        <v>10</v>
      </c>
      <c r="AF7" s="26"/>
      <c r="AG7" s="26"/>
      <c r="AJ7" s="2"/>
      <c r="AK7" s="2"/>
    </row>
    <row r="8" spans="1:42" x14ac:dyDescent="0.2">
      <c r="D8" s="3"/>
      <c r="E8" s="3"/>
      <c r="G8" s="13">
        <f>SUM(G5:G6)</f>
        <v>80</v>
      </c>
      <c r="K8" s="3"/>
      <c r="N8" s="2"/>
      <c r="X8" s="4">
        <f>SUM(X5:X6)</f>
        <v>69.790065978958324</v>
      </c>
      <c r="Y8" s="4">
        <f t="shared" ref="Y8:Z8" si="3">SUM(Y5:Y6)</f>
        <v>-9.4551257928306782</v>
      </c>
      <c r="Z8" s="4">
        <f t="shared" si="3"/>
        <v>39.665059813872318</v>
      </c>
      <c r="AA8" s="18">
        <f>SUM(X8:Z8)</f>
        <v>99.999999999999972</v>
      </c>
      <c r="AB8" s="19"/>
      <c r="AE8" s="4">
        <f>EXP(SUM(AE5:AE6))</f>
        <v>1.7611178208755378</v>
      </c>
      <c r="AF8" s="4">
        <f t="shared" ref="AF8:AG8" si="4">EXP(SUM(AF5:AF6))</f>
        <v>0.92619130570893327</v>
      </c>
      <c r="AG8" s="4">
        <f t="shared" si="4"/>
        <v>1.3794101155854785</v>
      </c>
      <c r="AH8" s="17">
        <f>PRODUCT(AE8:AG8)</f>
        <v>2.2500000000000004</v>
      </c>
      <c r="AJ8" s="4">
        <f>X8</f>
        <v>69.790065978958324</v>
      </c>
      <c r="AK8" s="4">
        <f t="shared" ref="AK8:AL8" si="5">Y8</f>
        <v>-9.4551257928306782</v>
      </c>
      <c r="AL8" s="4">
        <f t="shared" si="5"/>
        <v>39.665059813872318</v>
      </c>
      <c r="AN8" s="4">
        <f>AE8</f>
        <v>1.7611178208755378</v>
      </c>
      <c r="AO8" s="4">
        <f t="shared" ref="AO8:AP8" si="6">AF8</f>
        <v>0.92619130570893327</v>
      </c>
      <c r="AP8" s="4">
        <f t="shared" si="6"/>
        <v>1.3794101155854785</v>
      </c>
    </row>
    <row r="9" spans="1:42" x14ac:dyDescent="0.2">
      <c r="D9" s="2"/>
      <c r="E9" s="2"/>
      <c r="G9" s="8" t="s">
        <v>0</v>
      </c>
      <c r="M9">
        <f>M6/L12</f>
        <v>0.41594614744177039</v>
      </c>
      <c r="N9" s="2"/>
      <c r="X9" s="27" t="s">
        <v>12</v>
      </c>
      <c r="Y9" s="27"/>
      <c r="Z9" s="27"/>
      <c r="AA9" s="2" t="s">
        <v>5</v>
      </c>
      <c r="AB9" s="8"/>
      <c r="AE9" s="26" t="s">
        <v>11</v>
      </c>
      <c r="AF9" s="26"/>
      <c r="AG9" s="26"/>
      <c r="AH9" s="2" t="s">
        <v>11</v>
      </c>
      <c r="AJ9" s="2"/>
      <c r="AK9" s="2"/>
    </row>
    <row r="10" spans="1:42" x14ac:dyDescent="0.2">
      <c r="D10" s="27" t="s">
        <v>23</v>
      </c>
      <c r="E10" s="27"/>
      <c r="F10" s="27"/>
      <c r="H10" s="9"/>
      <c r="I10" s="9"/>
      <c r="J10" s="9"/>
      <c r="K10" s="9"/>
      <c r="N10" s="2"/>
      <c r="R10" s="27" t="s">
        <v>1</v>
      </c>
      <c r="S10" s="27"/>
      <c r="T10" s="27"/>
      <c r="X10" s="27" t="s">
        <v>1</v>
      </c>
      <c r="Y10" s="27"/>
      <c r="Z10" s="27"/>
      <c r="AE10" s="27" t="s">
        <v>1</v>
      </c>
      <c r="AF10" s="27"/>
      <c r="AG10" s="27"/>
      <c r="AJ10" s="2"/>
      <c r="AK10" s="2"/>
    </row>
    <row r="11" spans="1:42" x14ac:dyDescent="0.2">
      <c r="D11" s="2">
        <v>1</v>
      </c>
      <c r="E11" s="2">
        <v>2</v>
      </c>
      <c r="F11" s="2">
        <v>3</v>
      </c>
      <c r="H11" s="9"/>
      <c r="I11" s="9"/>
      <c r="J11" s="9"/>
      <c r="K11" s="9"/>
      <c r="N11" s="2"/>
      <c r="R11" s="2">
        <v>1</v>
      </c>
      <c r="S11" s="2">
        <v>2</v>
      </c>
      <c r="T11" s="2">
        <v>3</v>
      </c>
      <c r="X11" s="2">
        <v>1</v>
      </c>
      <c r="Y11" s="2">
        <v>2</v>
      </c>
      <c r="Z11" s="2">
        <v>3</v>
      </c>
      <c r="AE11" s="2">
        <v>1</v>
      </c>
      <c r="AF11" s="2">
        <v>2</v>
      </c>
      <c r="AG11" s="2">
        <v>3</v>
      </c>
      <c r="AJ11" s="2"/>
      <c r="AK11" s="2"/>
    </row>
    <row r="12" spans="1:42" ht="16" customHeight="1" x14ac:dyDescent="0.2">
      <c r="A12">
        <v>1972</v>
      </c>
      <c r="B12" s="25" t="s">
        <v>24</v>
      </c>
      <c r="C12" s="21">
        <v>1</v>
      </c>
      <c r="D12" s="4">
        <v>4</v>
      </c>
      <c r="E12" s="4">
        <v>5</v>
      </c>
      <c r="F12" s="4">
        <v>3</v>
      </c>
      <c r="G12" s="12">
        <f>PRODUCT(D12:F12)</f>
        <v>60</v>
      </c>
      <c r="H12" s="9"/>
      <c r="I12" s="17">
        <f>G22/G15</f>
        <v>1.3277777777777777</v>
      </c>
      <c r="J12" s="18">
        <f>G22-G15</f>
        <v>59</v>
      </c>
      <c r="K12" s="9"/>
      <c r="L12" s="14">
        <f>(G22-G15) / (LN(G22) - LN(G15))</f>
        <v>208.10795576717257</v>
      </c>
      <c r="M12" s="15">
        <f>(G19-G12) / (LN(G19) - LN(G12))</f>
        <v>61.978488652901611</v>
      </c>
      <c r="N12" s="16">
        <f>M12/L$12</f>
        <v>0.29781892972050539</v>
      </c>
      <c r="P12" s="25" t="s">
        <v>2</v>
      </c>
      <c r="Q12" s="21">
        <v>1</v>
      </c>
      <c r="R12" s="4">
        <f>LN(D19) - LN(D12)</f>
        <v>0.69314718055994518</v>
      </c>
      <c r="S12" s="4">
        <f t="shared" ref="S12:T13" si="7">LN(E19) - LN(E12)</f>
        <v>-0.916290731874155</v>
      </c>
      <c r="T12" s="4">
        <f t="shared" si="7"/>
        <v>0.28768207245178079</v>
      </c>
      <c r="V12" s="25" t="s">
        <v>2</v>
      </c>
      <c r="W12" s="21">
        <v>1</v>
      </c>
      <c r="X12" s="4">
        <f>$M12*R12</f>
        <v>42.960214665125307</v>
      </c>
      <c r="Y12" s="4">
        <f t="shared" ref="Y12:Z13" si="8">$M12*S12</f>
        <v>-56.790314728221226</v>
      </c>
      <c r="Z12" s="4">
        <f t="shared" si="8"/>
        <v>17.830100063095916</v>
      </c>
      <c r="AC12" s="25" t="s">
        <v>2</v>
      </c>
      <c r="AD12" s="21">
        <v>1</v>
      </c>
      <c r="AE12" s="4">
        <f>$N12*R12</f>
        <v>0.20643235145314878</v>
      </c>
      <c r="AF12" s="4">
        <f t="shared" ref="AF12:AG13" si="9">$N12*S12</f>
        <v>-0.2728887250795794</v>
      </c>
      <c r="AG12" s="4">
        <f t="shared" si="9"/>
        <v>8.5677166917366238E-2</v>
      </c>
      <c r="AJ12" s="2"/>
      <c r="AK12" s="2"/>
    </row>
    <row r="13" spans="1:42" x14ac:dyDescent="0.2">
      <c r="B13" s="25"/>
      <c r="C13" s="21">
        <v>2</v>
      </c>
      <c r="D13" s="4">
        <v>5</v>
      </c>
      <c r="E13" s="4">
        <v>6</v>
      </c>
      <c r="F13" s="4">
        <v>4</v>
      </c>
      <c r="G13" s="12">
        <f>PRODUCT(D13:F13)</f>
        <v>120</v>
      </c>
      <c r="H13" s="9"/>
      <c r="I13" s="9"/>
      <c r="J13" s="9"/>
      <c r="K13" s="9"/>
      <c r="M13" s="15">
        <f>(G20-G13) / (LN(G20) - LN(G13))</f>
        <v>145.77482362664972</v>
      </c>
      <c r="N13" s="16">
        <f>M13/L$12</f>
        <v>0.70047693798760857</v>
      </c>
      <c r="P13" s="25"/>
      <c r="Q13" s="21">
        <v>2</v>
      </c>
      <c r="R13" s="4">
        <f>LN(D20) - LN(D13)</f>
        <v>0</v>
      </c>
      <c r="S13" s="4">
        <f t="shared" si="7"/>
        <v>0.15415067982725827</v>
      </c>
      <c r="T13" s="4">
        <f t="shared" si="7"/>
        <v>0.22314355131420971</v>
      </c>
      <c r="V13" s="25"/>
      <c r="W13" s="21">
        <v>2</v>
      </c>
      <c r="X13" s="4">
        <f>$M13*R13</f>
        <v>0</v>
      </c>
      <c r="Y13" s="4">
        <f t="shared" si="8"/>
        <v>22.471288163746728</v>
      </c>
      <c r="Z13" s="4">
        <f t="shared" si="8"/>
        <v>32.52871183625318</v>
      </c>
      <c r="AC13" s="25"/>
      <c r="AD13" s="21">
        <v>2</v>
      </c>
      <c r="AE13" s="4">
        <f>$N13*R13</f>
        <v>0</v>
      </c>
      <c r="AF13" s="4">
        <f t="shared" si="9"/>
        <v>0.1079789961941061</v>
      </c>
      <c r="AG13" s="4">
        <f t="shared" si="9"/>
        <v>0.15630691155625842</v>
      </c>
      <c r="AJ13" s="2"/>
      <c r="AK13" s="2"/>
    </row>
    <row r="14" spans="1:42" x14ac:dyDescent="0.2">
      <c r="D14" s="26" t="s">
        <v>3</v>
      </c>
      <c r="E14" s="26"/>
      <c r="F14" s="26"/>
      <c r="G14" s="7" t="s">
        <v>4</v>
      </c>
      <c r="H14" s="9"/>
      <c r="I14" s="9"/>
      <c r="J14" s="9"/>
      <c r="K14" s="9"/>
      <c r="R14" s="26" t="s">
        <v>9</v>
      </c>
      <c r="S14" s="26"/>
      <c r="T14" s="26"/>
      <c r="X14" s="26" t="s">
        <v>21</v>
      </c>
      <c r="Y14" s="26"/>
      <c r="Z14" s="26"/>
      <c r="AE14" s="26" t="s">
        <v>10</v>
      </c>
      <c r="AF14" s="26"/>
      <c r="AG14" s="26"/>
      <c r="AJ14" s="2"/>
      <c r="AK14" s="2"/>
    </row>
    <row r="15" spans="1:42" x14ac:dyDescent="0.2">
      <c r="A15" s="9"/>
      <c r="B15" s="11"/>
      <c r="C15" s="9"/>
      <c r="D15" s="8"/>
      <c r="E15" s="8"/>
      <c r="F15" s="9"/>
      <c r="G15" s="13">
        <f>SUM(G12:G13)</f>
        <v>180</v>
      </c>
      <c r="H15" s="9"/>
      <c r="I15" s="9"/>
      <c r="J15" s="9"/>
      <c r="K15" s="9"/>
      <c r="X15" s="4">
        <f>SUM(X12:X13)</f>
        <v>42.960214665125307</v>
      </c>
      <c r="Y15" s="4">
        <f t="shared" ref="Y15:Z15" si="10">SUM(Y12:Y13)</f>
        <v>-34.319026564474498</v>
      </c>
      <c r="Z15" s="4">
        <f t="shared" si="10"/>
        <v>50.358811899349092</v>
      </c>
      <c r="AA15" s="18">
        <f>SUM(X15:Z15)</f>
        <v>58.999999999999901</v>
      </c>
      <c r="AB15" s="19"/>
      <c r="AE15" s="4">
        <f>EXP(SUM(AE12:AE13))</f>
        <v>1.2292845720892271</v>
      </c>
      <c r="AF15" s="4">
        <f t="shared" ref="AF15:AG15" si="11">EXP(SUM(AF12:AF13))</f>
        <v>0.84797024785237751</v>
      </c>
      <c r="AG15" s="4">
        <f t="shared" si="11"/>
        <v>1.2737739122298066</v>
      </c>
      <c r="AH15" s="17">
        <f>PRODUCT(AE15:AG15)</f>
        <v>1.3277777777777777</v>
      </c>
      <c r="AJ15" s="4">
        <f>AJ8+X15</f>
        <v>112.75028064408363</v>
      </c>
      <c r="AK15" s="4">
        <f t="shared" ref="AK15:AL15" si="12">AK8+Y15</f>
        <v>-43.774152357305177</v>
      </c>
      <c r="AL15" s="4">
        <f t="shared" si="12"/>
        <v>90.023871713221411</v>
      </c>
      <c r="AN15" s="4">
        <f>AN8*AE15</f>
        <v>2.1649149668336976</v>
      </c>
      <c r="AO15" s="4">
        <f t="shared" ref="AO15:AP15" si="13">AO8*AF15</f>
        <v>0.78538267106072124</v>
      </c>
      <c r="AP15" s="4">
        <f t="shared" si="13"/>
        <v>1.7570566194986847</v>
      </c>
    </row>
    <row r="16" spans="1:42" x14ac:dyDescent="0.2">
      <c r="A16" s="9"/>
      <c r="B16" s="9"/>
      <c r="C16" s="9"/>
      <c r="D16" s="8"/>
      <c r="E16" s="8"/>
      <c r="F16" s="9"/>
      <c r="G16" s="8" t="s">
        <v>0</v>
      </c>
      <c r="H16" s="9"/>
      <c r="I16" s="9"/>
      <c r="J16" s="9"/>
      <c r="K16" s="9"/>
      <c r="X16" s="27" t="s">
        <v>12</v>
      </c>
      <c r="Y16" s="27"/>
      <c r="Z16" s="27"/>
      <c r="AA16" s="2" t="s">
        <v>5</v>
      </c>
      <c r="AB16" s="8"/>
      <c r="AE16" s="26" t="s">
        <v>11</v>
      </c>
      <c r="AF16" s="26"/>
      <c r="AG16" s="26"/>
      <c r="AH16" s="2" t="s">
        <v>11</v>
      </c>
      <c r="AJ16" s="2"/>
      <c r="AK16" s="2"/>
    </row>
    <row r="17" spans="1:42" x14ac:dyDescent="0.2">
      <c r="D17" s="27" t="s">
        <v>23</v>
      </c>
      <c r="E17" s="27"/>
      <c r="F17" s="27"/>
      <c r="H17" s="9"/>
      <c r="I17" s="9"/>
      <c r="J17" s="9"/>
      <c r="K17" s="9"/>
      <c r="N17" s="2"/>
      <c r="R17" s="27" t="s">
        <v>1</v>
      </c>
      <c r="S17" s="27"/>
      <c r="T17" s="27"/>
      <c r="X17" s="27" t="s">
        <v>1</v>
      </c>
      <c r="Y17" s="27"/>
      <c r="Z17" s="27"/>
      <c r="AE17" s="27" t="s">
        <v>1</v>
      </c>
      <c r="AF17" s="27"/>
      <c r="AG17" s="27"/>
      <c r="AJ17" s="2"/>
      <c r="AK17" s="2"/>
    </row>
    <row r="18" spans="1:42" x14ac:dyDescent="0.2">
      <c r="D18" s="2">
        <v>1</v>
      </c>
      <c r="E18" s="2">
        <v>2</v>
      </c>
      <c r="F18" s="2">
        <v>3</v>
      </c>
      <c r="H18" s="9"/>
      <c r="I18" s="9"/>
      <c r="J18" s="9"/>
      <c r="K18" s="9"/>
      <c r="N18" s="2"/>
      <c r="R18" s="2">
        <v>1</v>
      </c>
      <c r="S18" s="2">
        <v>2</v>
      </c>
      <c r="T18" s="2">
        <v>3</v>
      </c>
      <c r="X18" s="2">
        <v>1</v>
      </c>
      <c r="Y18" s="2">
        <v>2</v>
      </c>
      <c r="Z18" s="2">
        <v>3</v>
      </c>
      <c r="AE18" s="2">
        <v>1</v>
      </c>
      <c r="AF18" s="2">
        <v>2</v>
      </c>
      <c r="AG18" s="2">
        <v>3</v>
      </c>
      <c r="AJ18" s="2"/>
      <c r="AK18" s="2"/>
    </row>
    <row r="19" spans="1:42" ht="16" customHeight="1" x14ac:dyDescent="0.2">
      <c r="A19">
        <v>1973</v>
      </c>
      <c r="B19" s="25" t="s">
        <v>24</v>
      </c>
      <c r="C19" s="21">
        <v>1</v>
      </c>
      <c r="D19" s="4">
        <v>8</v>
      </c>
      <c r="E19" s="4">
        <v>2</v>
      </c>
      <c r="F19" s="4">
        <v>4</v>
      </c>
      <c r="G19" s="12">
        <f>PRODUCT(D19:F19)</f>
        <v>64</v>
      </c>
      <c r="H19" s="9"/>
      <c r="I19" s="17">
        <f>G29/G22</f>
        <v>1.4142259414225942</v>
      </c>
      <c r="J19" s="18">
        <f>G29-G22</f>
        <v>99</v>
      </c>
      <c r="K19" s="9"/>
      <c r="L19" s="14">
        <f>(G29-G22) / (LN(G29) - LN(G22))</f>
        <v>285.64640363823662</v>
      </c>
      <c r="M19" s="15">
        <f>(G26-G19) / (LN(G26) - LN(G19))</f>
        <v>56.712288666956283</v>
      </c>
      <c r="N19" s="16">
        <f>M19/L$19</f>
        <v>0.19854018095316492</v>
      </c>
      <c r="P19" s="25" t="s">
        <v>2</v>
      </c>
      <c r="Q19" s="21">
        <v>1</v>
      </c>
      <c r="R19" s="4">
        <f t="shared" ref="R19:T20" si="14">LN(D26) - LN(D19)</f>
        <v>0.22314355131421015</v>
      </c>
      <c r="S19" s="4">
        <f t="shared" si="14"/>
        <v>-0.69314718055994529</v>
      </c>
      <c r="T19" s="4">
        <f t="shared" si="14"/>
        <v>0.22314355131420971</v>
      </c>
      <c r="V19" s="25" t="s">
        <v>2</v>
      </c>
      <c r="W19" s="21">
        <v>1</v>
      </c>
      <c r="X19" s="4">
        <f>$M19*R19</f>
        <v>12.654981496301259</v>
      </c>
      <c r="Y19" s="4">
        <f t="shared" ref="Y19:Z20" si="15">$M19*S19</f>
        <v>-39.309962992602486</v>
      </c>
      <c r="Z19" s="4">
        <f t="shared" si="15"/>
        <v>12.654981496301232</v>
      </c>
      <c r="AC19" s="25" t="s">
        <v>2</v>
      </c>
      <c r="AD19" s="21">
        <v>1</v>
      </c>
      <c r="AE19" s="4">
        <f>$N19*R19</f>
        <v>4.4302961056455127E-2</v>
      </c>
      <c r="AF19" s="4">
        <f t="shared" ref="AF19:AG20" si="16">$N19*S19</f>
        <v>-0.13761756665554761</v>
      </c>
      <c r="AG19" s="4">
        <f t="shared" si="16"/>
        <v>4.4302961056455037E-2</v>
      </c>
      <c r="AJ19" s="2"/>
      <c r="AK19" s="2"/>
    </row>
    <row r="20" spans="1:42" x14ac:dyDescent="0.2">
      <c r="B20" s="25"/>
      <c r="C20" s="21">
        <v>2</v>
      </c>
      <c r="D20" s="4">
        <v>5</v>
      </c>
      <c r="E20" s="4">
        <v>7</v>
      </c>
      <c r="F20" s="4">
        <v>5</v>
      </c>
      <c r="G20" s="12">
        <f>PRODUCT(D20:F20)</f>
        <v>175</v>
      </c>
      <c r="H20" s="9"/>
      <c r="I20" s="9"/>
      <c r="J20" s="9"/>
      <c r="K20" s="9"/>
      <c r="M20" s="15">
        <f>(G27-G20) / (LN(G27) - LN(G20))</f>
        <v>226.82814674545895</v>
      </c>
      <c r="N20" s="16">
        <f>M20/L$19</f>
        <v>0.79408717861097466</v>
      </c>
      <c r="P20" s="25"/>
      <c r="Q20" s="21">
        <v>2</v>
      </c>
      <c r="R20" s="4">
        <f t="shared" si="14"/>
        <v>0.18232155679395468</v>
      </c>
      <c r="S20" s="4">
        <f t="shared" si="14"/>
        <v>0.13353139262452252</v>
      </c>
      <c r="T20" s="4">
        <f t="shared" si="14"/>
        <v>0.18232155679395468</v>
      </c>
      <c r="V20" s="25"/>
      <c r="W20" s="21">
        <v>2</v>
      </c>
      <c r="X20" s="4">
        <f>$M20*R20</f>
        <v>41.355660839319683</v>
      </c>
      <c r="Y20" s="4">
        <f t="shared" si="15"/>
        <v>30.288678321360688</v>
      </c>
      <c r="Z20" s="4">
        <f t="shared" si="15"/>
        <v>41.355660839319683</v>
      </c>
      <c r="AC20" s="25"/>
      <c r="AD20" s="21">
        <v>2</v>
      </c>
      <c r="AE20" s="4">
        <f>$N20*R20</f>
        <v>0.14477921063447205</v>
      </c>
      <c r="AF20" s="4">
        <f t="shared" si="16"/>
        <v>0.10603556682520139</v>
      </c>
      <c r="AG20" s="4">
        <f t="shared" si="16"/>
        <v>0.14477921063447205</v>
      </c>
      <c r="AJ20" s="2"/>
      <c r="AK20" s="2"/>
    </row>
    <row r="21" spans="1:42" x14ac:dyDescent="0.2">
      <c r="D21" s="26" t="s">
        <v>3</v>
      </c>
      <c r="E21" s="26"/>
      <c r="F21" s="26"/>
      <c r="G21" s="7" t="s">
        <v>4</v>
      </c>
      <c r="H21" s="9"/>
      <c r="I21" s="9"/>
      <c r="J21" s="9"/>
      <c r="K21" s="9"/>
      <c r="R21" s="26" t="s">
        <v>9</v>
      </c>
      <c r="S21" s="26"/>
      <c r="T21" s="26"/>
      <c r="X21" s="26" t="s">
        <v>21</v>
      </c>
      <c r="Y21" s="26"/>
      <c r="Z21" s="26"/>
      <c r="AE21" s="26" t="s">
        <v>10</v>
      </c>
      <c r="AF21" s="26"/>
      <c r="AG21" s="26"/>
      <c r="AJ21" s="2"/>
      <c r="AK21" s="2"/>
    </row>
    <row r="22" spans="1:42" x14ac:dyDescent="0.2">
      <c r="A22" s="9"/>
      <c r="B22" s="9"/>
      <c r="C22" s="9"/>
      <c r="D22" s="8"/>
      <c r="E22" s="8"/>
      <c r="F22" s="9"/>
      <c r="G22" s="13">
        <f>SUM(G19:G20)</f>
        <v>239</v>
      </c>
      <c r="H22" s="9"/>
      <c r="I22" s="9"/>
      <c r="J22" s="9"/>
      <c r="K22" s="9"/>
      <c r="X22" s="4">
        <f>SUM(X19:X20)</f>
        <v>54.010642335620943</v>
      </c>
      <c r="Y22" s="4">
        <f t="shared" ref="Y22:Z22" si="17">SUM(Y19:Y20)</f>
        <v>-9.0212846712417978</v>
      </c>
      <c r="Z22" s="4">
        <f t="shared" si="17"/>
        <v>54.010642335620915</v>
      </c>
      <c r="AA22" s="18">
        <f>SUM(X22:Z22)</f>
        <v>99.000000000000057</v>
      </c>
      <c r="AB22" s="19"/>
      <c r="AE22" s="4">
        <f>EXP(SUM(AE19:AE20))</f>
        <v>1.2081402233292473</v>
      </c>
      <c r="AF22" s="4">
        <f t="shared" ref="AF22:AG22" si="18">EXP(SUM(AF19:AF20))</f>
        <v>0.96891150261734849</v>
      </c>
      <c r="AG22" s="4">
        <f t="shared" si="18"/>
        <v>1.2081402233292473</v>
      </c>
      <c r="AH22" s="17">
        <f>PRODUCT(AE22:AG22)</f>
        <v>1.4142259414225939</v>
      </c>
      <c r="AJ22" s="4">
        <f>AJ15+X22</f>
        <v>166.76092297970456</v>
      </c>
      <c r="AK22" s="4">
        <f t="shared" ref="AK22:AL22" si="19">AK15+Y22</f>
        <v>-52.795437028546971</v>
      </c>
      <c r="AL22" s="4">
        <f t="shared" si="19"/>
        <v>144.03451404884231</v>
      </c>
      <c r="AN22" s="4">
        <f>AN15*AE22</f>
        <v>2.6155208515192934</v>
      </c>
      <c r="AO22" s="4">
        <f t="shared" ref="AO22:AP22" si="20">AO15*AF22</f>
        <v>0.7609663039470701</v>
      </c>
      <c r="AP22" s="4">
        <f t="shared" si="20"/>
        <v>2.1227707766832733</v>
      </c>
    </row>
    <row r="23" spans="1:42" x14ac:dyDescent="0.2">
      <c r="A23" s="9"/>
      <c r="B23" s="9"/>
      <c r="C23" s="9"/>
      <c r="D23" s="8"/>
      <c r="E23" s="8"/>
      <c r="F23" s="9"/>
      <c r="G23" s="8" t="s">
        <v>0</v>
      </c>
      <c r="H23" s="9"/>
      <c r="I23" s="9"/>
      <c r="J23" s="9"/>
      <c r="K23" s="9"/>
      <c r="X23" s="27" t="s">
        <v>12</v>
      </c>
      <c r="Y23" s="27"/>
      <c r="Z23" s="27"/>
      <c r="AA23" s="2" t="s">
        <v>5</v>
      </c>
      <c r="AB23" s="8"/>
      <c r="AE23" s="26" t="s">
        <v>11</v>
      </c>
      <c r="AF23" s="26"/>
      <c r="AG23" s="26"/>
      <c r="AH23" s="2" t="s">
        <v>11</v>
      </c>
      <c r="AJ23" s="2"/>
      <c r="AK23" s="2"/>
    </row>
    <row r="24" spans="1:42" x14ac:dyDescent="0.2">
      <c r="D24" s="27" t="s">
        <v>23</v>
      </c>
      <c r="E24" s="27"/>
      <c r="F24" s="27"/>
      <c r="H24" s="9"/>
      <c r="I24" s="9"/>
      <c r="J24" s="9"/>
      <c r="K24" s="9"/>
      <c r="L24" s="9"/>
      <c r="M24" s="9"/>
      <c r="N24" s="8"/>
      <c r="O24" s="9"/>
      <c r="P24" s="9"/>
      <c r="Q24" s="9"/>
      <c r="R24" s="10"/>
      <c r="S24" s="10"/>
      <c r="T24" s="10"/>
      <c r="U24" s="9"/>
      <c r="V24" s="9"/>
      <c r="W24" s="9"/>
      <c r="X24" s="10"/>
      <c r="Y24" s="10"/>
      <c r="Z24" s="10"/>
      <c r="AA24" s="9"/>
      <c r="AC24" s="9"/>
      <c r="AD24" s="9"/>
      <c r="AE24" s="10"/>
      <c r="AF24" s="10"/>
      <c r="AG24" s="10"/>
      <c r="AH24" s="9"/>
      <c r="AI24" s="9"/>
      <c r="AJ24" s="8"/>
      <c r="AK24" s="8"/>
      <c r="AL24" s="9"/>
      <c r="AM24" s="9"/>
      <c r="AN24" s="9"/>
      <c r="AO24" s="9"/>
      <c r="AP24" s="9"/>
    </row>
    <row r="25" spans="1:42" x14ac:dyDescent="0.2">
      <c r="D25" s="2">
        <v>1</v>
      </c>
      <c r="E25" s="2">
        <v>2</v>
      </c>
      <c r="F25" s="2">
        <v>3</v>
      </c>
      <c r="H25" s="9"/>
      <c r="I25" s="9"/>
      <c r="J25" s="9"/>
      <c r="K25" s="9"/>
      <c r="L25" s="9"/>
      <c r="M25" s="9"/>
      <c r="N25" s="8"/>
      <c r="O25" s="9"/>
      <c r="P25" s="9"/>
      <c r="Q25" s="9"/>
      <c r="R25" s="8"/>
      <c r="S25" s="8"/>
      <c r="T25" s="8"/>
      <c r="U25" s="9"/>
      <c r="V25" s="9"/>
      <c r="W25" s="9"/>
      <c r="X25" s="8"/>
      <c r="Y25" s="8"/>
      <c r="Z25" s="8"/>
      <c r="AA25" s="9"/>
      <c r="AC25" s="9"/>
      <c r="AD25" s="9"/>
      <c r="AE25" s="8"/>
      <c r="AF25" s="8"/>
      <c r="AG25" s="8"/>
      <c r="AH25" s="9"/>
      <c r="AI25" s="9"/>
      <c r="AJ25" s="8"/>
      <c r="AK25" s="8"/>
      <c r="AL25" s="9"/>
      <c r="AM25" s="9"/>
      <c r="AN25" s="9"/>
      <c r="AO25" s="9"/>
      <c r="AP25" s="9"/>
    </row>
    <row r="26" spans="1:42" ht="16" customHeight="1" x14ac:dyDescent="0.2">
      <c r="A26">
        <v>1974</v>
      </c>
      <c r="B26" s="25" t="s">
        <v>24</v>
      </c>
      <c r="C26" s="21">
        <v>1</v>
      </c>
      <c r="D26" s="4">
        <v>10</v>
      </c>
      <c r="E26" s="4">
        <v>1</v>
      </c>
      <c r="F26" s="4">
        <v>5</v>
      </c>
      <c r="G26" s="12">
        <f>PRODUCT(D26:F26)</f>
        <v>50</v>
      </c>
      <c r="H26" s="9"/>
      <c r="I26" s="19"/>
      <c r="J26" s="19"/>
      <c r="K26" s="9"/>
      <c r="L26" s="9"/>
      <c r="M26" s="9"/>
      <c r="N26" s="8"/>
      <c r="O26" s="9"/>
      <c r="P26" s="23"/>
      <c r="Q26" s="22"/>
      <c r="R26" s="8"/>
      <c r="S26" s="8"/>
      <c r="T26" s="8"/>
      <c r="U26" s="9"/>
      <c r="V26" s="23"/>
      <c r="W26" s="22"/>
      <c r="X26" s="8"/>
      <c r="Y26" s="8"/>
      <c r="Z26" s="8"/>
      <c r="AA26" s="9"/>
      <c r="AC26" s="23"/>
      <c r="AD26" s="22"/>
      <c r="AE26" s="8"/>
      <c r="AF26" s="8"/>
      <c r="AG26" s="8"/>
      <c r="AH26" s="9"/>
      <c r="AI26" s="9"/>
      <c r="AJ26" s="8"/>
      <c r="AK26" s="8"/>
      <c r="AL26" s="9"/>
      <c r="AM26" s="9"/>
      <c r="AN26" s="9"/>
      <c r="AO26" s="9"/>
      <c r="AP26" s="9"/>
    </row>
    <row r="27" spans="1:42" x14ac:dyDescent="0.2">
      <c r="B27" s="25"/>
      <c r="C27" s="21">
        <v>2</v>
      </c>
      <c r="D27" s="4">
        <v>6</v>
      </c>
      <c r="E27" s="4">
        <v>8</v>
      </c>
      <c r="F27" s="4">
        <v>6</v>
      </c>
      <c r="G27" s="12">
        <f>PRODUCT(D27:F27)</f>
        <v>288</v>
      </c>
      <c r="H27" s="9"/>
      <c r="I27" s="9"/>
      <c r="J27" s="9"/>
      <c r="K27" s="9"/>
      <c r="L27" s="9"/>
      <c r="M27" s="9"/>
      <c r="N27" s="8"/>
      <c r="O27" s="9"/>
      <c r="P27" s="23"/>
      <c r="Q27" s="22"/>
      <c r="R27" s="8"/>
      <c r="S27" s="8"/>
      <c r="T27" s="8"/>
      <c r="U27" s="9"/>
      <c r="V27" s="23"/>
      <c r="W27" s="22"/>
      <c r="X27" s="8"/>
      <c r="Y27" s="8"/>
      <c r="Z27" s="8"/>
      <c r="AA27" s="9"/>
      <c r="AC27" s="23"/>
      <c r="AD27" s="22"/>
      <c r="AE27" s="8"/>
      <c r="AF27" s="8"/>
      <c r="AG27" s="8"/>
      <c r="AH27" s="9"/>
      <c r="AI27" s="9"/>
      <c r="AJ27" s="8"/>
      <c r="AK27" s="8"/>
      <c r="AL27" s="9"/>
      <c r="AM27" s="9"/>
      <c r="AN27" s="9"/>
      <c r="AO27" s="9"/>
      <c r="AP27" s="9"/>
    </row>
    <row r="28" spans="1:42" x14ac:dyDescent="0.2">
      <c r="D28" s="26" t="s">
        <v>3</v>
      </c>
      <c r="E28" s="26"/>
      <c r="F28" s="26"/>
      <c r="G28" s="7" t="s">
        <v>4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24"/>
      <c r="S28" s="24"/>
      <c r="T28" s="24"/>
      <c r="U28" s="9"/>
      <c r="V28" s="9"/>
      <c r="W28" s="9"/>
      <c r="X28" s="24"/>
      <c r="Y28" s="24"/>
      <c r="Z28" s="24"/>
      <c r="AA28" s="9"/>
      <c r="AC28" s="9"/>
      <c r="AD28" s="9"/>
      <c r="AE28" s="24"/>
      <c r="AF28" s="24"/>
      <c r="AG28" s="24"/>
      <c r="AH28" s="9"/>
      <c r="AI28" s="9"/>
      <c r="AJ28" s="8"/>
      <c r="AK28" s="8"/>
      <c r="AL28" s="9"/>
      <c r="AM28" s="9"/>
      <c r="AN28" s="9"/>
      <c r="AO28" s="9"/>
      <c r="AP28" s="9"/>
    </row>
    <row r="29" spans="1:42" x14ac:dyDescent="0.2">
      <c r="A29" s="9"/>
      <c r="B29" s="9"/>
      <c r="C29" s="9"/>
      <c r="D29" s="8"/>
      <c r="E29" s="8"/>
      <c r="F29" s="9"/>
      <c r="G29" s="13">
        <f>SUM(G26:G27)</f>
        <v>338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8"/>
      <c r="Y29" s="8"/>
      <c r="Z29" s="8"/>
      <c r="AA29" s="19"/>
      <c r="AB29" s="19"/>
      <c r="AC29" s="9"/>
      <c r="AD29" s="9"/>
      <c r="AE29" s="8"/>
      <c r="AF29" s="8"/>
      <c r="AG29" s="8"/>
      <c r="AH29" s="19"/>
      <c r="AI29" s="9"/>
      <c r="AJ29" s="8"/>
      <c r="AK29" s="8"/>
      <c r="AL29" s="8"/>
      <c r="AM29" s="9"/>
      <c r="AN29" s="8"/>
      <c r="AO29" s="8"/>
      <c r="AP29" s="8"/>
    </row>
    <row r="30" spans="1:42" x14ac:dyDescent="0.2">
      <c r="A30" s="9"/>
      <c r="B30" s="9"/>
      <c r="C30" s="9"/>
      <c r="D30" s="8"/>
      <c r="E30" s="8"/>
      <c r="F30" s="9"/>
      <c r="G30" s="8" t="s">
        <v>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10"/>
      <c r="AA30" s="8"/>
      <c r="AB30" s="8"/>
      <c r="AC30" s="9"/>
      <c r="AD30" s="9"/>
      <c r="AE30" s="24"/>
      <c r="AF30" s="24"/>
      <c r="AG30" s="24"/>
      <c r="AH30" s="8"/>
      <c r="AI30" s="9"/>
      <c r="AJ30" s="8"/>
      <c r="AK30" s="8"/>
      <c r="AL30" s="9"/>
      <c r="AM30" s="9"/>
      <c r="AN30" s="9"/>
      <c r="AO30" s="9"/>
      <c r="AP30" s="9"/>
    </row>
    <row r="31" spans="1:42" x14ac:dyDescent="0.2"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2"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ht="16" customHeight="1" x14ac:dyDescent="0.2"/>
    <row r="40" ht="16" customHeight="1" x14ac:dyDescent="0.2"/>
    <row r="47" ht="16" customHeight="1" x14ac:dyDescent="0.2"/>
  </sheetData>
  <mergeCells count="50">
    <mergeCell ref="A1:AP1"/>
    <mergeCell ref="AJ2:AL2"/>
    <mergeCell ref="AN2:AP2"/>
    <mergeCell ref="D3:F3"/>
    <mergeCell ref="R3:T3"/>
    <mergeCell ref="X3:Z3"/>
    <mergeCell ref="AE3:AG3"/>
    <mergeCell ref="AJ3:AL3"/>
    <mergeCell ref="AN3:AP3"/>
    <mergeCell ref="B5:B6"/>
    <mergeCell ref="P5:P6"/>
    <mergeCell ref="V5:V6"/>
    <mergeCell ref="AC5:AC6"/>
    <mergeCell ref="D7:F7"/>
    <mergeCell ref="R7:T7"/>
    <mergeCell ref="X7:Z7"/>
    <mergeCell ref="AE7:AG7"/>
    <mergeCell ref="X9:Z9"/>
    <mergeCell ref="AE9:AG9"/>
    <mergeCell ref="D10:F10"/>
    <mergeCell ref="R10:T10"/>
    <mergeCell ref="X10:Z10"/>
    <mergeCell ref="AE10:AG10"/>
    <mergeCell ref="B12:B13"/>
    <mergeCell ref="P12:P13"/>
    <mergeCell ref="V12:V13"/>
    <mergeCell ref="AC12:AC13"/>
    <mergeCell ref="D14:F14"/>
    <mergeCell ref="R14:T14"/>
    <mergeCell ref="X14:Z14"/>
    <mergeCell ref="AE14:AG14"/>
    <mergeCell ref="X16:Z16"/>
    <mergeCell ref="AE16:AG16"/>
    <mergeCell ref="D17:F17"/>
    <mergeCell ref="R17:T17"/>
    <mergeCell ref="X17:Z17"/>
    <mergeCell ref="AE17:AG17"/>
    <mergeCell ref="B19:B20"/>
    <mergeCell ref="P19:P20"/>
    <mergeCell ref="V19:V20"/>
    <mergeCell ref="AC19:AC20"/>
    <mergeCell ref="D21:F21"/>
    <mergeCell ref="R21:T21"/>
    <mergeCell ref="X21:Z21"/>
    <mergeCell ref="D24:F24"/>
    <mergeCell ref="B26:B27"/>
    <mergeCell ref="D28:F28"/>
    <mergeCell ref="AE21:AG21"/>
    <mergeCell ref="X23:Z23"/>
    <mergeCell ref="AE23:AG2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matrices - incremental</vt:lpstr>
      <vt:lpstr>with matrices - for testing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</dc:creator>
  <cp:lastModifiedBy>MKH</cp:lastModifiedBy>
  <dcterms:created xsi:type="dcterms:W3CDTF">2018-01-20T15:39:31Z</dcterms:created>
  <dcterms:modified xsi:type="dcterms:W3CDTF">2018-01-28T20:40:19Z</dcterms:modified>
</cp:coreProperties>
</file>