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omepullenjr/Desktop/MeasuringU UX Researcher/Examples of Projects/Research Examples/Ophthalmology Research/"/>
    </mc:Choice>
  </mc:AlternateContent>
  <xr:revisionPtr revIDLastSave="0" documentId="13_ncr:1_{311A5B0E-D2FF-4F49-B54D-DD1525AC6FC5}" xr6:coauthVersionLast="43" xr6:coauthVersionMax="43" xr10:uidLastSave="{00000000-0000-0000-0000-000000000000}"/>
  <bookViews>
    <workbookView xWindow="3840" yWindow="1300" windowWidth="26340" windowHeight="19140" tabRatio="500" xr2:uid="{00000000-000D-0000-FFFF-FFFF00000000}"/>
  </bookViews>
  <sheets>
    <sheet name="Sheet1" sheetId="1" r:id="rId1"/>
  </sheets>
  <definedNames>
    <definedName name="_xlnm.Print_Area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T72" i="1" l="1"/>
  <c r="BX72" i="1"/>
  <c r="BY72" i="1"/>
  <c r="BS72" i="1"/>
  <c r="BT33" i="1"/>
  <c r="BX33" i="1"/>
  <c r="BY33" i="1"/>
  <c r="BS33" i="1"/>
  <c r="T72" i="1"/>
  <c r="U72" i="1"/>
  <c r="Y72" i="1"/>
  <c r="Z72" i="1"/>
  <c r="AB72" i="1"/>
  <c r="AC72" i="1"/>
  <c r="AG72" i="1"/>
  <c r="AH72" i="1"/>
  <c r="AK72" i="1"/>
  <c r="AL72" i="1"/>
  <c r="AM72" i="1"/>
  <c r="AN72" i="1"/>
  <c r="AO72" i="1"/>
  <c r="AP72" i="1"/>
  <c r="AQ72" i="1"/>
  <c r="AR72" i="1"/>
  <c r="AV72" i="1"/>
  <c r="AW72" i="1"/>
  <c r="AX72" i="1"/>
  <c r="AY72" i="1"/>
  <c r="AZ72" i="1"/>
  <c r="BA72" i="1"/>
  <c r="BB72" i="1"/>
  <c r="BC72" i="1"/>
  <c r="Q72" i="1"/>
  <c r="P72" i="1"/>
  <c r="M72" i="1"/>
  <c r="L72" i="1"/>
  <c r="N68" i="1"/>
  <c r="L74" i="1"/>
  <c r="T33" i="1"/>
  <c r="U33" i="1"/>
  <c r="Y33" i="1"/>
  <c r="Z33" i="1"/>
  <c r="AB33" i="1"/>
  <c r="AC33" i="1"/>
  <c r="AG33" i="1"/>
  <c r="AH33" i="1"/>
  <c r="AK33" i="1"/>
  <c r="AL33" i="1"/>
  <c r="AM33" i="1"/>
  <c r="AN33" i="1"/>
  <c r="AO33" i="1"/>
  <c r="AP33" i="1"/>
  <c r="AQ33" i="1"/>
  <c r="AR33" i="1"/>
  <c r="AV33" i="1"/>
  <c r="AW33" i="1"/>
  <c r="AX33" i="1"/>
  <c r="AY33" i="1"/>
  <c r="AZ33" i="1"/>
  <c r="BA33" i="1"/>
  <c r="BB33" i="1"/>
  <c r="BC33" i="1"/>
  <c r="L35" i="1"/>
  <c r="B29" i="1"/>
  <c r="B27" i="1"/>
  <c r="N29" i="1"/>
  <c r="BU56" i="1"/>
  <c r="AF56" i="1"/>
  <c r="AD56" i="1"/>
  <c r="AE56" i="1" s="1"/>
  <c r="X56" i="1"/>
  <c r="V56" i="1"/>
  <c r="W56" i="1"/>
  <c r="BL56" i="1"/>
  <c r="BI56" i="1"/>
  <c r="BF56" i="1"/>
  <c r="AU56" i="1"/>
  <c r="AT56" i="1" s="1"/>
  <c r="AS56" i="1"/>
  <c r="BO56" i="1"/>
  <c r="BK56" i="1"/>
  <c r="BH56" i="1"/>
  <c r="BE56" i="1"/>
  <c r="BN56" i="1"/>
  <c r="BK10" i="1"/>
  <c r="BH10" i="1"/>
  <c r="BE10" i="1"/>
  <c r="AS10" i="1"/>
  <c r="BN10" i="1"/>
  <c r="AD10" i="1"/>
  <c r="J56" i="1"/>
  <c r="BW51" i="1"/>
  <c r="J51" i="1"/>
  <c r="BU51" i="1"/>
  <c r="AF51" i="1"/>
  <c r="AE51" i="1" s="1"/>
  <c r="AD51" i="1"/>
  <c r="X51" i="1"/>
  <c r="W51" i="1" s="1"/>
  <c r="V51" i="1"/>
  <c r="BL51" i="1"/>
  <c r="BF51" i="1"/>
  <c r="AU51" i="1"/>
  <c r="AT51" i="1" s="1"/>
  <c r="AS51" i="1"/>
  <c r="BO51" i="1"/>
  <c r="BH51" i="1"/>
  <c r="BK51" i="1"/>
  <c r="BE51" i="1"/>
  <c r="BN51" i="1"/>
  <c r="BW44" i="1"/>
  <c r="BV44" i="1" s="1"/>
  <c r="BW45" i="1"/>
  <c r="BW46" i="1"/>
  <c r="BW47" i="1"/>
  <c r="BW48" i="1"/>
  <c r="BV48" i="1" s="1"/>
  <c r="BW49" i="1"/>
  <c r="BW50" i="1"/>
  <c r="BW52" i="1"/>
  <c r="BW53" i="1"/>
  <c r="BV53" i="1" s="1"/>
  <c r="BW54" i="1"/>
  <c r="BW55" i="1"/>
  <c r="BW57" i="1"/>
  <c r="BW58" i="1"/>
  <c r="BV58" i="1" s="1"/>
  <c r="BW59" i="1"/>
  <c r="BW60" i="1"/>
  <c r="BW61" i="1"/>
  <c r="BW62" i="1"/>
  <c r="BV62" i="1" s="1"/>
  <c r="BW63" i="1"/>
  <c r="BW43" i="1"/>
  <c r="BU44" i="1"/>
  <c r="BU66" i="1" s="1"/>
  <c r="BU45" i="1"/>
  <c r="BU46" i="1"/>
  <c r="BU47" i="1"/>
  <c r="BU48" i="1"/>
  <c r="BU49" i="1"/>
  <c r="BU50" i="1"/>
  <c r="BU52" i="1"/>
  <c r="BU53" i="1"/>
  <c r="BU54" i="1"/>
  <c r="BU55" i="1"/>
  <c r="BU57" i="1"/>
  <c r="BU58" i="1"/>
  <c r="BU59" i="1"/>
  <c r="BU60" i="1"/>
  <c r="BV60" i="1" s="1"/>
  <c r="BU61" i="1"/>
  <c r="BU62" i="1"/>
  <c r="BU63" i="1"/>
  <c r="BU43" i="1"/>
  <c r="AU44" i="1"/>
  <c r="AU70" i="1" s="1"/>
  <c r="AU72" i="1" s="1"/>
  <c r="AU45" i="1"/>
  <c r="AU46" i="1"/>
  <c r="AU47" i="1"/>
  <c r="AU48" i="1"/>
  <c r="AT48" i="1" s="1"/>
  <c r="AU49" i="1"/>
  <c r="AU50" i="1"/>
  <c r="AU52" i="1"/>
  <c r="AU53" i="1"/>
  <c r="AU54" i="1"/>
  <c r="AU55" i="1"/>
  <c r="AU57" i="1"/>
  <c r="AU58" i="1"/>
  <c r="AT58" i="1" s="1"/>
  <c r="AU59" i="1"/>
  <c r="AU60" i="1"/>
  <c r="AU61" i="1"/>
  <c r="AU62" i="1"/>
  <c r="AU63" i="1"/>
  <c r="AU43" i="1"/>
  <c r="AS44" i="1"/>
  <c r="AS70" i="1" s="1"/>
  <c r="AS72" i="1" s="1"/>
  <c r="AS45" i="1"/>
  <c r="AS46" i="1"/>
  <c r="AT46" i="1" s="1"/>
  <c r="AS47" i="1"/>
  <c r="AS48" i="1"/>
  <c r="AS49" i="1"/>
  <c r="AS50" i="1"/>
  <c r="AT50" i="1" s="1"/>
  <c r="AS52" i="1"/>
  <c r="AS53" i="1"/>
  <c r="AS54" i="1"/>
  <c r="AS55" i="1"/>
  <c r="AT55" i="1" s="1"/>
  <c r="AS57" i="1"/>
  <c r="AS58" i="1"/>
  <c r="AS59" i="1"/>
  <c r="AS60" i="1"/>
  <c r="AS61" i="1"/>
  <c r="AS62" i="1"/>
  <c r="AS63" i="1"/>
  <c r="AS43" i="1"/>
  <c r="AF44" i="1"/>
  <c r="AE44" i="1" s="1"/>
  <c r="AF45" i="1"/>
  <c r="AF46" i="1"/>
  <c r="AF47" i="1"/>
  <c r="AF48" i="1"/>
  <c r="AE48" i="1" s="1"/>
  <c r="AF49" i="1"/>
  <c r="AF50" i="1"/>
  <c r="AF52" i="1"/>
  <c r="AE52" i="1" s="1"/>
  <c r="AF53" i="1"/>
  <c r="AF54" i="1"/>
  <c r="AF55" i="1"/>
  <c r="AF57" i="1"/>
  <c r="AE57" i="1" s="1"/>
  <c r="AF58" i="1"/>
  <c r="AE58" i="1" s="1"/>
  <c r="AF59" i="1"/>
  <c r="AF60" i="1"/>
  <c r="AF61" i="1"/>
  <c r="AE61" i="1" s="1"/>
  <c r="AF62" i="1"/>
  <c r="AE62" i="1" s="1"/>
  <c r="AF63" i="1"/>
  <c r="AF43" i="1"/>
  <c r="AD44" i="1"/>
  <c r="AD70" i="1" s="1"/>
  <c r="AD72" i="1" s="1"/>
  <c r="AD45" i="1"/>
  <c r="AE45" i="1" s="1"/>
  <c r="AD46" i="1"/>
  <c r="AD47" i="1"/>
  <c r="AD48" i="1"/>
  <c r="AD49" i="1"/>
  <c r="AE49" i="1" s="1"/>
  <c r="AD50" i="1"/>
  <c r="AD52" i="1"/>
  <c r="AD53" i="1"/>
  <c r="AD54" i="1"/>
  <c r="AE54" i="1" s="1"/>
  <c r="AD55" i="1"/>
  <c r="AD57" i="1"/>
  <c r="AD58" i="1"/>
  <c r="AD59" i="1"/>
  <c r="AD60" i="1"/>
  <c r="AD61" i="1"/>
  <c r="AD62" i="1"/>
  <c r="AD63" i="1"/>
  <c r="AE63" i="1" s="1"/>
  <c r="AD43" i="1"/>
  <c r="X45" i="1"/>
  <c r="X46" i="1"/>
  <c r="W46" i="1" s="1"/>
  <c r="X47" i="1"/>
  <c r="X48" i="1"/>
  <c r="W48" i="1" s="1"/>
  <c r="X49" i="1"/>
  <c r="X50" i="1"/>
  <c r="W50" i="1" s="1"/>
  <c r="X52" i="1"/>
  <c r="X53" i="1"/>
  <c r="W53" i="1" s="1"/>
  <c r="X54" i="1"/>
  <c r="X55" i="1"/>
  <c r="W55" i="1" s="1"/>
  <c r="X57" i="1"/>
  <c r="X58" i="1"/>
  <c r="X59" i="1"/>
  <c r="X60" i="1"/>
  <c r="X61" i="1"/>
  <c r="X62" i="1"/>
  <c r="X63" i="1"/>
  <c r="X43" i="1"/>
  <c r="X70" i="1" s="1"/>
  <c r="X72" i="1" s="1"/>
  <c r="X44" i="1"/>
  <c r="V54" i="1"/>
  <c r="V55" i="1"/>
  <c r="V44" i="1"/>
  <c r="V45" i="1"/>
  <c r="V46" i="1"/>
  <c r="V47" i="1"/>
  <c r="V70" i="1" s="1"/>
  <c r="V72" i="1" s="1"/>
  <c r="V48" i="1"/>
  <c r="V49" i="1"/>
  <c r="W49" i="1" s="1"/>
  <c r="V50" i="1"/>
  <c r="V52" i="1"/>
  <c r="V53" i="1"/>
  <c r="V57" i="1"/>
  <c r="V58" i="1"/>
  <c r="V59" i="1"/>
  <c r="W59" i="1" s="1"/>
  <c r="V60" i="1"/>
  <c r="V61" i="1"/>
  <c r="W61" i="1" s="1"/>
  <c r="V62" i="1"/>
  <c r="V63" i="1"/>
  <c r="W63" i="1" s="1"/>
  <c r="V43" i="1"/>
  <c r="BW20" i="1"/>
  <c r="BW31" i="1" s="1"/>
  <c r="BW33" i="1" s="1"/>
  <c r="BU31" i="1"/>
  <c r="BU33" i="1" s="1"/>
  <c r="AU5" i="1"/>
  <c r="AU6" i="1"/>
  <c r="AU7" i="1"/>
  <c r="AU8" i="1"/>
  <c r="AU9" i="1"/>
  <c r="AU11" i="1"/>
  <c r="AU12" i="1"/>
  <c r="AU13" i="1"/>
  <c r="AU14" i="1"/>
  <c r="AU15" i="1"/>
  <c r="AU17" i="1"/>
  <c r="AU18" i="1"/>
  <c r="AU19" i="1"/>
  <c r="AU20" i="1"/>
  <c r="AU21" i="1"/>
  <c r="AU22" i="1"/>
  <c r="AU23" i="1"/>
  <c r="AU24" i="1"/>
  <c r="AU4" i="1"/>
  <c r="AS4" i="1"/>
  <c r="AT27" i="1" s="1"/>
  <c r="AS5" i="1"/>
  <c r="AS6" i="1"/>
  <c r="AS7" i="1"/>
  <c r="AS8" i="1"/>
  <c r="AS9" i="1"/>
  <c r="AS11" i="1"/>
  <c r="AS12" i="1"/>
  <c r="AS13" i="1"/>
  <c r="AS14" i="1"/>
  <c r="AS15" i="1"/>
  <c r="AS17" i="1"/>
  <c r="AS18" i="1"/>
  <c r="AS19" i="1"/>
  <c r="AS20" i="1"/>
  <c r="AS21" i="1"/>
  <c r="AS22" i="1"/>
  <c r="AS23" i="1"/>
  <c r="AS24" i="1"/>
  <c r="AS16" i="1"/>
  <c r="AS31" i="1"/>
  <c r="AS33" i="1" s="1"/>
  <c r="AF5" i="1"/>
  <c r="AF6" i="1"/>
  <c r="AF7" i="1"/>
  <c r="AF8" i="1"/>
  <c r="AF29" i="1" s="1"/>
  <c r="AF9" i="1"/>
  <c r="AF11" i="1"/>
  <c r="AF12" i="1"/>
  <c r="AF13" i="1"/>
  <c r="AF14" i="1"/>
  <c r="AF15" i="1"/>
  <c r="AF17" i="1"/>
  <c r="AF18" i="1"/>
  <c r="AF19" i="1"/>
  <c r="AF20" i="1"/>
  <c r="AF21" i="1"/>
  <c r="AF22" i="1"/>
  <c r="AF23" i="1"/>
  <c r="AF24" i="1"/>
  <c r="AF4" i="1"/>
  <c r="AF31" i="1"/>
  <c r="AF33" i="1" s="1"/>
  <c r="AD5" i="1"/>
  <c r="AD6" i="1"/>
  <c r="AD7" i="1"/>
  <c r="AD8" i="1"/>
  <c r="AD9" i="1"/>
  <c r="AD11" i="1"/>
  <c r="AD12" i="1"/>
  <c r="AD13" i="1"/>
  <c r="AD14" i="1"/>
  <c r="AD15" i="1"/>
  <c r="AD17" i="1"/>
  <c r="AD18" i="1"/>
  <c r="AD19" i="1"/>
  <c r="AD20" i="1"/>
  <c r="AD21" i="1"/>
  <c r="AD22" i="1"/>
  <c r="AD23" i="1"/>
  <c r="AD24" i="1"/>
  <c r="AD4" i="1"/>
  <c r="AD16" i="1"/>
  <c r="X31" i="1"/>
  <c r="X33" i="1" s="1"/>
  <c r="V6" i="1"/>
  <c r="W27" i="1" s="1"/>
  <c r="V31" i="1"/>
  <c r="V33" i="1" s="1"/>
  <c r="N31" i="1"/>
  <c r="N33" i="1" s="1"/>
  <c r="BV59" i="1"/>
  <c r="BK59" i="1"/>
  <c r="BH59" i="1"/>
  <c r="BE59" i="1"/>
  <c r="AT59" i="1"/>
  <c r="BN59" i="1"/>
  <c r="AE59" i="1"/>
  <c r="O59" i="1"/>
  <c r="L29" i="1"/>
  <c r="J59" i="1"/>
  <c r="BL59" i="1"/>
  <c r="BI59" i="1"/>
  <c r="BF59" i="1"/>
  <c r="BO59" i="1"/>
  <c r="AT20" i="1"/>
  <c r="BL20" i="1"/>
  <c r="BI20" i="1"/>
  <c r="BF20" i="1"/>
  <c r="BO20" i="1"/>
  <c r="AE20" i="1"/>
  <c r="O20" i="1"/>
  <c r="BK20" i="1"/>
  <c r="BH20" i="1"/>
  <c r="BE20" i="1"/>
  <c r="BN20" i="1"/>
  <c r="BK16" i="1"/>
  <c r="BH16" i="1"/>
  <c r="BE16" i="1"/>
  <c r="BN16" i="1"/>
  <c r="J20" i="1"/>
  <c r="B67" i="1"/>
  <c r="B69" i="1" s="1"/>
  <c r="B65" i="1"/>
  <c r="BF43" i="1"/>
  <c r="BF44" i="1"/>
  <c r="BF45" i="1"/>
  <c r="BF46" i="1"/>
  <c r="BF47" i="1"/>
  <c r="BF48" i="1"/>
  <c r="BF49" i="1"/>
  <c r="BF50" i="1"/>
  <c r="BF52" i="1"/>
  <c r="BF53" i="1"/>
  <c r="BF54" i="1"/>
  <c r="BF55" i="1"/>
  <c r="BF57" i="1"/>
  <c r="BF58" i="1"/>
  <c r="BF60" i="1"/>
  <c r="BF61" i="1"/>
  <c r="BF62" i="1"/>
  <c r="BF63" i="1"/>
  <c r="BH43" i="1"/>
  <c r="BH44" i="1"/>
  <c r="BH45" i="1"/>
  <c r="BH46" i="1"/>
  <c r="BH66" i="1" s="1"/>
  <c r="BH47" i="1"/>
  <c r="BH48" i="1"/>
  <c r="BH49" i="1"/>
  <c r="BH50" i="1"/>
  <c r="BH52" i="1"/>
  <c r="BH53" i="1"/>
  <c r="BH54" i="1"/>
  <c r="BH55" i="1"/>
  <c r="BH57" i="1"/>
  <c r="BH58" i="1"/>
  <c r="BH60" i="1"/>
  <c r="BH61" i="1"/>
  <c r="BH62" i="1"/>
  <c r="BH63" i="1"/>
  <c r="BI43" i="1"/>
  <c r="BI44" i="1"/>
  <c r="BI45" i="1"/>
  <c r="BI46" i="1"/>
  <c r="BI47" i="1"/>
  <c r="BI48" i="1"/>
  <c r="BI49" i="1"/>
  <c r="BI50" i="1"/>
  <c r="BI52" i="1"/>
  <c r="BI53" i="1"/>
  <c r="BI54" i="1"/>
  <c r="BI55" i="1"/>
  <c r="BI57" i="1"/>
  <c r="BI58" i="1"/>
  <c r="BI60" i="1"/>
  <c r="BI61" i="1"/>
  <c r="BI62" i="1"/>
  <c r="BI63" i="1"/>
  <c r="BK43" i="1"/>
  <c r="BK44" i="1"/>
  <c r="BK45" i="1"/>
  <c r="BK46" i="1"/>
  <c r="BK47" i="1"/>
  <c r="BK48" i="1"/>
  <c r="BK49" i="1"/>
  <c r="BK50" i="1"/>
  <c r="BK52" i="1"/>
  <c r="BK53" i="1"/>
  <c r="BK54" i="1"/>
  <c r="BK55" i="1"/>
  <c r="BK57" i="1"/>
  <c r="BK58" i="1"/>
  <c r="BK60" i="1"/>
  <c r="BK61" i="1"/>
  <c r="BK62" i="1"/>
  <c r="BK63" i="1"/>
  <c r="BL43" i="1"/>
  <c r="BL44" i="1"/>
  <c r="BL45" i="1"/>
  <c r="BL46" i="1"/>
  <c r="BL47" i="1"/>
  <c r="BL48" i="1"/>
  <c r="BL49" i="1"/>
  <c r="BL50" i="1"/>
  <c r="BL52" i="1"/>
  <c r="BL53" i="1"/>
  <c r="BL54" i="1"/>
  <c r="BL55" i="1"/>
  <c r="BL57" i="1"/>
  <c r="BL58" i="1"/>
  <c r="BL60" i="1"/>
  <c r="BL61" i="1"/>
  <c r="BL62" i="1"/>
  <c r="BL63" i="1"/>
  <c r="BN43" i="1"/>
  <c r="BN44" i="1"/>
  <c r="BN45" i="1"/>
  <c r="BN46" i="1"/>
  <c r="BN47" i="1"/>
  <c r="BN48" i="1"/>
  <c r="BN49" i="1"/>
  <c r="BN50" i="1"/>
  <c r="BN52" i="1"/>
  <c r="BN53" i="1"/>
  <c r="BN54" i="1"/>
  <c r="BN55" i="1"/>
  <c r="BN57" i="1"/>
  <c r="BN58" i="1"/>
  <c r="BN60" i="1"/>
  <c r="BN61" i="1"/>
  <c r="BN62" i="1"/>
  <c r="BN63" i="1"/>
  <c r="BO43" i="1"/>
  <c r="BO44" i="1"/>
  <c r="BO45" i="1"/>
  <c r="BO46" i="1"/>
  <c r="BO47" i="1"/>
  <c r="BO48" i="1"/>
  <c r="BO49" i="1"/>
  <c r="BO50" i="1"/>
  <c r="BO52" i="1"/>
  <c r="BO53" i="1"/>
  <c r="BO54" i="1"/>
  <c r="BO55" i="1"/>
  <c r="BO57" i="1"/>
  <c r="BO58" i="1"/>
  <c r="BO60" i="1"/>
  <c r="BO61" i="1"/>
  <c r="BO62" i="1"/>
  <c r="BO63" i="1"/>
  <c r="BV43" i="1"/>
  <c r="BV45" i="1"/>
  <c r="BV46" i="1"/>
  <c r="BV47" i="1"/>
  <c r="BV49" i="1"/>
  <c r="BV50" i="1"/>
  <c r="BV52" i="1"/>
  <c r="BV54" i="1"/>
  <c r="BV55" i="1"/>
  <c r="BV57" i="1"/>
  <c r="BV63" i="1"/>
  <c r="BE43" i="1"/>
  <c r="BE44" i="1"/>
  <c r="BE45" i="1"/>
  <c r="BE46" i="1"/>
  <c r="BE47" i="1"/>
  <c r="BE48" i="1"/>
  <c r="BE49" i="1"/>
  <c r="BE50" i="1"/>
  <c r="BE52" i="1"/>
  <c r="BE53" i="1"/>
  <c r="BE54" i="1"/>
  <c r="BE55" i="1"/>
  <c r="BE57" i="1"/>
  <c r="BE58" i="1"/>
  <c r="BE60" i="1"/>
  <c r="BE61" i="1"/>
  <c r="BE62" i="1"/>
  <c r="BE63" i="1"/>
  <c r="AT43" i="1"/>
  <c r="AT44" i="1"/>
  <c r="AT45" i="1"/>
  <c r="AT49" i="1"/>
  <c r="AT53" i="1"/>
  <c r="AT54" i="1"/>
  <c r="AT60" i="1"/>
  <c r="AT62" i="1"/>
  <c r="AT63" i="1"/>
  <c r="AE46" i="1"/>
  <c r="AE50" i="1"/>
  <c r="AE53" i="1"/>
  <c r="AE55" i="1"/>
  <c r="AE60" i="1"/>
  <c r="W44" i="1"/>
  <c r="W52" i="1"/>
  <c r="W54" i="1"/>
  <c r="W57" i="1"/>
  <c r="W62" i="1"/>
  <c r="R70" i="1"/>
  <c r="R72" i="1" s="1"/>
  <c r="R68" i="1"/>
  <c r="N70" i="1"/>
  <c r="N72" i="1" s="1"/>
  <c r="BV12" i="1"/>
  <c r="BV31" i="1" s="1"/>
  <c r="BV33" i="1" s="1"/>
  <c r="BH4" i="1"/>
  <c r="BH5" i="1"/>
  <c r="BH6" i="1"/>
  <c r="BH27" i="1" s="1"/>
  <c r="BH7" i="1"/>
  <c r="BH8" i="1"/>
  <c r="BH9" i="1"/>
  <c r="BH11" i="1"/>
  <c r="BH12" i="1"/>
  <c r="BH13" i="1"/>
  <c r="BH14" i="1"/>
  <c r="BH15" i="1"/>
  <c r="BH17" i="1"/>
  <c r="BH18" i="1"/>
  <c r="BH19" i="1"/>
  <c r="BH21" i="1"/>
  <c r="BH22" i="1"/>
  <c r="BH23" i="1"/>
  <c r="BH24" i="1"/>
  <c r="BH29" i="1"/>
  <c r="BH31" i="1" s="1"/>
  <c r="BI4" i="1"/>
  <c r="BI29" i="1" s="1"/>
  <c r="BI31" i="1" s="1"/>
  <c r="BI5" i="1"/>
  <c r="BI6" i="1"/>
  <c r="BI7" i="1"/>
  <c r="BI8" i="1"/>
  <c r="BI9" i="1"/>
  <c r="BI11" i="1"/>
  <c r="BI12" i="1"/>
  <c r="BI13" i="1"/>
  <c r="BI14" i="1"/>
  <c r="BI15" i="1"/>
  <c r="BI17" i="1"/>
  <c r="BI18" i="1"/>
  <c r="BI19" i="1"/>
  <c r="BI21" i="1"/>
  <c r="BI22" i="1"/>
  <c r="BI23" i="1"/>
  <c r="BI24" i="1"/>
  <c r="BK4" i="1"/>
  <c r="BK29" i="1" s="1"/>
  <c r="BK31" i="1" s="1"/>
  <c r="BK5" i="1"/>
  <c r="BK6" i="1"/>
  <c r="BK7" i="1"/>
  <c r="BK8" i="1"/>
  <c r="BK9" i="1"/>
  <c r="BK11" i="1"/>
  <c r="BK12" i="1"/>
  <c r="BK13" i="1"/>
  <c r="BK14" i="1"/>
  <c r="BK15" i="1"/>
  <c r="BK17" i="1"/>
  <c r="BK18" i="1"/>
  <c r="BK19" i="1"/>
  <c r="BK21" i="1"/>
  <c r="BK22" i="1"/>
  <c r="BK23" i="1"/>
  <c r="BK24" i="1"/>
  <c r="BL4" i="1"/>
  <c r="BL5" i="1"/>
  <c r="BL29" i="1" s="1"/>
  <c r="BL31" i="1" s="1"/>
  <c r="BL6" i="1"/>
  <c r="BL7" i="1"/>
  <c r="BL8" i="1"/>
  <c r="BL9" i="1"/>
  <c r="BL11" i="1"/>
  <c r="BL12" i="1"/>
  <c r="BL13" i="1"/>
  <c r="BL14" i="1"/>
  <c r="BL15" i="1"/>
  <c r="BL17" i="1"/>
  <c r="BL18" i="1"/>
  <c r="BL19" i="1"/>
  <c r="BL21" i="1"/>
  <c r="BL22" i="1"/>
  <c r="BL23" i="1"/>
  <c r="BL24" i="1"/>
  <c r="BN4" i="1"/>
  <c r="BN5" i="1"/>
  <c r="BN6" i="1"/>
  <c r="BN7" i="1"/>
  <c r="BN8" i="1"/>
  <c r="BN9" i="1"/>
  <c r="BN11" i="1"/>
  <c r="BN12" i="1"/>
  <c r="BN13" i="1"/>
  <c r="BN14" i="1"/>
  <c r="BN15" i="1"/>
  <c r="BN17" i="1"/>
  <c r="BN18" i="1"/>
  <c r="BN19" i="1"/>
  <c r="BN21" i="1"/>
  <c r="BN22" i="1"/>
  <c r="BN23" i="1"/>
  <c r="BN24" i="1"/>
  <c r="BN29" i="1"/>
  <c r="BN31" i="1" s="1"/>
  <c r="BO4" i="1"/>
  <c r="BO29" i="1" s="1"/>
  <c r="BO31" i="1" s="1"/>
  <c r="BO5" i="1"/>
  <c r="BO6" i="1"/>
  <c r="BO7" i="1"/>
  <c r="BO8" i="1"/>
  <c r="BO9" i="1"/>
  <c r="BO11" i="1"/>
  <c r="BO12" i="1"/>
  <c r="BO13" i="1"/>
  <c r="BO14" i="1"/>
  <c r="BO15" i="1"/>
  <c r="BO17" i="1"/>
  <c r="BO18" i="1"/>
  <c r="BO19" i="1"/>
  <c r="BO21" i="1"/>
  <c r="BO22" i="1"/>
  <c r="BO23" i="1"/>
  <c r="BO24" i="1"/>
  <c r="BF4" i="1"/>
  <c r="BF29" i="1" s="1"/>
  <c r="BF31" i="1" s="1"/>
  <c r="BF5" i="1"/>
  <c r="BF6" i="1"/>
  <c r="BF7" i="1"/>
  <c r="BF8" i="1"/>
  <c r="BF9" i="1"/>
  <c r="BF11" i="1"/>
  <c r="BF12" i="1"/>
  <c r="BF13" i="1"/>
  <c r="BF14" i="1"/>
  <c r="BF15" i="1"/>
  <c r="BF17" i="1"/>
  <c r="BF18" i="1"/>
  <c r="BF19" i="1"/>
  <c r="BF21" i="1"/>
  <c r="BF22" i="1"/>
  <c r="BF23" i="1"/>
  <c r="BF24" i="1"/>
  <c r="BE4" i="1"/>
  <c r="BE5" i="1"/>
  <c r="BE29" i="1" s="1"/>
  <c r="BE31" i="1" s="1"/>
  <c r="BE6" i="1"/>
  <c r="BE7" i="1"/>
  <c r="BE8" i="1"/>
  <c r="BE9" i="1"/>
  <c r="BE11" i="1"/>
  <c r="BE12" i="1"/>
  <c r="BE13" i="1"/>
  <c r="BE14" i="1"/>
  <c r="BE15" i="1"/>
  <c r="BE17" i="1"/>
  <c r="BE18" i="1"/>
  <c r="BE19" i="1"/>
  <c r="BE21" i="1"/>
  <c r="BE22" i="1"/>
  <c r="BE23" i="1"/>
  <c r="BE24" i="1"/>
  <c r="AT21" i="1"/>
  <c r="AT31" i="1" s="1"/>
  <c r="AT33" i="1" s="1"/>
  <c r="AE4" i="1"/>
  <c r="AE5" i="1"/>
  <c r="AE6" i="1"/>
  <c r="AE7" i="1"/>
  <c r="AE8" i="1"/>
  <c r="AE9" i="1"/>
  <c r="AE11" i="1"/>
  <c r="AE12" i="1"/>
  <c r="AE13" i="1"/>
  <c r="AE14" i="1"/>
  <c r="AE15" i="1"/>
  <c r="AE17" i="1"/>
  <c r="AE18" i="1"/>
  <c r="AE19" i="1"/>
  <c r="AE21" i="1"/>
  <c r="AE23" i="1"/>
  <c r="AE24" i="1"/>
  <c r="W29" i="1"/>
  <c r="X29" i="1"/>
  <c r="W31" i="1"/>
  <c r="W33" i="1" s="1"/>
  <c r="Q29" i="1"/>
  <c r="R29" i="1"/>
  <c r="Q31" i="1"/>
  <c r="Q33" i="1" s="1"/>
  <c r="R31" i="1"/>
  <c r="R33" i="1" s="1"/>
  <c r="P31" i="1"/>
  <c r="P33" i="1" s="1"/>
  <c r="M29" i="1"/>
  <c r="M31" i="1"/>
  <c r="M33" i="1" s="1"/>
  <c r="L31" i="1"/>
  <c r="L33" i="1" s="1"/>
  <c r="J19" i="1"/>
  <c r="O30" i="1"/>
  <c r="P29" i="1"/>
  <c r="J6" i="1"/>
  <c r="BN66" i="1"/>
  <c r="O69" i="1"/>
  <c r="BU26" i="1"/>
  <c r="BW29" i="1"/>
  <c r="BU29" i="1"/>
  <c r="AT29" i="1"/>
  <c r="BL27" i="1"/>
  <c r="J24" i="1"/>
  <c r="J23" i="1"/>
  <c r="J22" i="1"/>
  <c r="J21" i="1"/>
  <c r="J18" i="1"/>
  <c r="J17" i="1"/>
  <c r="J15" i="1"/>
  <c r="J14" i="1"/>
  <c r="J13" i="1"/>
  <c r="J12" i="1"/>
  <c r="J9" i="1"/>
  <c r="J8" i="1"/>
  <c r="J7" i="1"/>
  <c r="J5" i="1"/>
  <c r="J4" i="1"/>
  <c r="J43" i="1"/>
  <c r="J44" i="1"/>
  <c r="J45" i="1"/>
  <c r="J46" i="1"/>
  <c r="J47" i="1"/>
  <c r="J48" i="1"/>
  <c r="J49" i="1"/>
  <c r="J50" i="1"/>
  <c r="J52" i="1"/>
  <c r="J53" i="1"/>
  <c r="J54" i="1"/>
  <c r="J55" i="1"/>
  <c r="J57" i="1"/>
  <c r="J58" i="1"/>
  <c r="J60" i="1"/>
  <c r="J61" i="1"/>
  <c r="J62" i="1"/>
  <c r="J63" i="1"/>
  <c r="J11" i="1"/>
  <c r="J27" i="1"/>
  <c r="AC66" i="1"/>
  <c r="O22" i="1"/>
  <c r="O19" i="1"/>
  <c r="O21" i="1"/>
  <c r="O5" i="1"/>
  <c r="O6" i="1"/>
  <c r="O7" i="1"/>
  <c r="O8" i="1"/>
  <c r="O9" i="1"/>
  <c r="O11" i="1"/>
  <c r="O12" i="1"/>
  <c r="O13" i="1"/>
  <c r="O14" i="1"/>
  <c r="O15" i="1"/>
  <c r="O17" i="1"/>
  <c r="O18" i="1"/>
  <c r="O23" i="1"/>
  <c r="O24" i="1"/>
  <c r="O4" i="1"/>
  <c r="O33" i="1" s="1"/>
  <c r="O43" i="1"/>
  <c r="O44" i="1"/>
  <c r="O45" i="1"/>
  <c r="O46" i="1"/>
  <c r="O48" i="1"/>
  <c r="O49" i="1"/>
  <c r="O52" i="1"/>
  <c r="O53" i="1"/>
  <c r="O54" i="1"/>
  <c r="O55" i="1"/>
  <c r="O57" i="1"/>
  <c r="O58" i="1"/>
  <c r="O62" i="1"/>
  <c r="AS37" i="1"/>
  <c r="BN27" i="1" l="1"/>
  <c r="AD29" i="1"/>
  <c r="BO33" i="1"/>
  <c r="AS29" i="1"/>
  <c r="BO27" i="1"/>
  <c r="BI27" i="1"/>
  <c r="W43" i="1"/>
  <c r="BO68" i="1"/>
  <c r="BO70" i="1" s="1"/>
  <c r="BL66" i="1"/>
  <c r="BI68" i="1"/>
  <c r="BI70" i="1" s="1"/>
  <c r="BF68" i="1"/>
  <c r="BF70" i="1" s="1"/>
  <c r="AD31" i="1"/>
  <c r="AD33" i="1" s="1"/>
  <c r="AF68" i="1"/>
  <c r="AT66" i="1"/>
  <c r="AT61" i="1"/>
  <c r="AT57" i="1"/>
  <c r="AT70" i="1" s="1"/>
  <c r="AT72" i="1" s="1"/>
  <c r="AT52" i="1"/>
  <c r="AT47" i="1"/>
  <c r="BU70" i="1"/>
  <c r="BU72" i="1" s="1"/>
  <c r="BU68" i="1"/>
  <c r="BW70" i="1"/>
  <c r="BW72" i="1" s="1"/>
  <c r="BV61" i="1"/>
  <c r="BW68" i="1"/>
  <c r="AE22" i="1"/>
  <c r="AE31" i="1" s="1"/>
  <c r="AE33" i="1" s="1"/>
  <c r="BF27" i="1"/>
  <c r="BK27" i="1"/>
  <c r="W47" i="1"/>
  <c r="BE66" i="1"/>
  <c r="W66" i="1"/>
  <c r="W58" i="1"/>
  <c r="AE66" i="1"/>
  <c r="AE43" i="1"/>
  <c r="AE70" i="1" s="1"/>
  <c r="AE72" i="1" s="1"/>
  <c r="AS68" i="1"/>
  <c r="O72" i="1"/>
  <c r="J66" i="1"/>
  <c r="BE27" i="1"/>
  <c r="BF33" i="1"/>
  <c r="BE68" i="1"/>
  <c r="BE70" i="1" s="1"/>
  <c r="BN68" i="1"/>
  <c r="BN70" i="1" s="1"/>
  <c r="BK68" i="1"/>
  <c r="BK70" i="1" s="1"/>
  <c r="BH68" i="1"/>
  <c r="BH70" i="1" s="1"/>
  <c r="AU29" i="1"/>
  <c r="V68" i="1"/>
  <c r="W60" i="1"/>
  <c r="BV68" i="1"/>
  <c r="BV70" i="1"/>
  <c r="BV72" i="1" s="1"/>
  <c r="AF70" i="1"/>
  <c r="AF72" i="1" s="1"/>
  <c r="BL33" i="1"/>
  <c r="BF72" i="1"/>
  <c r="BV29" i="1"/>
  <c r="AU68" i="1"/>
  <c r="BI66" i="1"/>
  <c r="BO66" i="1"/>
  <c r="BI72" i="1"/>
  <c r="X68" i="1"/>
  <c r="AD68" i="1"/>
  <c r="AU31" i="1"/>
  <c r="AU33" i="1" s="1"/>
  <c r="BO72" i="1"/>
  <c r="BL72" i="1"/>
  <c r="BI33" i="1"/>
  <c r="BF66" i="1"/>
  <c r="BK66" i="1"/>
  <c r="AE27" i="1"/>
  <c r="W45" i="1"/>
  <c r="W70" i="1" s="1"/>
  <c r="W72" i="1" s="1"/>
  <c r="AE47" i="1"/>
  <c r="BL68" i="1"/>
  <c r="BL70" i="1" s="1"/>
  <c r="V29" i="1"/>
  <c r="V36" i="1"/>
  <c r="AT68" i="1" l="1"/>
  <c r="AE68" i="1"/>
  <c r="AE29" i="1"/>
  <c r="W68" i="1"/>
</calcChain>
</file>

<file path=xl/sharedStrings.xml><?xml version="1.0" encoding="utf-8"?>
<sst xmlns="http://schemas.openxmlformats.org/spreadsheetml/2006/main" count="840" uniqueCount="83">
  <si>
    <t>Baseline</t>
  </si>
  <si>
    <t>3MONTH</t>
  </si>
  <si>
    <t>BASELINE</t>
  </si>
  <si>
    <t>1st OD</t>
  </si>
  <si>
    <t>1st OS</t>
  </si>
  <si>
    <t>2nd OD</t>
  </si>
  <si>
    <t>2nd OS</t>
  </si>
  <si>
    <t>Date</t>
  </si>
  <si>
    <t>OD</t>
  </si>
  <si>
    <t>OS</t>
  </si>
  <si>
    <t>SPEED</t>
  </si>
  <si>
    <t>OSDI</t>
  </si>
  <si>
    <t>MGS Score</t>
  </si>
  <si>
    <t>TFBUT</t>
  </si>
  <si>
    <t>T</t>
  </si>
  <si>
    <t>C</t>
  </si>
  <si>
    <t>N</t>
  </si>
  <si>
    <t>3 Month</t>
  </si>
  <si>
    <t>Mean</t>
  </si>
  <si>
    <t>Std. Dev</t>
  </si>
  <si>
    <t>3 Month Analysis Date</t>
  </si>
  <si>
    <t>Std Err Mean</t>
  </si>
  <si>
    <t>Std. Dev.</t>
  </si>
  <si>
    <t>Date of Lipiflow</t>
  </si>
  <si>
    <t>MGS Scores</t>
  </si>
  <si>
    <t>TFOSM</t>
  </si>
  <si>
    <t>Below Range</t>
  </si>
  <si>
    <t>355 (3/5/13)</t>
  </si>
  <si>
    <t>High #</t>
  </si>
  <si>
    <t>Age (at Baseline)</t>
  </si>
  <si>
    <t>LipiFlow</t>
  </si>
  <si>
    <t>Lid Ex</t>
  </si>
  <si>
    <t>Difference (change from baseline to 3 month)</t>
  </si>
  <si>
    <t>Avg</t>
  </si>
  <si>
    <t>T-Test Baseline/3Month TFOSM Lid Ex</t>
  </si>
  <si>
    <t>Diff</t>
  </si>
  <si>
    <t>T-Test B/3 SPEED Lid Ex</t>
  </si>
  <si>
    <t>Avg Diff</t>
  </si>
  <si>
    <t>T-Test B/3 OSDI Lid Ex</t>
  </si>
  <si>
    <t>T-Test B/3 TFBUT Lid Ex</t>
  </si>
  <si>
    <t>T-Test B/3 MGS Lid Ex</t>
  </si>
  <si>
    <t>T-Test B/3 SPEED Lipiflow</t>
  </si>
  <si>
    <t>T-Test Baseline/3Month TFOSM Lipiflow</t>
  </si>
  <si>
    <t>T-Test B/3 OSDI Lipiflow</t>
  </si>
  <si>
    <t>T-Test B/3 MGS Lipiflow</t>
  </si>
  <si>
    <t>Days Between</t>
  </si>
  <si>
    <t>Std Dev</t>
  </si>
  <si>
    <t>Mean OU</t>
  </si>
  <si>
    <t>Mean Dif</t>
  </si>
  <si>
    <t xml:space="preserve">Baseline </t>
  </si>
  <si>
    <t>T-OU</t>
  </si>
  <si>
    <t>C-OU</t>
  </si>
  <si>
    <t>N-OU</t>
  </si>
  <si>
    <t>Total-OU</t>
  </si>
  <si>
    <t>Avg OU</t>
  </si>
  <si>
    <t>T-Test</t>
  </si>
  <si>
    <t>T-Test B/3 TFBUT LipiFlow</t>
  </si>
  <si>
    <t xml:space="preserve">OD </t>
  </si>
  <si>
    <t>Cent</t>
  </si>
  <si>
    <t>Sup</t>
  </si>
  <si>
    <t>Temp</t>
  </si>
  <si>
    <t>Nasal</t>
  </si>
  <si>
    <t>Inf</t>
  </si>
  <si>
    <t>Far Temp</t>
  </si>
  <si>
    <t>Sup Temp</t>
  </si>
  <si>
    <t>Inf Temp</t>
  </si>
  <si>
    <t>Sup Nasal</t>
  </si>
  <si>
    <t>Inf Nasal</t>
  </si>
  <si>
    <t>Far Nasal</t>
  </si>
  <si>
    <t>Caruncle</t>
  </si>
  <si>
    <t>Plica</t>
  </si>
  <si>
    <t>Far Nasal Region</t>
  </si>
  <si>
    <t>CF Staining - BASELINE</t>
  </si>
  <si>
    <t>Conjunctival LG Staning - BASELINE</t>
  </si>
  <si>
    <t>CF Staining - 3 MONTH</t>
  </si>
  <si>
    <t>Conjunctival LG Staning - 3 MONTH</t>
  </si>
  <si>
    <t>Mean Diff</t>
  </si>
  <si>
    <t>\</t>
  </si>
  <si>
    <t>1/23/16???</t>
  </si>
  <si>
    <t>LIPIFLOW (n=21)</t>
  </si>
  <si>
    <t>LID EXPRESSION (n=21)</t>
  </si>
  <si>
    <t>Sq Rt (n) =</t>
  </si>
  <si>
    <t>*Patient name removed for confidentiality*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</si>
</sst>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scheme val="minor"/>
    </font>
    <font>
      <b/>
      <sz val="18"/>
      <color rgb="FF000000"/>
      <name val="Calibri"/>
      <scheme val="minor"/>
    </font>
    <font>
      <b/>
      <sz val="14"/>
      <color rgb="FF000000"/>
      <name val="Calibri"/>
      <scheme val="minor"/>
    </font>
    <font>
      <b/>
      <sz val="14"/>
      <color theme="1"/>
      <name val="Calibri"/>
      <scheme val="minor"/>
    </font>
    <font>
      <b/>
      <u/>
      <sz val="12"/>
      <color rgb="FF000000"/>
      <name val="Calibri"/>
      <scheme val="minor"/>
    </font>
    <font>
      <b/>
      <sz val="12"/>
      <color theme="1"/>
      <name val="Calibri"/>
    </font>
    <font>
      <b/>
      <sz val="16"/>
      <color theme="1"/>
      <name val="Calibri"/>
      <family val="2"/>
      <scheme val="minor"/>
    </font>
    <font>
      <b/>
      <u/>
      <sz val="20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u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4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/>
    </xf>
    <xf numFmtId="14" fontId="5" fillId="0" borderId="16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2" fontId="5" fillId="0" borderId="6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2" fontId="5" fillId="2" borderId="16" xfId="0" applyNumberFormat="1" applyFont="1" applyFill="1" applyBorder="1" applyAlignment="1">
      <alignment horizontal="center" vertical="center"/>
    </xf>
    <xf numFmtId="2" fontId="5" fillId="2" borderId="12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5" fontId="5" fillId="0" borderId="3" xfId="0" applyNumberFormat="1" applyFont="1" applyFill="1" applyBorder="1" applyAlignment="1">
      <alignment horizontal="center" vertical="center"/>
    </xf>
    <xf numFmtId="165" fontId="5" fillId="0" borderId="11" xfId="0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2" fontId="5" fillId="2" borderId="6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center" vertical="center"/>
    </xf>
    <xf numFmtId="165" fontId="1" fillId="2" borderId="6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2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165" fontId="1" fillId="0" borderId="9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 wrapText="1"/>
    </xf>
    <xf numFmtId="2" fontId="5" fillId="2" borderId="1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2" fontId="5" fillId="8" borderId="12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2" fontId="1" fillId="6" borderId="3" xfId="0" applyNumberFormat="1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/>
    </xf>
    <xf numFmtId="2" fontId="1" fillId="7" borderId="3" xfId="0" applyNumberFormat="1" applyFont="1" applyFill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 vertical="center"/>
    </xf>
    <xf numFmtId="2" fontId="1" fillId="6" borderId="7" xfId="0" applyNumberFormat="1" applyFont="1" applyFill="1" applyBorder="1" applyAlignment="1">
      <alignment horizontal="center" vertical="center"/>
    </xf>
    <xf numFmtId="2" fontId="1" fillId="6" borderId="8" xfId="0" applyNumberFormat="1" applyFont="1" applyFill="1" applyBorder="1" applyAlignment="1">
      <alignment horizontal="center" vertical="center"/>
    </xf>
    <xf numFmtId="2" fontId="1" fillId="7" borderId="7" xfId="0" applyNumberFormat="1" applyFont="1" applyFill="1" applyBorder="1" applyAlignment="1">
      <alignment horizontal="center" vertical="center"/>
    </xf>
    <xf numFmtId="2" fontId="1" fillId="7" borderId="8" xfId="0" applyNumberFormat="1" applyFont="1" applyFill="1" applyBorder="1" applyAlignment="1">
      <alignment horizontal="center" vertical="center"/>
    </xf>
    <xf numFmtId="164" fontId="5" fillId="6" borderId="10" xfId="0" applyNumberFormat="1" applyFont="1" applyFill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6" borderId="7" xfId="0" applyNumberFormat="1" applyFont="1" applyFill="1" applyBorder="1" applyAlignment="1">
      <alignment horizontal="center" vertical="center"/>
    </xf>
    <xf numFmtId="164" fontId="5" fillId="6" borderId="8" xfId="0" applyNumberFormat="1" applyFont="1" applyFill="1" applyBorder="1" applyAlignment="1">
      <alignment horizontal="center" vertical="center"/>
    </xf>
    <xf numFmtId="164" fontId="5" fillId="7" borderId="7" xfId="0" applyNumberFormat="1" applyFont="1" applyFill="1" applyBorder="1" applyAlignment="1">
      <alignment horizontal="center" vertical="center"/>
    </xf>
    <xf numFmtId="164" fontId="5" fillId="7" borderId="10" xfId="0" applyNumberFormat="1" applyFont="1" applyFill="1" applyBorder="1" applyAlignment="1">
      <alignment horizontal="center" vertical="center"/>
    </xf>
    <xf numFmtId="164" fontId="5" fillId="7" borderId="8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1" fontId="5" fillId="2" borderId="16" xfId="0" applyNumberFormat="1" applyFont="1" applyFill="1" applyBorder="1" applyAlignment="1">
      <alignment horizontal="center" vertical="center"/>
    </xf>
    <xf numFmtId="1" fontId="5" fillId="2" borderId="12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2" fontId="5" fillId="9" borderId="16" xfId="0" applyNumberFormat="1" applyFont="1" applyFill="1" applyBorder="1" applyAlignment="1">
      <alignment horizontal="center" vertical="center"/>
    </xf>
    <xf numFmtId="2" fontId="5" fillId="9" borderId="12" xfId="0" applyNumberFormat="1" applyFont="1" applyFill="1" applyBorder="1" applyAlignment="1">
      <alignment horizontal="center" vertical="center"/>
    </xf>
    <xf numFmtId="2" fontId="5" fillId="2" borderId="8" xfId="0" applyNumberFormat="1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14" fontId="5" fillId="10" borderId="19" xfId="0" applyNumberFormat="1" applyFont="1" applyFill="1" applyBorder="1" applyAlignment="1">
      <alignment horizontal="center" vertical="center"/>
    </xf>
    <xf numFmtId="2" fontId="5" fillId="9" borderId="19" xfId="0" applyNumberFormat="1" applyFont="1" applyFill="1" applyBorder="1" applyAlignment="1">
      <alignment horizontal="center" vertical="center"/>
    </xf>
    <xf numFmtId="2" fontId="5" fillId="2" borderId="19" xfId="0" applyNumberFormat="1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10" borderId="22" xfId="0" applyFont="1" applyFill="1" applyBorder="1" applyAlignment="1">
      <alignment horizontal="center" vertical="center"/>
    </xf>
    <xf numFmtId="2" fontId="5" fillId="10" borderId="22" xfId="0" applyNumberFormat="1" applyFont="1" applyFill="1" applyBorder="1" applyAlignment="1">
      <alignment horizontal="center" vertical="center"/>
    </xf>
    <xf numFmtId="2" fontId="5" fillId="10" borderId="21" xfId="0" applyNumberFormat="1" applyFont="1" applyFill="1" applyBorder="1" applyAlignment="1">
      <alignment horizontal="center" vertical="center"/>
    </xf>
    <xf numFmtId="165" fontId="5" fillId="8" borderId="11" xfId="0" applyNumberFormat="1" applyFont="1" applyFill="1" applyBorder="1" applyAlignment="1">
      <alignment horizontal="center" vertical="center" wrapText="1"/>
    </xf>
    <xf numFmtId="165" fontId="5" fillId="8" borderId="16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2" fontId="5" fillId="8" borderId="3" xfId="0" applyNumberFormat="1" applyFont="1" applyFill="1" applyBorder="1" applyAlignment="1">
      <alignment horizontal="center" vertical="center" wrapText="1"/>
    </xf>
    <xf numFmtId="2" fontId="5" fillId="8" borderId="9" xfId="0" applyNumberFormat="1" applyFont="1" applyFill="1" applyBorder="1" applyAlignment="1">
      <alignment horizontal="center" vertical="center" wrapText="1"/>
    </xf>
    <xf numFmtId="2" fontId="5" fillId="8" borderId="4" xfId="0" applyNumberFormat="1" applyFont="1" applyFill="1" applyBorder="1" applyAlignment="1">
      <alignment horizontal="center" vertical="center" wrapText="1"/>
    </xf>
    <xf numFmtId="2" fontId="5" fillId="8" borderId="7" xfId="0" applyNumberFormat="1" applyFont="1" applyFill="1" applyBorder="1" applyAlignment="1">
      <alignment horizontal="center" vertical="center"/>
    </xf>
    <xf numFmtId="2" fontId="5" fillId="8" borderId="10" xfId="0" applyNumberFormat="1" applyFont="1" applyFill="1" applyBorder="1" applyAlignment="1">
      <alignment horizontal="center" vertical="center"/>
    </xf>
    <xf numFmtId="2" fontId="5" fillId="8" borderId="8" xfId="0" applyNumberFormat="1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2" fontId="5" fillId="6" borderId="3" xfId="0" applyNumberFormat="1" applyFont="1" applyFill="1" applyBorder="1" applyAlignment="1">
      <alignment horizontal="center" vertical="center" wrapText="1"/>
    </xf>
    <xf numFmtId="2" fontId="5" fillId="6" borderId="9" xfId="0" applyNumberFormat="1" applyFont="1" applyFill="1" applyBorder="1" applyAlignment="1">
      <alignment horizontal="center" vertical="center" wrapText="1"/>
    </xf>
    <xf numFmtId="2" fontId="5" fillId="6" borderId="4" xfId="0" applyNumberFormat="1" applyFont="1" applyFill="1" applyBorder="1" applyAlignment="1">
      <alignment horizontal="center" vertical="center" wrapText="1"/>
    </xf>
    <xf numFmtId="2" fontId="5" fillId="6" borderId="5" xfId="0" applyNumberFormat="1" applyFont="1" applyFill="1" applyBorder="1" applyAlignment="1">
      <alignment horizontal="center" vertical="center" wrapText="1"/>
    </xf>
    <xf numFmtId="2" fontId="5" fillId="6" borderId="0" xfId="0" applyNumberFormat="1" applyFont="1" applyFill="1" applyBorder="1" applyAlignment="1">
      <alignment horizontal="center" vertical="center" wrapText="1"/>
    </xf>
    <xf numFmtId="2" fontId="5" fillId="6" borderId="6" xfId="0" applyNumberFormat="1" applyFont="1" applyFill="1" applyBorder="1" applyAlignment="1">
      <alignment horizontal="center" vertical="center" wrapText="1"/>
    </xf>
    <xf numFmtId="2" fontId="5" fillId="7" borderId="3" xfId="0" applyNumberFormat="1" applyFont="1" applyFill="1" applyBorder="1" applyAlignment="1">
      <alignment horizontal="center" vertical="center" wrapText="1"/>
    </xf>
    <xf numFmtId="2" fontId="5" fillId="7" borderId="9" xfId="0" applyNumberFormat="1" applyFont="1" applyFill="1" applyBorder="1" applyAlignment="1">
      <alignment horizontal="center" vertical="center" wrapText="1"/>
    </xf>
    <xf numFmtId="2" fontId="5" fillId="7" borderId="4" xfId="0" applyNumberFormat="1" applyFont="1" applyFill="1" applyBorder="1" applyAlignment="1">
      <alignment horizontal="center" vertical="center" wrapText="1"/>
    </xf>
    <xf numFmtId="2" fontId="5" fillId="7" borderId="5" xfId="0" applyNumberFormat="1" applyFont="1" applyFill="1" applyBorder="1" applyAlignment="1">
      <alignment horizontal="center" vertical="center" wrapText="1"/>
    </xf>
    <xf numFmtId="2" fontId="5" fillId="7" borderId="0" xfId="0" applyNumberFormat="1" applyFont="1" applyFill="1" applyBorder="1" applyAlignment="1">
      <alignment horizontal="center" vertical="center" wrapText="1"/>
    </xf>
    <xf numFmtId="2" fontId="5" fillId="7" borderId="6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2" fontId="5" fillId="8" borderId="11" xfId="0" applyNumberFormat="1" applyFont="1" applyFill="1" applyBorder="1" applyAlignment="1">
      <alignment horizontal="center" vertical="center" wrapText="1"/>
    </xf>
    <xf numFmtId="2" fontId="5" fillId="8" borderId="16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9" defaultPivotStyle="PivotStyleMedium4"/>
  <colors>
    <mruColors>
      <color rgb="FFFFC001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32"/>
  <sheetViews>
    <sheetView tabSelected="1" zoomScale="41" zoomScaleNormal="61" zoomScalePageLayoutView="60" workbookViewId="0">
      <selection activeCell="H10" sqref="H10"/>
    </sheetView>
  </sheetViews>
  <sheetFormatPr baseColWidth="10" defaultColWidth="10.83203125" defaultRowHeight="16"/>
  <cols>
    <col min="1" max="1" width="41.5" style="1" customWidth="1"/>
    <col min="2" max="2" width="14.83203125" style="1" customWidth="1"/>
    <col min="3" max="3" width="16.83203125" style="1" customWidth="1"/>
    <col min="4" max="4" width="17.83203125" style="9" customWidth="1"/>
    <col min="5" max="5" width="12.1640625" style="1" customWidth="1"/>
    <col min="6" max="6" width="13.6640625" style="1" bestFit="1" customWidth="1"/>
    <col min="7" max="7" width="15.5" style="1" customWidth="1"/>
    <col min="8" max="8" width="24.83203125" style="1" customWidth="1"/>
    <col min="9" max="9" width="8.1640625" style="1" customWidth="1"/>
    <col min="10" max="10" width="23.5" style="1" customWidth="1"/>
    <col min="11" max="11" width="11.1640625" style="1" customWidth="1"/>
    <col min="12" max="12" width="19.5" style="1" customWidth="1"/>
    <col min="13" max="13" width="13.6640625" style="1" bestFit="1" customWidth="1"/>
    <col min="14" max="14" width="19.33203125" style="1" customWidth="1"/>
    <col min="15" max="15" width="21.83203125" style="1" customWidth="1"/>
    <col min="16" max="19" width="13.6640625" style="1" bestFit="1" customWidth="1"/>
    <col min="20" max="20" width="17.33203125" style="1" customWidth="1"/>
    <col min="21" max="21" width="13.6640625" style="1" customWidth="1"/>
    <col min="22" max="22" width="14.83203125" style="1" bestFit="1" customWidth="1"/>
    <col min="23" max="23" width="13.83203125" style="1" customWidth="1"/>
    <col min="24" max="24" width="14" style="1" bestFit="1" customWidth="1"/>
    <col min="25" max="27" width="13.6640625" style="1" bestFit="1" customWidth="1"/>
    <col min="28" max="28" width="17.1640625" style="1" customWidth="1"/>
    <col min="29" max="29" width="18" style="1" customWidth="1"/>
    <col min="30" max="34" width="13.6640625" style="1" bestFit="1" customWidth="1"/>
    <col min="35" max="35" width="14.5" style="1" customWidth="1"/>
    <col min="36" max="36" width="14.83203125" style="1" customWidth="1"/>
    <col min="37" max="37" width="11.5" style="1" customWidth="1"/>
    <col min="38" max="38" width="11.6640625" style="1" customWidth="1"/>
    <col min="39" max="39" width="14.33203125" style="1" customWidth="1"/>
    <col min="40" max="40" width="13" style="1" customWidth="1"/>
    <col min="41" max="41" width="9.83203125" style="1" bestFit="1" customWidth="1"/>
    <col min="42" max="42" width="8.83203125" style="1" bestFit="1" customWidth="1"/>
    <col min="43" max="55" width="11" style="1" bestFit="1" customWidth="1"/>
    <col min="56" max="67" width="10.83203125" style="1"/>
    <col min="68" max="68" width="6.83203125" style="1" customWidth="1"/>
    <col min="69" max="69" width="3.83203125" style="1" customWidth="1"/>
    <col min="70" max="70" width="3.1640625" style="1" customWidth="1"/>
    <col min="71" max="88" width="10.83203125" style="1"/>
    <col min="89" max="89" width="7.33203125" style="1" customWidth="1"/>
    <col min="90" max="16384" width="10.83203125" style="1"/>
  </cols>
  <sheetData>
    <row r="1" spans="1:206" s="93" customFormat="1" ht="27" thickBot="1">
      <c r="A1" s="223" t="s">
        <v>80</v>
      </c>
      <c r="B1" s="222" t="s">
        <v>29</v>
      </c>
      <c r="C1" s="83"/>
      <c r="D1" s="84"/>
      <c r="E1" s="84"/>
      <c r="F1" s="84"/>
      <c r="G1" s="84"/>
      <c r="H1" s="85"/>
      <c r="I1" s="85"/>
      <c r="J1" s="86"/>
      <c r="K1" s="86"/>
      <c r="L1" s="87" t="s">
        <v>25</v>
      </c>
      <c r="M1" s="88" t="s">
        <v>25</v>
      </c>
      <c r="N1" s="89" t="s">
        <v>25</v>
      </c>
      <c r="O1" s="269" t="s">
        <v>32</v>
      </c>
      <c r="P1" s="87" t="s">
        <v>25</v>
      </c>
      <c r="Q1" s="88" t="s">
        <v>25</v>
      </c>
      <c r="R1" s="90" t="s">
        <v>25</v>
      </c>
      <c r="S1" s="86"/>
      <c r="T1" s="154" t="s">
        <v>10</v>
      </c>
      <c r="U1" s="88"/>
      <c r="V1" s="89" t="s">
        <v>10</v>
      </c>
      <c r="W1" s="86"/>
      <c r="X1" s="89" t="s">
        <v>10</v>
      </c>
      <c r="Y1" s="154" t="s">
        <v>10</v>
      </c>
      <c r="Z1" s="88"/>
      <c r="AA1" s="86"/>
      <c r="AB1" s="154" t="s">
        <v>11</v>
      </c>
      <c r="AC1" s="88"/>
      <c r="AD1" s="89" t="s">
        <v>11</v>
      </c>
      <c r="AE1" s="86"/>
      <c r="AF1" s="89" t="s">
        <v>11</v>
      </c>
      <c r="AG1" s="154" t="s">
        <v>11</v>
      </c>
      <c r="AH1" s="88"/>
      <c r="AI1" s="91"/>
      <c r="AJ1" s="86"/>
      <c r="AK1" s="154" t="s">
        <v>12</v>
      </c>
      <c r="AL1" s="92" t="s">
        <v>31</v>
      </c>
      <c r="AM1" s="92" t="s">
        <v>31</v>
      </c>
      <c r="AN1" s="92" t="s">
        <v>31</v>
      </c>
      <c r="AO1" s="92" t="s">
        <v>31</v>
      </c>
      <c r="AP1" s="92" t="s">
        <v>31</v>
      </c>
      <c r="AQ1" s="92" t="s">
        <v>31</v>
      </c>
      <c r="AR1" s="92" t="s">
        <v>31</v>
      </c>
      <c r="AS1" s="89" t="s">
        <v>12</v>
      </c>
      <c r="AT1" s="86"/>
      <c r="AU1" s="89" t="s">
        <v>24</v>
      </c>
      <c r="AV1" s="154" t="s">
        <v>24</v>
      </c>
      <c r="AW1" s="92" t="s">
        <v>31</v>
      </c>
      <c r="AX1" s="92" t="s">
        <v>31</v>
      </c>
      <c r="AY1" s="92" t="s">
        <v>31</v>
      </c>
      <c r="AZ1" s="92" t="s">
        <v>31</v>
      </c>
      <c r="BA1" s="92" t="s">
        <v>31</v>
      </c>
      <c r="BB1" s="92" t="s">
        <v>31</v>
      </c>
      <c r="BC1" s="88" t="s">
        <v>31</v>
      </c>
      <c r="BD1" s="91"/>
      <c r="BE1" s="125" t="s">
        <v>31</v>
      </c>
      <c r="BF1" s="126" t="s">
        <v>31</v>
      </c>
      <c r="BG1" s="91"/>
      <c r="BH1" s="125" t="s">
        <v>31</v>
      </c>
      <c r="BI1" s="131" t="s">
        <v>31</v>
      </c>
      <c r="BJ1" s="91"/>
      <c r="BK1" s="125" t="s">
        <v>31</v>
      </c>
      <c r="BL1" s="131" t="s">
        <v>31</v>
      </c>
      <c r="BM1" s="91"/>
      <c r="BN1" s="126" t="s">
        <v>31</v>
      </c>
      <c r="BO1" s="131" t="s">
        <v>31</v>
      </c>
      <c r="BP1" s="91"/>
      <c r="BQ1" s="91"/>
      <c r="BR1" s="91"/>
      <c r="BS1" s="154" t="s">
        <v>13</v>
      </c>
      <c r="BT1" s="88"/>
      <c r="BU1" s="89" t="s">
        <v>13</v>
      </c>
      <c r="BV1" s="86"/>
      <c r="BW1" s="89" t="s">
        <v>13</v>
      </c>
      <c r="BX1" s="154" t="s">
        <v>13</v>
      </c>
      <c r="BY1" s="88"/>
      <c r="BZ1" s="91"/>
      <c r="CA1" s="276" t="s">
        <v>72</v>
      </c>
      <c r="CB1" s="277"/>
      <c r="CC1" s="277"/>
      <c r="CD1" s="277"/>
      <c r="CE1" s="277"/>
      <c r="CF1" s="277"/>
      <c r="CG1" s="277"/>
      <c r="CH1" s="277"/>
      <c r="CI1" s="277"/>
      <c r="CJ1" s="278"/>
      <c r="CK1" s="91"/>
      <c r="CL1" s="276" t="s">
        <v>74</v>
      </c>
      <c r="CM1" s="277"/>
      <c r="CN1" s="277"/>
      <c r="CO1" s="277"/>
      <c r="CP1" s="277"/>
      <c r="CQ1" s="277"/>
      <c r="CR1" s="277"/>
      <c r="CS1" s="277"/>
      <c r="CT1" s="277"/>
      <c r="CU1" s="278"/>
      <c r="CV1" s="91"/>
      <c r="CW1" s="276" t="s">
        <v>73</v>
      </c>
      <c r="CX1" s="277"/>
      <c r="CY1" s="277"/>
      <c r="CZ1" s="277"/>
      <c r="DA1" s="277"/>
      <c r="DB1" s="277"/>
      <c r="DC1" s="277"/>
      <c r="DD1" s="277"/>
      <c r="DE1" s="277"/>
      <c r="DF1" s="277"/>
      <c r="DG1" s="277"/>
      <c r="DH1" s="277"/>
      <c r="DI1" s="277"/>
      <c r="DJ1" s="277"/>
      <c r="DK1" s="277"/>
      <c r="DL1" s="278"/>
      <c r="DM1" s="91"/>
      <c r="DN1" s="276" t="s">
        <v>75</v>
      </c>
      <c r="DO1" s="277"/>
      <c r="DP1" s="277"/>
      <c r="DQ1" s="277"/>
      <c r="DR1" s="277"/>
      <c r="DS1" s="277"/>
      <c r="DT1" s="277"/>
      <c r="DU1" s="277"/>
      <c r="DV1" s="277"/>
      <c r="DW1" s="277"/>
      <c r="DX1" s="277"/>
      <c r="DY1" s="277"/>
      <c r="DZ1" s="277"/>
      <c r="EA1" s="277"/>
      <c r="EB1" s="277"/>
      <c r="EC1" s="278"/>
      <c r="ED1" s="91"/>
      <c r="EE1" s="91"/>
      <c r="EF1" s="91"/>
      <c r="EG1" s="91"/>
      <c r="EH1" s="91"/>
      <c r="EI1" s="91"/>
      <c r="EJ1" s="91"/>
      <c r="EK1" s="91"/>
      <c r="EL1" s="91"/>
      <c r="EM1" s="91"/>
      <c r="EN1" s="91"/>
      <c r="EO1" s="91"/>
      <c r="EP1" s="91"/>
      <c r="EQ1" s="91"/>
      <c r="ER1" s="91"/>
      <c r="ES1" s="91"/>
      <c r="ET1" s="91"/>
      <c r="EU1" s="91"/>
      <c r="EV1" s="91"/>
      <c r="EW1" s="91"/>
      <c r="EX1" s="91"/>
      <c r="EY1" s="91"/>
      <c r="EZ1" s="91"/>
      <c r="FA1" s="91"/>
      <c r="FB1" s="91"/>
      <c r="FC1" s="91"/>
      <c r="FD1" s="91"/>
      <c r="FE1" s="91"/>
      <c r="FF1" s="91"/>
      <c r="FG1" s="91"/>
      <c r="FH1" s="91"/>
      <c r="FI1" s="91"/>
      <c r="FJ1" s="91"/>
      <c r="FK1" s="91"/>
      <c r="FL1" s="91"/>
      <c r="FM1" s="91"/>
      <c r="FN1" s="91"/>
      <c r="FO1" s="91"/>
      <c r="FP1" s="91"/>
      <c r="FQ1" s="91"/>
      <c r="FR1" s="91"/>
      <c r="FS1" s="91"/>
      <c r="FT1" s="91"/>
      <c r="FU1" s="91"/>
      <c r="FV1" s="91"/>
      <c r="FW1" s="91"/>
      <c r="FX1" s="91"/>
      <c r="FY1" s="91"/>
      <c r="FZ1" s="91"/>
      <c r="GA1" s="91"/>
      <c r="GB1" s="91"/>
      <c r="GC1" s="91"/>
      <c r="GD1" s="91"/>
      <c r="GE1" s="91"/>
      <c r="GF1" s="91"/>
      <c r="GG1" s="91"/>
      <c r="GH1" s="91"/>
      <c r="GI1" s="91"/>
      <c r="GJ1" s="91"/>
      <c r="GK1" s="91"/>
      <c r="GL1" s="91"/>
      <c r="GM1" s="91"/>
      <c r="GN1" s="91"/>
      <c r="GO1" s="91"/>
      <c r="GP1" s="91"/>
      <c r="GQ1" s="91"/>
      <c r="GR1" s="91"/>
      <c r="GS1" s="91"/>
      <c r="GT1" s="91"/>
      <c r="GU1" s="91"/>
      <c r="GV1" s="91"/>
      <c r="GW1" s="91"/>
      <c r="GX1" s="91"/>
    </row>
    <row r="2" spans="1:206" s="105" customFormat="1" ht="20" thickBot="1">
      <c r="A2" s="224"/>
      <c r="B2" s="134"/>
      <c r="C2" s="87" t="s">
        <v>0</v>
      </c>
      <c r="D2" s="95"/>
      <c r="E2" s="96"/>
      <c r="F2" s="86"/>
      <c r="G2" s="97"/>
      <c r="H2" s="98"/>
      <c r="I2" s="99"/>
      <c r="J2" s="86"/>
      <c r="K2" s="86"/>
      <c r="L2" s="100" t="s">
        <v>0</v>
      </c>
      <c r="M2" s="98" t="s">
        <v>0</v>
      </c>
      <c r="N2" s="22" t="s">
        <v>0</v>
      </c>
      <c r="O2" s="270"/>
      <c r="P2" s="100" t="s">
        <v>17</v>
      </c>
      <c r="Q2" s="98" t="s">
        <v>17</v>
      </c>
      <c r="R2" s="101" t="s">
        <v>0</v>
      </c>
      <c r="S2" s="86"/>
      <c r="T2" s="94" t="s">
        <v>2</v>
      </c>
      <c r="U2" s="96"/>
      <c r="V2" s="141" t="s">
        <v>2</v>
      </c>
      <c r="W2" s="86"/>
      <c r="X2" s="141" t="s">
        <v>1</v>
      </c>
      <c r="Y2" s="94" t="s">
        <v>1</v>
      </c>
      <c r="Z2" s="96"/>
      <c r="AA2" s="86"/>
      <c r="AB2" s="94" t="s">
        <v>2</v>
      </c>
      <c r="AC2" s="96"/>
      <c r="AD2" s="141" t="s">
        <v>2</v>
      </c>
      <c r="AE2" s="86"/>
      <c r="AF2" s="141" t="s">
        <v>1</v>
      </c>
      <c r="AG2" s="94" t="s">
        <v>1</v>
      </c>
      <c r="AH2" s="96"/>
      <c r="AI2" s="91"/>
      <c r="AJ2" s="86"/>
      <c r="AK2" s="94" t="s">
        <v>2</v>
      </c>
      <c r="AL2" s="86" t="s">
        <v>0</v>
      </c>
      <c r="AM2" s="86" t="s">
        <v>0</v>
      </c>
      <c r="AN2" s="86" t="s">
        <v>0</v>
      </c>
      <c r="AO2" s="86" t="s">
        <v>0</v>
      </c>
      <c r="AP2" s="86" t="s">
        <v>0</v>
      </c>
      <c r="AQ2" s="86" t="s">
        <v>0</v>
      </c>
      <c r="AR2" s="86" t="s">
        <v>0</v>
      </c>
      <c r="AS2" s="141" t="s">
        <v>2</v>
      </c>
      <c r="AT2" s="86"/>
      <c r="AU2" s="22" t="s">
        <v>1</v>
      </c>
      <c r="AV2" s="156" t="s">
        <v>1</v>
      </c>
      <c r="AW2" s="102" t="s">
        <v>17</v>
      </c>
      <c r="AX2" s="102" t="s">
        <v>17</v>
      </c>
      <c r="AY2" s="102" t="s">
        <v>17</v>
      </c>
      <c r="AZ2" s="102" t="s">
        <v>17</v>
      </c>
      <c r="BA2" s="102" t="s">
        <v>17</v>
      </c>
      <c r="BB2" s="102" t="s">
        <v>17</v>
      </c>
      <c r="BC2" s="98" t="s">
        <v>17</v>
      </c>
      <c r="BD2" s="91"/>
      <c r="BE2" s="127" t="s">
        <v>49</v>
      </c>
      <c r="BF2" s="128" t="s">
        <v>17</v>
      </c>
      <c r="BG2" s="91"/>
      <c r="BH2" s="127" t="s">
        <v>49</v>
      </c>
      <c r="BI2" s="132" t="s">
        <v>17</v>
      </c>
      <c r="BJ2" s="91"/>
      <c r="BK2" s="127" t="s">
        <v>49</v>
      </c>
      <c r="BL2" s="132" t="s">
        <v>17</v>
      </c>
      <c r="BM2" s="91"/>
      <c r="BN2" s="128" t="s">
        <v>0</v>
      </c>
      <c r="BO2" s="132" t="s">
        <v>17</v>
      </c>
      <c r="BP2" s="91"/>
      <c r="BQ2" s="91"/>
      <c r="BR2" s="91"/>
      <c r="BS2" s="94" t="s">
        <v>2</v>
      </c>
      <c r="BT2" s="96"/>
      <c r="BU2" s="141" t="s">
        <v>2</v>
      </c>
      <c r="BV2" s="86"/>
      <c r="BW2" s="141" t="s">
        <v>1</v>
      </c>
      <c r="BX2" s="94" t="s">
        <v>1</v>
      </c>
      <c r="BY2" s="96"/>
      <c r="BZ2" s="91"/>
      <c r="CA2" s="279" t="s">
        <v>57</v>
      </c>
      <c r="CB2" s="280"/>
      <c r="CC2" s="280"/>
      <c r="CD2" s="280"/>
      <c r="CE2" s="281"/>
      <c r="CF2" s="279" t="s">
        <v>9</v>
      </c>
      <c r="CG2" s="280"/>
      <c r="CH2" s="280"/>
      <c r="CI2" s="280"/>
      <c r="CJ2" s="281"/>
      <c r="CK2" s="91"/>
      <c r="CL2" s="279" t="s">
        <v>57</v>
      </c>
      <c r="CM2" s="280"/>
      <c r="CN2" s="280"/>
      <c r="CO2" s="280"/>
      <c r="CP2" s="281"/>
      <c r="CQ2" s="279" t="s">
        <v>9</v>
      </c>
      <c r="CR2" s="280"/>
      <c r="CS2" s="280"/>
      <c r="CT2" s="280"/>
      <c r="CU2" s="281"/>
      <c r="CV2" s="91"/>
      <c r="CW2" s="103" t="s">
        <v>8</v>
      </c>
      <c r="CX2" s="104"/>
      <c r="CY2" s="104"/>
      <c r="CZ2" s="104"/>
      <c r="DA2" s="104"/>
      <c r="DB2" s="280" t="s">
        <v>71</v>
      </c>
      <c r="DC2" s="280"/>
      <c r="DD2" s="281"/>
      <c r="DE2" s="103" t="s">
        <v>9</v>
      </c>
      <c r="DF2" s="104"/>
      <c r="DG2" s="104"/>
      <c r="DH2" s="104"/>
      <c r="DI2" s="104"/>
      <c r="DJ2" s="280" t="s">
        <v>71</v>
      </c>
      <c r="DK2" s="280"/>
      <c r="DL2" s="281"/>
      <c r="DM2" s="91"/>
      <c r="DN2" s="103" t="s">
        <v>8</v>
      </c>
      <c r="DO2" s="104"/>
      <c r="DP2" s="104"/>
      <c r="DQ2" s="104"/>
      <c r="DR2" s="104"/>
      <c r="DS2" s="280" t="s">
        <v>71</v>
      </c>
      <c r="DT2" s="280"/>
      <c r="DU2" s="281"/>
      <c r="DV2" s="103" t="s">
        <v>9</v>
      </c>
      <c r="DW2" s="104"/>
      <c r="DX2" s="104"/>
      <c r="DY2" s="104"/>
      <c r="DZ2" s="104"/>
      <c r="EA2" s="280" t="s">
        <v>71</v>
      </c>
      <c r="EB2" s="280"/>
      <c r="EC2" s="28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</row>
    <row r="3" spans="1:206" s="93" customFormat="1" ht="15" customHeight="1" thickBot="1">
      <c r="A3" s="224"/>
      <c r="B3" s="135"/>
      <c r="C3" s="98" t="s">
        <v>7</v>
      </c>
      <c r="D3" s="106" t="s">
        <v>3</v>
      </c>
      <c r="E3" s="106" t="s">
        <v>4</v>
      </c>
      <c r="F3" s="107" t="s">
        <v>5</v>
      </c>
      <c r="G3" s="108" t="s">
        <v>6</v>
      </c>
      <c r="H3" s="109" t="s">
        <v>20</v>
      </c>
      <c r="I3" s="110"/>
      <c r="J3" s="89" t="s">
        <v>45</v>
      </c>
      <c r="K3" s="87"/>
      <c r="L3" s="108" t="s">
        <v>8</v>
      </c>
      <c r="M3" s="98" t="s">
        <v>9</v>
      </c>
      <c r="N3" s="22" t="s">
        <v>28</v>
      </c>
      <c r="O3" s="270"/>
      <c r="P3" s="108" t="s">
        <v>8</v>
      </c>
      <c r="Q3" s="98" t="s">
        <v>9</v>
      </c>
      <c r="R3" s="101" t="s">
        <v>28</v>
      </c>
      <c r="S3" s="86"/>
      <c r="T3" s="111" t="s">
        <v>8</v>
      </c>
      <c r="U3" s="106" t="s">
        <v>9</v>
      </c>
      <c r="V3" s="115" t="s">
        <v>33</v>
      </c>
      <c r="W3" s="92" t="s">
        <v>35</v>
      </c>
      <c r="X3" s="90" t="s">
        <v>33</v>
      </c>
      <c r="Y3" s="111" t="s">
        <v>8</v>
      </c>
      <c r="Z3" s="106" t="s">
        <v>9</v>
      </c>
      <c r="AA3" s="86"/>
      <c r="AB3" s="111" t="s">
        <v>8</v>
      </c>
      <c r="AC3" s="106" t="s">
        <v>9</v>
      </c>
      <c r="AD3" s="115" t="s">
        <v>33</v>
      </c>
      <c r="AE3" s="92" t="s">
        <v>35</v>
      </c>
      <c r="AF3" s="90" t="s">
        <v>33</v>
      </c>
      <c r="AG3" s="107" t="s">
        <v>8</v>
      </c>
      <c r="AH3" s="106" t="s">
        <v>9</v>
      </c>
      <c r="AI3" s="91"/>
      <c r="AJ3" s="86"/>
      <c r="AK3" s="155" t="s">
        <v>8</v>
      </c>
      <c r="AL3" s="107" t="s">
        <v>14</v>
      </c>
      <c r="AM3" s="107" t="s">
        <v>15</v>
      </c>
      <c r="AN3" s="107" t="s">
        <v>16</v>
      </c>
      <c r="AO3" s="107" t="s">
        <v>9</v>
      </c>
      <c r="AP3" s="107" t="s">
        <v>14</v>
      </c>
      <c r="AQ3" s="107" t="s">
        <v>15</v>
      </c>
      <c r="AR3" s="106" t="s">
        <v>16</v>
      </c>
      <c r="AS3" s="116" t="s">
        <v>54</v>
      </c>
      <c r="AT3" s="107" t="s">
        <v>35</v>
      </c>
      <c r="AU3" s="118" t="s">
        <v>54</v>
      </c>
      <c r="AV3" s="156" t="s">
        <v>8</v>
      </c>
      <c r="AW3" s="107" t="s">
        <v>14</v>
      </c>
      <c r="AX3" s="107" t="s">
        <v>15</v>
      </c>
      <c r="AY3" s="107" t="s">
        <v>16</v>
      </c>
      <c r="AZ3" s="107" t="s">
        <v>9</v>
      </c>
      <c r="BA3" s="107" t="s">
        <v>14</v>
      </c>
      <c r="BB3" s="107" t="s">
        <v>15</v>
      </c>
      <c r="BC3" s="106" t="s">
        <v>16</v>
      </c>
      <c r="BD3" s="91"/>
      <c r="BE3" s="129" t="s">
        <v>50</v>
      </c>
      <c r="BF3" s="130" t="s">
        <v>50</v>
      </c>
      <c r="BG3" s="91"/>
      <c r="BH3" s="129" t="s">
        <v>51</v>
      </c>
      <c r="BI3" s="133" t="s">
        <v>51</v>
      </c>
      <c r="BJ3" s="91"/>
      <c r="BK3" s="129" t="s">
        <v>52</v>
      </c>
      <c r="BL3" s="133" t="s">
        <v>52</v>
      </c>
      <c r="BM3" s="91"/>
      <c r="BN3" s="130" t="s">
        <v>53</v>
      </c>
      <c r="BO3" s="133" t="s">
        <v>53</v>
      </c>
      <c r="BP3" s="91"/>
      <c r="BQ3" s="91"/>
      <c r="BR3" s="91"/>
      <c r="BS3" s="111" t="s">
        <v>8</v>
      </c>
      <c r="BT3" s="106" t="s">
        <v>9</v>
      </c>
      <c r="BU3" s="116" t="s">
        <v>54</v>
      </c>
      <c r="BV3" s="107" t="s">
        <v>35</v>
      </c>
      <c r="BW3" s="118" t="s">
        <v>54</v>
      </c>
      <c r="BX3" s="111" t="s">
        <v>8</v>
      </c>
      <c r="BY3" s="106" t="s">
        <v>9</v>
      </c>
      <c r="BZ3" s="91"/>
      <c r="CA3" s="112" t="s">
        <v>58</v>
      </c>
      <c r="CB3" s="114" t="s">
        <v>59</v>
      </c>
      <c r="CC3" s="114" t="s">
        <v>60</v>
      </c>
      <c r="CD3" s="114" t="s">
        <v>61</v>
      </c>
      <c r="CE3" s="113" t="s">
        <v>62</v>
      </c>
      <c r="CF3" s="112" t="s">
        <v>58</v>
      </c>
      <c r="CG3" s="114" t="s">
        <v>59</v>
      </c>
      <c r="CH3" s="114" t="s">
        <v>60</v>
      </c>
      <c r="CI3" s="114" t="s">
        <v>61</v>
      </c>
      <c r="CJ3" s="113" t="s">
        <v>62</v>
      </c>
      <c r="CK3" s="91"/>
      <c r="CL3" s="112" t="s">
        <v>58</v>
      </c>
      <c r="CM3" s="114" t="s">
        <v>59</v>
      </c>
      <c r="CN3" s="114" t="s">
        <v>60</v>
      </c>
      <c r="CO3" s="114" t="s">
        <v>61</v>
      </c>
      <c r="CP3" s="113" t="s">
        <v>62</v>
      </c>
      <c r="CQ3" s="112" t="s">
        <v>58</v>
      </c>
      <c r="CR3" s="114" t="s">
        <v>59</v>
      </c>
      <c r="CS3" s="114" t="s">
        <v>60</v>
      </c>
      <c r="CT3" s="114" t="s">
        <v>61</v>
      </c>
      <c r="CU3" s="113" t="s">
        <v>62</v>
      </c>
      <c r="CV3" s="91"/>
      <c r="CW3" s="112" t="s">
        <v>63</v>
      </c>
      <c r="CX3" s="114" t="s">
        <v>64</v>
      </c>
      <c r="CY3" s="114" t="s">
        <v>65</v>
      </c>
      <c r="CZ3" s="114" t="s">
        <v>66</v>
      </c>
      <c r="DA3" s="114" t="s">
        <v>67</v>
      </c>
      <c r="DB3" s="114" t="s">
        <v>69</v>
      </c>
      <c r="DC3" s="114" t="s">
        <v>70</v>
      </c>
      <c r="DD3" s="113" t="s">
        <v>68</v>
      </c>
      <c r="DE3" s="112" t="s">
        <v>63</v>
      </c>
      <c r="DF3" s="114" t="s">
        <v>64</v>
      </c>
      <c r="DG3" s="114" t="s">
        <v>65</v>
      </c>
      <c r="DH3" s="114" t="s">
        <v>66</v>
      </c>
      <c r="DI3" s="114" t="s">
        <v>67</v>
      </c>
      <c r="DJ3" s="114" t="s">
        <v>69</v>
      </c>
      <c r="DK3" s="114" t="s">
        <v>70</v>
      </c>
      <c r="DL3" s="113" t="s">
        <v>68</v>
      </c>
      <c r="DM3" s="91"/>
      <c r="DN3" s="112" t="s">
        <v>63</v>
      </c>
      <c r="DO3" s="114" t="s">
        <v>64</v>
      </c>
      <c r="DP3" s="114" t="s">
        <v>65</v>
      </c>
      <c r="DQ3" s="114" t="s">
        <v>66</v>
      </c>
      <c r="DR3" s="114" t="s">
        <v>67</v>
      </c>
      <c r="DS3" s="114" t="s">
        <v>69</v>
      </c>
      <c r="DT3" s="114" t="s">
        <v>70</v>
      </c>
      <c r="DU3" s="113" t="s">
        <v>68</v>
      </c>
      <c r="DV3" s="112" t="s">
        <v>63</v>
      </c>
      <c r="DW3" s="114" t="s">
        <v>64</v>
      </c>
      <c r="DX3" s="114" t="s">
        <v>65</v>
      </c>
      <c r="DY3" s="114" t="s">
        <v>66</v>
      </c>
      <c r="DZ3" s="114" t="s">
        <v>67</v>
      </c>
      <c r="EA3" s="114" t="s">
        <v>69</v>
      </c>
      <c r="EB3" s="114" t="s">
        <v>70</v>
      </c>
      <c r="EC3" s="113" t="s">
        <v>68</v>
      </c>
      <c r="ED3" s="91"/>
      <c r="EE3" s="91"/>
      <c r="EF3" s="91"/>
      <c r="EG3" s="91"/>
      <c r="EH3" s="91"/>
      <c r="EI3" s="91"/>
      <c r="EJ3" s="91"/>
      <c r="EK3" s="91"/>
      <c r="EL3" s="91"/>
      <c r="EM3" s="91"/>
      <c r="EN3" s="91"/>
      <c r="EO3" s="91"/>
      <c r="EP3" s="91"/>
      <c r="EQ3" s="91"/>
      <c r="ER3" s="91"/>
      <c r="ES3" s="91"/>
      <c r="ET3" s="91"/>
      <c r="EU3" s="91"/>
      <c r="EV3" s="91"/>
      <c r="EW3" s="91"/>
      <c r="EX3" s="91"/>
      <c r="EY3" s="91"/>
      <c r="EZ3" s="91"/>
      <c r="FA3" s="91"/>
      <c r="FB3" s="91"/>
      <c r="FC3" s="91"/>
      <c r="FD3" s="91"/>
      <c r="FE3" s="91"/>
      <c r="FF3" s="91"/>
      <c r="FG3" s="91"/>
      <c r="FH3" s="91"/>
      <c r="FI3" s="91"/>
      <c r="FJ3" s="91"/>
      <c r="FK3" s="91"/>
      <c r="FL3" s="91"/>
      <c r="FM3" s="91"/>
      <c r="FN3" s="91"/>
      <c r="FO3" s="91"/>
      <c r="FP3" s="91"/>
      <c r="FQ3" s="91"/>
      <c r="FR3" s="91"/>
      <c r="FS3" s="91"/>
      <c r="FT3" s="91"/>
      <c r="FU3" s="91"/>
      <c r="FV3" s="91"/>
      <c r="FW3" s="91"/>
      <c r="FX3" s="91"/>
      <c r="FY3" s="91"/>
      <c r="FZ3" s="91"/>
      <c r="GA3" s="91"/>
      <c r="GB3" s="91"/>
      <c r="GC3" s="91"/>
      <c r="GD3" s="91"/>
      <c r="GE3" s="91"/>
      <c r="GF3" s="91"/>
      <c r="GG3" s="91"/>
      <c r="GH3" s="91"/>
      <c r="GI3" s="91"/>
      <c r="GJ3" s="91"/>
      <c r="GK3" s="91"/>
      <c r="GL3" s="91"/>
      <c r="GM3" s="91"/>
      <c r="GN3" s="91"/>
      <c r="GO3" s="91"/>
      <c r="GP3" s="91"/>
      <c r="GQ3" s="91"/>
      <c r="GR3" s="91"/>
      <c r="GS3" s="91"/>
      <c r="GT3" s="91"/>
      <c r="GU3" s="91"/>
      <c r="GV3" s="91"/>
      <c r="GW3" s="91"/>
      <c r="GX3" s="91"/>
    </row>
    <row r="4" spans="1:206" s="44" customFormat="1">
      <c r="A4" s="230" t="s">
        <v>82</v>
      </c>
      <c r="B4" s="231">
        <v>71</v>
      </c>
      <c r="C4" s="27">
        <v>42147</v>
      </c>
      <c r="D4" s="28">
        <v>42185</v>
      </c>
      <c r="E4" s="28">
        <v>42199</v>
      </c>
      <c r="F4" s="28">
        <v>42234</v>
      </c>
      <c r="G4" s="28">
        <v>42241</v>
      </c>
      <c r="H4" s="28">
        <v>42248</v>
      </c>
      <c r="I4" s="41"/>
      <c r="J4" s="217">
        <f>_xlfn.DAYS(H4,D4)</f>
        <v>63</v>
      </c>
      <c r="K4" s="159"/>
      <c r="L4" s="159">
        <v>302</v>
      </c>
      <c r="M4" s="41">
        <v>291</v>
      </c>
      <c r="N4" s="137">
        <v>302</v>
      </c>
      <c r="O4" s="160">
        <f>R4-N4</f>
        <v>6</v>
      </c>
      <c r="P4" s="41">
        <v>301</v>
      </c>
      <c r="Q4" s="41">
        <v>308</v>
      </c>
      <c r="R4" s="161">
        <v>308</v>
      </c>
      <c r="S4" s="43"/>
      <c r="T4" s="42">
        <v>6</v>
      </c>
      <c r="U4" s="162">
        <v>6</v>
      </c>
      <c r="V4" s="163">
        <v>6</v>
      </c>
      <c r="W4" s="164">
        <v>-5</v>
      </c>
      <c r="X4" s="165">
        <v>1</v>
      </c>
      <c r="Y4" s="162">
        <v>0</v>
      </c>
      <c r="Z4" s="41">
        <v>2</v>
      </c>
      <c r="AA4" s="43"/>
      <c r="AB4" s="42">
        <v>4.17</v>
      </c>
      <c r="AC4" s="162">
        <v>2.08</v>
      </c>
      <c r="AD4" s="163">
        <f>(AB4+AC4)/2</f>
        <v>3.125</v>
      </c>
      <c r="AE4" s="164">
        <f t="shared" ref="AE4:AE9" si="0">AF4-AD4</f>
        <v>-3.125</v>
      </c>
      <c r="AF4" s="165">
        <f>(AG4+AH4)/2</f>
        <v>0</v>
      </c>
      <c r="AG4" s="162">
        <v>0</v>
      </c>
      <c r="AH4" s="41">
        <v>0</v>
      </c>
      <c r="AJ4" s="43"/>
      <c r="AK4" s="42">
        <v>4</v>
      </c>
      <c r="AL4" s="43">
        <v>0</v>
      </c>
      <c r="AM4" s="43">
        <v>2</v>
      </c>
      <c r="AN4" s="43">
        <v>2</v>
      </c>
      <c r="AO4" s="43">
        <v>10</v>
      </c>
      <c r="AP4" s="43">
        <v>2</v>
      </c>
      <c r="AQ4" s="43">
        <v>3</v>
      </c>
      <c r="AR4" s="41">
        <v>5</v>
      </c>
      <c r="AS4" s="136">
        <f t="shared" ref="AS4:AS24" si="1">AVERAGE(AO4,AK4)</f>
        <v>7</v>
      </c>
      <c r="AT4" s="43">
        <v>27</v>
      </c>
      <c r="AU4" s="136">
        <f>AVERAGE(AV4,AZ4)</f>
        <v>34</v>
      </c>
      <c r="AV4" s="42">
        <v>32</v>
      </c>
      <c r="AW4" s="43">
        <v>9</v>
      </c>
      <c r="AX4" s="43">
        <v>10</v>
      </c>
      <c r="AY4" s="43">
        <v>13</v>
      </c>
      <c r="AZ4" s="43">
        <v>36</v>
      </c>
      <c r="BA4" s="43">
        <v>12</v>
      </c>
      <c r="BB4" s="43">
        <v>12</v>
      </c>
      <c r="BC4" s="41">
        <v>12</v>
      </c>
      <c r="BE4" s="166">
        <f>AVERAGE(AP4,AL4)</f>
        <v>1</v>
      </c>
      <c r="BF4" s="167">
        <f t="shared" ref="BF4:BF24" si="2">AVERAGE(AW4,BA4)</f>
        <v>10.5</v>
      </c>
      <c r="BH4" s="166">
        <f t="shared" ref="BH4:BH24" si="3">AVERAGE(AQ4,AM4)</f>
        <v>2.5</v>
      </c>
      <c r="BI4" s="167">
        <f t="shared" ref="BI4:BI24" si="4">AVERAGE(AX4,BB4)</f>
        <v>11</v>
      </c>
      <c r="BK4" s="166">
        <f t="shared" ref="BK4:BK24" si="5">AVERAGE(AR4,AN4)</f>
        <v>3.5</v>
      </c>
      <c r="BL4" s="167">
        <f t="shared" ref="BL4:BL24" si="6">AVERAGE(BC4,AY4)</f>
        <v>12.5</v>
      </c>
      <c r="BN4" s="166">
        <f t="shared" ref="BN4:BN24" si="7">AVERAGE(AO4,AK4)</f>
        <v>7</v>
      </c>
      <c r="BO4" s="167">
        <f t="shared" ref="BO4:BO24" si="8">AVERAGE(AZ4,AV4)</f>
        <v>34</v>
      </c>
      <c r="BS4" s="42">
        <v>4.67</v>
      </c>
      <c r="BT4" s="41">
        <v>15</v>
      </c>
      <c r="BU4" s="136">
        <v>9.8350000000000009</v>
      </c>
      <c r="BV4" s="43">
        <v>-4.2850000000000001</v>
      </c>
      <c r="BW4" s="136">
        <v>5.55</v>
      </c>
      <c r="BX4" s="42">
        <v>6.6</v>
      </c>
      <c r="BY4" s="41">
        <v>4.5</v>
      </c>
      <c r="CA4" s="168">
        <v>0</v>
      </c>
      <c r="CB4" s="169">
        <v>0</v>
      </c>
      <c r="CC4" s="169">
        <v>1</v>
      </c>
      <c r="CD4" s="169">
        <v>1</v>
      </c>
      <c r="CE4" s="169">
        <v>2</v>
      </c>
      <c r="CF4" s="168">
        <v>0</v>
      </c>
      <c r="CG4" s="164">
        <v>2</v>
      </c>
      <c r="CH4" s="164">
        <v>0</v>
      </c>
      <c r="CI4" s="169">
        <v>1</v>
      </c>
      <c r="CJ4" s="170">
        <v>1</v>
      </c>
      <c r="CK4" s="159"/>
      <c r="CL4" s="168">
        <v>1</v>
      </c>
      <c r="CM4" s="169">
        <v>1</v>
      </c>
      <c r="CN4" s="169">
        <v>0</v>
      </c>
      <c r="CO4" s="169">
        <v>0</v>
      </c>
      <c r="CP4" s="169">
        <v>1</v>
      </c>
      <c r="CQ4" s="168">
        <v>0</v>
      </c>
      <c r="CR4" s="169">
        <v>1</v>
      </c>
      <c r="CS4" s="169">
        <v>0</v>
      </c>
      <c r="CT4" s="169">
        <v>1</v>
      </c>
      <c r="CU4" s="170">
        <v>0</v>
      </c>
      <c r="CW4" s="168">
        <v>0</v>
      </c>
      <c r="CX4" s="169">
        <v>0</v>
      </c>
      <c r="CY4" s="169">
        <v>1</v>
      </c>
      <c r="CZ4" s="169">
        <v>1</v>
      </c>
      <c r="DA4" s="169">
        <v>1</v>
      </c>
      <c r="DB4" s="169">
        <v>3</v>
      </c>
      <c r="DC4" s="169">
        <v>1</v>
      </c>
      <c r="DD4" s="170">
        <v>0</v>
      </c>
      <c r="DE4" s="169">
        <v>0</v>
      </c>
      <c r="DF4" s="169">
        <v>0</v>
      </c>
      <c r="DG4" s="169">
        <v>0</v>
      </c>
      <c r="DH4" s="169">
        <v>2</v>
      </c>
      <c r="DI4" s="169">
        <v>2</v>
      </c>
      <c r="DJ4" s="169">
        <v>3</v>
      </c>
      <c r="DK4" s="169">
        <v>1</v>
      </c>
      <c r="DL4" s="170">
        <v>0</v>
      </c>
      <c r="DN4" s="168">
        <v>0</v>
      </c>
      <c r="DO4" s="169">
        <v>0</v>
      </c>
      <c r="DP4" s="169">
        <v>2</v>
      </c>
      <c r="DQ4" s="169">
        <v>0</v>
      </c>
      <c r="DR4" s="169">
        <v>0</v>
      </c>
      <c r="DS4" s="169">
        <v>2</v>
      </c>
      <c r="DT4" s="169">
        <v>0</v>
      </c>
      <c r="DU4" s="169">
        <v>0</v>
      </c>
      <c r="DV4" s="168">
        <v>0</v>
      </c>
      <c r="DW4" s="169">
        <v>0</v>
      </c>
      <c r="DX4" s="169">
        <v>0</v>
      </c>
      <c r="DY4" s="169">
        <v>0</v>
      </c>
      <c r="DZ4" s="169">
        <v>3</v>
      </c>
      <c r="EA4" s="169">
        <v>3</v>
      </c>
      <c r="EB4" s="169">
        <v>2</v>
      </c>
      <c r="EC4" s="170">
        <v>0</v>
      </c>
    </row>
    <row r="5" spans="1:206" s="44" customFormat="1">
      <c r="A5" s="230" t="s">
        <v>82</v>
      </c>
      <c r="B5" s="231">
        <v>46</v>
      </c>
      <c r="C5" s="27">
        <v>42076</v>
      </c>
      <c r="D5" s="28">
        <v>42125</v>
      </c>
      <c r="E5" s="28">
        <v>42104</v>
      </c>
      <c r="F5" s="28">
        <v>42175</v>
      </c>
      <c r="G5" s="28">
        <v>42146</v>
      </c>
      <c r="H5" s="28">
        <v>42229</v>
      </c>
      <c r="I5" s="41"/>
      <c r="J5" s="217">
        <f>_xlfn.DAYS(H5,E5)</f>
        <v>125</v>
      </c>
      <c r="K5" s="159"/>
      <c r="L5" s="159">
        <v>306</v>
      </c>
      <c r="M5" s="41">
        <v>326</v>
      </c>
      <c r="N5" s="137">
        <v>326</v>
      </c>
      <c r="O5" s="171">
        <f t="shared" ref="O5:O24" si="9">R5-N5</f>
        <v>-8</v>
      </c>
      <c r="P5" s="41">
        <v>318</v>
      </c>
      <c r="Q5" s="41">
        <v>317</v>
      </c>
      <c r="R5" s="52">
        <v>318</v>
      </c>
      <c r="S5" s="43"/>
      <c r="T5" s="42">
        <v>12</v>
      </c>
      <c r="U5" s="162">
        <v>8</v>
      </c>
      <c r="V5" s="137">
        <v>10</v>
      </c>
      <c r="W5" s="162">
        <v>-6</v>
      </c>
      <c r="X5" s="71">
        <v>4</v>
      </c>
      <c r="Y5" s="162">
        <v>4</v>
      </c>
      <c r="Z5" s="41">
        <v>4</v>
      </c>
      <c r="AA5" s="43"/>
      <c r="AB5" s="42">
        <v>41.6</v>
      </c>
      <c r="AC5" s="162">
        <v>36</v>
      </c>
      <c r="AD5" s="137">
        <f t="shared" ref="AD5:AD24" si="10">(AB5+AC5)/2</f>
        <v>38.799999999999997</v>
      </c>
      <c r="AE5" s="162">
        <f t="shared" si="0"/>
        <v>-38.799999999999997</v>
      </c>
      <c r="AF5" s="71">
        <f t="shared" ref="AF5:AF24" si="11">(AG5+AH5)/2</f>
        <v>0</v>
      </c>
      <c r="AG5" s="162">
        <v>0</v>
      </c>
      <c r="AH5" s="41">
        <v>0</v>
      </c>
      <c r="AJ5" s="43"/>
      <c r="AK5" s="42">
        <v>12</v>
      </c>
      <c r="AL5" s="43">
        <v>0</v>
      </c>
      <c r="AM5" s="43">
        <v>6</v>
      </c>
      <c r="AN5" s="43">
        <v>6</v>
      </c>
      <c r="AO5" s="43">
        <v>23</v>
      </c>
      <c r="AP5" s="43">
        <v>6</v>
      </c>
      <c r="AQ5" s="43">
        <v>5</v>
      </c>
      <c r="AR5" s="41">
        <v>12</v>
      </c>
      <c r="AS5" s="136">
        <f t="shared" si="1"/>
        <v>17.5</v>
      </c>
      <c r="AT5" s="43">
        <v>9.5</v>
      </c>
      <c r="AU5" s="136">
        <f t="shared" ref="AU5:AU24" si="12">AVERAGE(AV5,AZ5)</f>
        <v>27</v>
      </c>
      <c r="AV5" s="42">
        <v>17</v>
      </c>
      <c r="AW5" s="43">
        <v>4</v>
      </c>
      <c r="AX5" s="43">
        <v>7</v>
      </c>
      <c r="AY5" s="43">
        <v>6</v>
      </c>
      <c r="AZ5" s="43">
        <v>37</v>
      </c>
      <c r="BA5" s="43">
        <v>10</v>
      </c>
      <c r="BB5" s="43">
        <v>13</v>
      </c>
      <c r="BC5" s="41">
        <v>14</v>
      </c>
      <c r="BE5" s="166">
        <f t="shared" ref="BE5:BE24" si="13">AVERAGE(AP5,AL5)</f>
        <v>3</v>
      </c>
      <c r="BF5" s="167">
        <f t="shared" si="2"/>
        <v>7</v>
      </c>
      <c r="BH5" s="166">
        <f t="shared" si="3"/>
        <v>5.5</v>
      </c>
      <c r="BI5" s="167">
        <f t="shared" si="4"/>
        <v>10</v>
      </c>
      <c r="BK5" s="166">
        <f t="shared" si="5"/>
        <v>9</v>
      </c>
      <c r="BL5" s="167">
        <f t="shared" si="6"/>
        <v>10</v>
      </c>
      <c r="BN5" s="166">
        <f t="shared" si="7"/>
        <v>17.5</v>
      </c>
      <c r="BO5" s="167">
        <f t="shared" si="8"/>
        <v>27</v>
      </c>
      <c r="BS5" s="42">
        <v>5</v>
      </c>
      <c r="BT5" s="41">
        <v>4.33</v>
      </c>
      <c r="BU5" s="136">
        <v>4.665</v>
      </c>
      <c r="BV5" s="43">
        <v>-2.665</v>
      </c>
      <c r="BW5" s="136">
        <v>2</v>
      </c>
      <c r="BX5" s="42">
        <v>2</v>
      </c>
      <c r="BY5" s="41">
        <v>2</v>
      </c>
      <c r="CA5" s="76">
        <v>0</v>
      </c>
      <c r="CB5" s="73">
        <v>2</v>
      </c>
      <c r="CC5" s="73">
        <v>1</v>
      </c>
      <c r="CD5" s="73">
        <v>2</v>
      </c>
      <c r="CE5" s="73">
        <v>2</v>
      </c>
      <c r="CF5" s="76">
        <v>1</v>
      </c>
      <c r="CG5" s="162">
        <v>2</v>
      </c>
      <c r="CH5" s="162">
        <v>1</v>
      </c>
      <c r="CI5" s="73">
        <v>2</v>
      </c>
      <c r="CJ5" s="74">
        <v>2</v>
      </c>
      <c r="CK5" s="159"/>
      <c r="CL5" s="76">
        <v>1</v>
      </c>
      <c r="CM5" s="73">
        <v>0</v>
      </c>
      <c r="CN5" s="73">
        <v>2</v>
      </c>
      <c r="CO5" s="73">
        <v>1</v>
      </c>
      <c r="CP5" s="73">
        <v>2</v>
      </c>
      <c r="CQ5" s="76">
        <v>0</v>
      </c>
      <c r="CR5" s="73">
        <v>2</v>
      </c>
      <c r="CS5" s="73">
        <v>1</v>
      </c>
      <c r="CT5" s="73">
        <v>1</v>
      </c>
      <c r="CU5" s="74">
        <v>2</v>
      </c>
      <c r="CW5" s="76">
        <v>2</v>
      </c>
      <c r="CX5" s="73">
        <v>2</v>
      </c>
      <c r="CY5" s="73">
        <v>3</v>
      </c>
      <c r="CZ5" s="73">
        <v>2</v>
      </c>
      <c r="DA5" s="73">
        <v>3</v>
      </c>
      <c r="DB5" s="73">
        <v>3</v>
      </c>
      <c r="DC5" s="73">
        <v>0</v>
      </c>
      <c r="DD5" s="74">
        <v>0</v>
      </c>
      <c r="DE5" s="73">
        <v>2</v>
      </c>
      <c r="DF5" s="73">
        <v>2</v>
      </c>
      <c r="DG5" s="73">
        <v>3</v>
      </c>
      <c r="DH5" s="73">
        <v>2</v>
      </c>
      <c r="DI5" s="73">
        <v>3</v>
      </c>
      <c r="DJ5" s="73">
        <v>3</v>
      </c>
      <c r="DK5" s="73">
        <v>0</v>
      </c>
      <c r="DL5" s="74">
        <v>1</v>
      </c>
      <c r="DN5" s="76">
        <v>2</v>
      </c>
      <c r="DO5" s="73">
        <v>2</v>
      </c>
      <c r="DP5" s="73">
        <v>3</v>
      </c>
      <c r="DQ5" s="73">
        <v>2</v>
      </c>
      <c r="DR5" s="73">
        <v>3</v>
      </c>
      <c r="DS5" s="73">
        <v>3</v>
      </c>
      <c r="DT5" s="73">
        <v>1</v>
      </c>
      <c r="DU5" s="73">
        <v>0</v>
      </c>
      <c r="DV5" s="76">
        <v>1</v>
      </c>
      <c r="DW5" s="73">
        <v>2</v>
      </c>
      <c r="DX5" s="73">
        <v>3</v>
      </c>
      <c r="DY5" s="73">
        <v>2</v>
      </c>
      <c r="DZ5" s="73">
        <v>2</v>
      </c>
      <c r="EA5" s="73">
        <v>3</v>
      </c>
      <c r="EB5" s="73">
        <v>2</v>
      </c>
      <c r="EC5" s="74">
        <v>1</v>
      </c>
    </row>
    <row r="6" spans="1:206" s="44" customFormat="1">
      <c r="A6" s="230" t="s">
        <v>82</v>
      </c>
      <c r="B6" s="231">
        <v>67</v>
      </c>
      <c r="C6" s="27">
        <v>42214</v>
      </c>
      <c r="D6" s="28">
        <v>42227</v>
      </c>
      <c r="E6" s="28">
        <v>42248</v>
      </c>
      <c r="F6" s="28">
        <v>42269</v>
      </c>
      <c r="G6" s="28">
        <v>42306</v>
      </c>
      <c r="H6" s="28">
        <v>42332</v>
      </c>
      <c r="I6" s="41"/>
      <c r="J6" s="217">
        <f>_xlfn.DAYS(H6,D6)</f>
        <v>105</v>
      </c>
      <c r="K6" s="159"/>
      <c r="L6" s="159">
        <v>303</v>
      </c>
      <c r="M6" s="41">
        <v>314</v>
      </c>
      <c r="N6" s="137">
        <v>314</v>
      </c>
      <c r="O6" s="171">
        <f t="shared" si="9"/>
        <v>-27</v>
      </c>
      <c r="P6" s="41" t="s">
        <v>26</v>
      </c>
      <c r="Q6" s="41">
        <v>287</v>
      </c>
      <c r="R6" s="52">
        <v>287</v>
      </c>
      <c r="S6" s="43"/>
      <c r="T6" s="42">
        <v>20</v>
      </c>
      <c r="U6" s="162">
        <v>9</v>
      </c>
      <c r="V6" s="137">
        <f>29/2</f>
        <v>14.5</v>
      </c>
      <c r="W6" s="162">
        <v>-6.5</v>
      </c>
      <c r="X6" s="71">
        <v>8</v>
      </c>
      <c r="Y6" s="162">
        <v>8</v>
      </c>
      <c r="Z6" s="41">
        <v>8</v>
      </c>
      <c r="AA6" s="43"/>
      <c r="AB6" s="42">
        <v>25</v>
      </c>
      <c r="AC6" s="162">
        <v>13.89</v>
      </c>
      <c r="AD6" s="137">
        <f t="shared" si="10"/>
        <v>19.445</v>
      </c>
      <c r="AE6" s="162">
        <f t="shared" si="0"/>
        <v>-11.145</v>
      </c>
      <c r="AF6" s="71">
        <f t="shared" si="11"/>
        <v>8.3000000000000007</v>
      </c>
      <c r="AG6" s="162">
        <v>8.3000000000000007</v>
      </c>
      <c r="AH6" s="41">
        <v>8.3000000000000007</v>
      </c>
      <c r="AJ6" s="43"/>
      <c r="AK6" s="42">
        <v>11</v>
      </c>
      <c r="AL6" s="43">
        <v>0</v>
      </c>
      <c r="AM6" s="43">
        <v>8</v>
      </c>
      <c r="AN6" s="43">
        <v>3</v>
      </c>
      <c r="AO6" s="43">
        <v>7</v>
      </c>
      <c r="AP6" s="43">
        <v>1</v>
      </c>
      <c r="AQ6" s="43">
        <v>2</v>
      </c>
      <c r="AR6" s="41">
        <v>4</v>
      </c>
      <c r="AS6" s="136">
        <f t="shared" si="1"/>
        <v>9</v>
      </c>
      <c r="AT6" s="43">
        <v>11</v>
      </c>
      <c r="AU6" s="136">
        <f t="shared" si="12"/>
        <v>20</v>
      </c>
      <c r="AV6" s="42">
        <v>22</v>
      </c>
      <c r="AW6" s="43">
        <v>4</v>
      </c>
      <c r="AX6" s="43">
        <v>3</v>
      </c>
      <c r="AY6" s="43">
        <v>15</v>
      </c>
      <c r="AZ6" s="43">
        <v>18</v>
      </c>
      <c r="BA6" s="43">
        <v>3</v>
      </c>
      <c r="BB6" s="43">
        <v>3</v>
      </c>
      <c r="BC6" s="41">
        <v>12</v>
      </c>
      <c r="BE6" s="166">
        <f t="shared" si="13"/>
        <v>0.5</v>
      </c>
      <c r="BF6" s="167">
        <f t="shared" si="2"/>
        <v>3.5</v>
      </c>
      <c r="BH6" s="166">
        <f t="shared" si="3"/>
        <v>5</v>
      </c>
      <c r="BI6" s="167">
        <f t="shared" si="4"/>
        <v>3</v>
      </c>
      <c r="BK6" s="166">
        <f t="shared" si="5"/>
        <v>3.5</v>
      </c>
      <c r="BL6" s="167">
        <f t="shared" si="6"/>
        <v>13.5</v>
      </c>
      <c r="BN6" s="166">
        <f t="shared" si="7"/>
        <v>9</v>
      </c>
      <c r="BO6" s="167">
        <f t="shared" si="8"/>
        <v>20</v>
      </c>
      <c r="BS6" s="42">
        <v>3</v>
      </c>
      <c r="BT6" s="41">
        <v>3</v>
      </c>
      <c r="BU6" s="136">
        <v>3</v>
      </c>
      <c r="BV6" s="43">
        <v>3</v>
      </c>
      <c r="BW6" s="136">
        <v>6</v>
      </c>
      <c r="BX6" s="42">
        <v>7</v>
      </c>
      <c r="BY6" s="41">
        <v>5</v>
      </c>
      <c r="CA6" s="76">
        <v>0</v>
      </c>
      <c r="CB6" s="73">
        <v>1</v>
      </c>
      <c r="CC6" s="73">
        <v>1</v>
      </c>
      <c r="CD6" s="73">
        <v>0</v>
      </c>
      <c r="CE6" s="73">
        <v>2</v>
      </c>
      <c r="CF6" s="76">
        <v>0</v>
      </c>
      <c r="CG6" s="162">
        <v>0</v>
      </c>
      <c r="CH6" s="162">
        <v>0</v>
      </c>
      <c r="CI6" s="73">
        <v>1</v>
      </c>
      <c r="CJ6" s="74">
        <v>2</v>
      </c>
      <c r="CK6" s="159"/>
      <c r="CL6" s="76">
        <v>1</v>
      </c>
      <c r="CM6" s="73">
        <v>0</v>
      </c>
      <c r="CN6" s="73">
        <v>0</v>
      </c>
      <c r="CO6" s="73">
        <v>0</v>
      </c>
      <c r="CP6" s="73">
        <v>0</v>
      </c>
      <c r="CQ6" s="76">
        <v>0</v>
      </c>
      <c r="CR6" s="73">
        <v>1</v>
      </c>
      <c r="CS6" s="73">
        <v>0</v>
      </c>
      <c r="CT6" s="73">
        <v>0</v>
      </c>
      <c r="CU6" s="74">
        <v>1</v>
      </c>
      <c r="CW6" s="76">
        <v>2</v>
      </c>
      <c r="CX6" s="73">
        <v>2</v>
      </c>
      <c r="CY6" s="73">
        <v>3</v>
      </c>
      <c r="CZ6" s="73">
        <v>1</v>
      </c>
      <c r="DA6" s="73">
        <v>3</v>
      </c>
      <c r="DB6" s="73">
        <v>3</v>
      </c>
      <c r="DC6" s="73">
        <v>3</v>
      </c>
      <c r="DD6" s="74">
        <v>1</v>
      </c>
      <c r="DE6" s="73">
        <v>0</v>
      </c>
      <c r="DF6" s="73">
        <v>0</v>
      </c>
      <c r="DG6" s="73">
        <v>0</v>
      </c>
      <c r="DH6" s="73">
        <v>0</v>
      </c>
      <c r="DI6" s="73">
        <v>1</v>
      </c>
      <c r="DJ6" s="73">
        <v>3</v>
      </c>
      <c r="DK6" s="73">
        <v>2</v>
      </c>
      <c r="DL6" s="74">
        <v>0</v>
      </c>
      <c r="DN6" s="76">
        <v>0</v>
      </c>
      <c r="DO6" s="73">
        <v>0</v>
      </c>
      <c r="DP6" s="73">
        <v>0</v>
      </c>
      <c r="DQ6" s="73">
        <v>0</v>
      </c>
      <c r="DR6" s="73">
        <v>1</v>
      </c>
      <c r="DS6" s="73">
        <v>2</v>
      </c>
      <c r="DT6" s="73">
        <v>2</v>
      </c>
      <c r="DU6" s="73">
        <v>1</v>
      </c>
      <c r="DV6" s="76">
        <v>0</v>
      </c>
      <c r="DW6" s="73">
        <v>0</v>
      </c>
      <c r="DX6" s="73">
        <v>0</v>
      </c>
      <c r="DY6" s="73">
        <v>0</v>
      </c>
      <c r="DZ6" s="73">
        <v>0</v>
      </c>
      <c r="EA6" s="73">
        <v>2</v>
      </c>
      <c r="EB6" s="73">
        <v>2</v>
      </c>
      <c r="EC6" s="74">
        <v>0</v>
      </c>
    </row>
    <row r="7" spans="1:206" s="44" customFormat="1">
      <c r="A7" s="230" t="s">
        <v>82</v>
      </c>
      <c r="B7" s="231">
        <v>68</v>
      </c>
      <c r="C7" s="27">
        <v>42020</v>
      </c>
      <c r="D7" s="28">
        <v>42060</v>
      </c>
      <c r="E7" s="28">
        <v>42053</v>
      </c>
      <c r="F7" s="28">
        <v>42137</v>
      </c>
      <c r="G7" s="28">
        <v>42151</v>
      </c>
      <c r="H7" s="28">
        <v>42179</v>
      </c>
      <c r="I7" s="41"/>
      <c r="J7" s="217">
        <f>_xlfn.DAYS(H7,E7)</f>
        <v>126</v>
      </c>
      <c r="K7" s="159"/>
      <c r="L7" s="159">
        <v>299</v>
      </c>
      <c r="M7" s="41">
        <v>292</v>
      </c>
      <c r="N7" s="137">
        <v>299</v>
      </c>
      <c r="O7" s="171">
        <f t="shared" si="9"/>
        <v>1</v>
      </c>
      <c r="P7" s="41">
        <v>286</v>
      </c>
      <c r="Q7" s="41">
        <v>300</v>
      </c>
      <c r="R7" s="52">
        <v>300</v>
      </c>
      <c r="S7" s="43"/>
      <c r="T7" s="42">
        <v>8</v>
      </c>
      <c r="U7" s="162">
        <v>8</v>
      </c>
      <c r="V7" s="137">
        <v>8</v>
      </c>
      <c r="W7" s="162">
        <v>-2</v>
      </c>
      <c r="X7" s="71">
        <v>6</v>
      </c>
      <c r="Y7" s="162">
        <v>6</v>
      </c>
      <c r="Z7" s="41">
        <v>6</v>
      </c>
      <c r="AA7" s="43"/>
      <c r="AB7" s="42">
        <v>5.56</v>
      </c>
      <c r="AC7" s="162">
        <v>5.56</v>
      </c>
      <c r="AD7" s="137">
        <f t="shared" si="10"/>
        <v>5.56</v>
      </c>
      <c r="AE7" s="162">
        <f t="shared" si="0"/>
        <v>-5.56</v>
      </c>
      <c r="AF7" s="71">
        <f t="shared" si="11"/>
        <v>0</v>
      </c>
      <c r="AG7" s="162">
        <v>0</v>
      </c>
      <c r="AH7" s="41">
        <v>0</v>
      </c>
      <c r="AJ7" s="43"/>
      <c r="AK7" s="42">
        <v>26</v>
      </c>
      <c r="AL7" s="43">
        <v>8</v>
      </c>
      <c r="AM7" s="43">
        <v>8</v>
      </c>
      <c r="AN7" s="43">
        <v>10</v>
      </c>
      <c r="AO7" s="43">
        <v>25</v>
      </c>
      <c r="AP7" s="43">
        <v>6</v>
      </c>
      <c r="AQ7" s="43">
        <v>11</v>
      </c>
      <c r="AR7" s="41">
        <v>8</v>
      </c>
      <c r="AS7" s="136">
        <f t="shared" si="1"/>
        <v>25.5</v>
      </c>
      <c r="AT7" s="43">
        <v>-6.5</v>
      </c>
      <c r="AU7" s="136">
        <f t="shared" si="12"/>
        <v>19</v>
      </c>
      <c r="AV7" s="42">
        <v>21</v>
      </c>
      <c r="AW7" s="43">
        <v>4</v>
      </c>
      <c r="AX7" s="43">
        <v>10</v>
      </c>
      <c r="AY7" s="43">
        <v>7</v>
      </c>
      <c r="AZ7" s="43">
        <v>17</v>
      </c>
      <c r="BA7" s="43">
        <v>6</v>
      </c>
      <c r="BB7" s="43">
        <v>3</v>
      </c>
      <c r="BC7" s="41">
        <v>8</v>
      </c>
      <c r="BE7" s="166">
        <f t="shared" si="13"/>
        <v>7</v>
      </c>
      <c r="BF7" s="167">
        <f t="shared" si="2"/>
        <v>5</v>
      </c>
      <c r="BH7" s="166">
        <f t="shared" si="3"/>
        <v>9.5</v>
      </c>
      <c r="BI7" s="167">
        <f t="shared" si="4"/>
        <v>6.5</v>
      </c>
      <c r="BK7" s="166">
        <f t="shared" si="5"/>
        <v>9</v>
      </c>
      <c r="BL7" s="167">
        <f t="shared" si="6"/>
        <v>7.5</v>
      </c>
      <c r="BN7" s="166">
        <f t="shared" si="7"/>
        <v>25.5</v>
      </c>
      <c r="BO7" s="167">
        <f t="shared" si="8"/>
        <v>19</v>
      </c>
      <c r="BS7" s="42">
        <v>4.5</v>
      </c>
      <c r="BT7" s="41">
        <v>2.87</v>
      </c>
      <c r="BU7" s="136">
        <v>3.6850000000000001</v>
      </c>
      <c r="BV7" s="43">
        <v>1.48</v>
      </c>
      <c r="BW7" s="136">
        <v>5.165</v>
      </c>
      <c r="BX7" s="42">
        <v>6.33</v>
      </c>
      <c r="BY7" s="41">
        <v>4</v>
      </c>
      <c r="CA7" s="76">
        <v>1</v>
      </c>
      <c r="CB7" s="73">
        <v>2</v>
      </c>
      <c r="CC7" s="73">
        <v>0</v>
      </c>
      <c r="CD7" s="73">
        <v>1</v>
      </c>
      <c r="CE7" s="73">
        <v>3</v>
      </c>
      <c r="CF7" s="76">
        <v>2</v>
      </c>
      <c r="CG7" s="162">
        <v>1</v>
      </c>
      <c r="CH7" s="162">
        <v>2</v>
      </c>
      <c r="CI7" s="73">
        <v>1</v>
      </c>
      <c r="CJ7" s="74">
        <v>3</v>
      </c>
      <c r="CK7" s="159"/>
      <c r="CL7" s="76">
        <v>0</v>
      </c>
      <c r="CM7" s="73">
        <v>0</v>
      </c>
      <c r="CN7" s="73">
        <v>0</v>
      </c>
      <c r="CO7" s="73">
        <v>0</v>
      </c>
      <c r="CP7" s="73">
        <v>0</v>
      </c>
      <c r="CQ7" s="76">
        <v>1</v>
      </c>
      <c r="CR7" s="73">
        <v>0</v>
      </c>
      <c r="CS7" s="73">
        <v>0</v>
      </c>
      <c r="CT7" s="73">
        <v>2</v>
      </c>
      <c r="CU7" s="74">
        <v>1</v>
      </c>
      <c r="CW7" s="76">
        <v>2</v>
      </c>
      <c r="CX7" s="73">
        <v>0</v>
      </c>
      <c r="CY7" s="73">
        <v>1</v>
      </c>
      <c r="CZ7" s="73">
        <v>0</v>
      </c>
      <c r="DA7" s="73">
        <v>1</v>
      </c>
      <c r="DB7" s="73">
        <v>1</v>
      </c>
      <c r="DC7" s="73">
        <v>2</v>
      </c>
      <c r="DD7" s="74">
        <v>0</v>
      </c>
      <c r="DE7" s="73">
        <v>0</v>
      </c>
      <c r="DF7" s="73">
        <v>0</v>
      </c>
      <c r="DG7" s="73">
        <v>2</v>
      </c>
      <c r="DH7" s="73">
        <v>2</v>
      </c>
      <c r="DI7" s="73">
        <v>1</v>
      </c>
      <c r="DJ7" s="73">
        <v>2</v>
      </c>
      <c r="DK7" s="73">
        <v>2</v>
      </c>
      <c r="DL7" s="74">
        <v>0</v>
      </c>
      <c r="DN7" s="76">
        <v>0</v>
      </c>
      <c r="DO7" s="73">
        <v>0</v>
      </c>
      <c r="DP7" s="73">
        <v>0</v>
      </c>
      <c r="DQ7" s="73">
        <v>1</v>
      </c>
      <c r="DR7" s="73">
        <v>2</v>
      </c>
      <c r="DS7" s="73">
        <v>2</v>
      </c>
      <c r="DT7" s="73">
        <v>1</v>
      </c>
      <c r="DU7" s="73">
        <v>1</v>
      </c>
      <c r="DV7" s="76">
        <v>0</v>
      </c>
      <c r="DW7" s="73">
        <v>0</v>
      </c>
      <c r="DX7" s="73">
        <v>1</v>
      </c>
      <c r="DY7" s="73">
        <v>1</v>
      </c>
      <c r="DZ7" s="73">
        <v>1</v>
      </c>
      <c r="EA7" s="73">
        <v>2</v>
      </c>
      <c r="EB7" s="73">
        <v>2</v>
      </c>
      <c r="EC7" s="74">
        <v>0</v>
      </c>
    </row>
    <row r="8" spans="1:206" s="44" customFormat="1">
      <c r="A8" s="230" t="s">
        <v>82</v>
      </c>
      <c r="B8" s="231">
        <v>21</v>
      </c>
      <c r="C8" s="27">
        <v>41955</v>
      </c>
      <c r="D8" s="28">
        <v>42011</v>
      </c>
      <c r="E8" s="28">
        <v>41983</v>
      </c>
      <c r="F8" s="28">
        <v>42055</v>
      </c>
      <c r="G8" s="28">
        <v>42053</v>
      </c>
      <c r="H8" s="28">
        <v>42082</v>
      </c>
      <c r="I8" s="41"/>
      <c r="J8" s="217">
        <f>_xlfn.DAYS(H8,E8)</f>
        <v>99</v>
      </c>
      <c r="K8" s="159"/>
      <c r="L8" s="159">
        <v>305</v>
      </c>
      <c r="M8" s="41">
        <v>320</v>
      </c>
      <c r="N8" s="137">
        <v>320</v>
      </c>
      <c r="O8" s="171">
        <f t="shared" si="9"/>
        <v>13</v>
      </c>
      <c r="P8" s="41">
        <v>310</v>
      </c>
      <c r="Q8" s="41">
        <v>333</v>
      </c>
      <c r="R8" s="52">
        <v>333</v>
      </c>
      <c r="S8" s="43"/>
      <c r="T8" s="42">
        <v>14</v>
      </c>
      <c r="U8" s="162">
        <v>10</v>
      </c>
      <c r="V8" s="137">
        <v>12</v>
      </c>
      <c r="W8" s="162">
        <v>-7</v>
      </c>
      <c r="X8" s="71">
        <v>7</v>
      </c>
      <c r="Y8" s="162">
        <v>7</v>
      </c>
      <c r="Z8" s="41">
        <v>7</v>
      </c>
      <c r="AA8" s="43"/>
      <c r="AB8" s="42">
        <v>4.17</v>
      </c>
      <c r="AC8" s="162">
        <v>21.15</v>
      </c>
      <c r="AD8" s="137">
        <f t="shared" si="10"/>
        <v>12.66</v>
      </c>
      <c r="AE8" s="162">
        <f t="shared" si="0"/>
        <v>-11.620000000000001</v>
      </c>
      <c r="AF8" s="71">
        <f t="shared" si="11"/>
        <v>1.04</v>
      </c>
      <c r="AG8" s="162">
        <v>2.08</v>
      </c>
      <c r="AH8" s="41">
        <v>0</v>
      </c>
      <c r="AJ8" s="43"/>
      <c r="AK8" s="42">
        <v>29</v>
      </c>
      <c r="AL8" s="43">
        <v>6</v>
      </c>
      <c r="AM8" s="43">
        <v>11</v>
      </c>
      <c r="AN8" s="43">
        <v>12</v>
      </c>
      <c r="AO8" s="43">
        <v>22</v>
      </c>
      <c r="AP8" s="43">
        <v>6</v>
      </c>
      <c r="AQ8" s="43">
        <v>8</v>
      </c>
      <c r="AR8" s="41">
        <v>8</v>
      </c>
      <c r="AS8" s="136">
        <f t="shared" si="1"/>
        <v>25.5</v>
      </c>
      <c r="AT8" s="43">
        <v>7</v>
      </c>
      <c r="AU8" s="136">
        <f t="shared" si="12"/>
        <v>32.5</v>
      </c>
      <c r="AV8" s="42">
        <v>27</v>
      </c>
      <c r="AW8" s="43">
        <v>4</v>
      </c>
      <c r="AX8" s="43">
        <v>10</v>
      </c>
      <c r="AY8" s="43">
        <v>13</v>
      </c>
      <c r="AZ8" s="43">
        <v>38</v>
      </c>
      <c r="BA8" s="43">
        <v>11</v>
      </c>
      <c r="BB8" s="43">
        <v>12</v>
      </c>
      <c r="BC8" s="41">
        <v>15</v>
      </c>
      <c r="BE8" s="166">
        <f t="shared" si="13"/>
        <v>6</v>
      </c>
      <c r="BF8" s="167">
        <f t="shared" si="2"/>
        <v>7.5</v>
      </c>
      <c r="BH8" s="166">
        <f t="shared" si="3"/>
        <v>9.5</v>
      </c>
      <c r="BI8" s="167">
        <f t="shared" si="4"/>
        <v>11</v>
      </c>
      <c r="BK8" s="166">
        <f t="shared" si="5"/>
        <v>10</v>
      </c>
      <c r="BL8" s="167">
        <f t="shared" si="6"/>
        <v>14</v>
      </c>
      <c r="BN8" s="166">
        <f t="shared" si="7"/>
        <v>25.5</v>
      </c>
      <c r="BO8" s="167">
        <f t="shared" si="8"/>
        <v>32.5</v>
      </c>
      <c r="BS8" s="42">
        <v>5.88</v>
      </c>
      <c r="BT8" s="41">
        <v>7.83</v>
      </c>
      <c r="BU8" s="136">
        <v>6.8550000000000004</v>
      </c>
      <c r="BV8" s="43">
        <v>-4.79</v>
      </c>
      <c r="BW8" s="136">
        <v>2.0649999999999999</v>
      </c>
      <c r="BX8" s="42">
        <v>2.5</v>
      </c>
      <c r="BY8" s="41">
        <v>1.63</v>
      </c>
      <c r="CA8" s="76">
        <v>0</v>
      </c>
      <c r="CB8" s="73">
        <v>2</v>
      </c>
      <c r="CC8" s="73">
        <v>0</v>
      </c>
      <c r="CD8" s="73">
        <v>0</v>
      </c>
      <c r="CE8" s="73">
        <v>1</v>
      </c>
      <c r="CF8" s="76">
        <v>0</v>
      </c>
      <c r="CG8" s="162">
        <v>1</v>
      </c>
      <c r="CH8" s="162">
        <v>0</v>
      </c>
      <c r="CI8" s="73">
        <v>0</v>
      </c>
      <c r="CJ8" s="74">
        <v>0</v>
      </c>
      <c r="CK8" s="159"/>
      <c r="CL8" s="76">
        <v>0</v>
      </c>
      <c r="CM8" s="73">
        <v>0</v>
      </c>
      <c r="CN8" s="73">
        <v>0</v>
      </c>
      <c r="CO8" s="73">
        <v>0</v>
      </c>
      <c r="CP8" s="73">
        <v>0</v>
      </c>
      <c r="CQ8" s="76">
        <v>0</v>
      </c>
      <c r="CR8" s="73">
        <v>1</v>
      </c>
      <c r="CS8" s="73">
        <v>0</v>
      </c>
      <c r="CT8" s="73">
        <v>0</v>
      </c>
      <c r="CU8" s="74">
        <v>0</v>
      </c>
      <c r="CW8" s="76">
        <v>0</v>
      </c>
      <c r="CX8" s="73">
        <v>0</v>
      </c>
      <c r="CY8" s="73">
        <v>0</v>
      </c>
      <c r="CZ8" s="73">
        <v>0</v>
      </c>
      <c r="DA8" s="73">
        <v>1</v>
      </c>
      <c r="DB8" s="73">
        <v>3</v>
      </c>
      <c r="DC8" s="73">
        <v>1</v>
      </c>
      <c r="DD8" s="74">
        <v>0</v>
      </c>
      <c r="DE8" s="73">
        <v>0</v>
      </c>
      <c r="DF8" s="73">
        <v>0</v>
      </c>
      <c r="DG8" s="73">
        <v>0</v>
      </c>
      <c r="DH8" s="73">
        <v>0</v>
      </c>
      <c r="DI8" s="73">
        <v>1</v>
      </c>
      <c r="DJ8" s="73">
        <v>3</v>
      </c>
      <c r="DK8" s="73">
        <v>2</v>
      </c>
      <c r="DL8" s="74">
        <v>0</v>
      </c>
      <c r="DN8" s="76">
        <v>0</v>
      </c>
      <c r="DO8" s="73">
        <v>0</v>
      </c>
      <c r="DP8" s="73">
        <v>2</v>
      </c>
      <c r="DQ8" s="73">
        <v>0</v>
      </c>
      <c r="DR8" s="73">
        <v>3</v>
      </c>
      <c r="DS8" s="73">
        <v>3</v>
      </c>
      <c r="DT8" s="73">
        <v>0</v>
      </c>
      <c r="DU8" s="73">
        <v>0</v>
      </c>
      <c r="DV8" s="76">
        <v>0</v>
      </c>
      <c r="DW8" s="73">
        <v>0</v>
      </c>
      <c r="DX8" s="73">
        <v>0</v>
      </c>
      <c r="DY8" s="73">
        <v>0</v>
      </c>
      <c r="DZ8" s="73">
        <v>2</v>
      </c>
      <c r="EA8" s="73">
        <v>3</v>
      </c>
      <c r="EB8" s="73">
        <v>2</v>
      </c>
      <c r="EC8" s="74">
        <v>0</v>
      </c>
    </row>
    <row r="9" spans="1:206" s="44" customFormat="1">
      <c r="A9" s="230" t="s">
        <v>82</v>
      </c>
      <c r="B9" s="231">
        <v>72</v>
      </c>
      <c r="C9" s="27">
        <v>41983</v>
      </c>
      <c r="D9" s="28">
        <v>42067</v>
      </c>
      <c r="E9" s="28">
        <v>42074</v>
      </c>
      <c r="F9" s="28">
        <v>42116</v>
      </c>
      <c r="G9" s="28">
        <v>42496</v>
      </c>
      <c r="H9" s="28">
        <v>42144</v>
      </c>
      <c r="I9" s="41"/>
      <c r="J9" s="217">
        <f>_xlfn.DAYS(H9,D9)</f>
        <v>77</v>
      </c>
      <c r="K9" s="159"/>
      <c r="L9" s="159">
        <v>302</v>
      </c>
      <c r="M9" s="41">
        <v>300</v>
      </c>
      <c r="N9" s="137">
        <v>302</v>
      </c>
      <c r="O9" s="171">
        <f t="shared" si="9"/>
        <v>-15</v>
      </c>
      <c r="P9" s="41">
        <v>287</v>
      </c>
      <c r="Q9" s="41">
        <v>278</v>
      </c>
      <c r="R9" s="52">
        <v>287</v>
      </c>
      <c r="S9" s="43"/>
      <c r="T9" s="42">
        <v>18</v>
      </c>
      <c r="U9" s="162">
        <v>17</v>
      </c>
      <c r="V9" s="137">
        <v>17.5</v>
      </c>
      <c r="W9" s="162">
        <v>-5.5</v>
      </c>
      <c r="X9" s="71">
        <v>12</v>
      </c>
      <c r="Y9" s="162">
        <v>12</v>
      </c>
      <c r="Z9" s="41">
        <v>12</v>
      </c>
      <c r="AA9" s="43"/>
      <c r="AB9" s="42">
        <v>66.67</v>
      </c>
      <c r="AC9" s="162">
        <v>56.25</v>
      </c>
      <c r="AD9" s="137">
        <f t="shared" si="10"/>
        <v>61.46</v>
      </c>
      <c r="AE9" s="162">
        <f t="shared" si="0"/>
        <v>-17.71</v>
      </c>
      <c r="AF9" s="71">
        <f t="shared" si="11"/>
        <v>43.75</v>
      </c>
      <c r="AG9" s="162">
        <v>43.75</v>
      </c>
      <c r="AH9" s="41">
        <v>43.75</v>
      </c>
      <c r="AJ9" s="43"/>
      <c r="AK9" s="42">
        <v>34</v>
      </c>
      <c r="AL9" s="43">
        <v>4</v>
      </c>
      <c r="AM9" s="43">
        <v>15</v>
      </c>
      <c r="AN9" s="43">
        <v>15</v>
      </c>
      <c r="AO9" s="43">
        <v>25</v>
      </c>
      <c r="AP9" s="43">
        <v>7</v>
      </c>
      <c r="AQ9" s="43">
        <v>9</v>
      </c>
      <c r="AR9" s="41">
        <v>9</v>
      </c>
      <c r="AS9" s="136">
        <f t="shared" si="1"/>
        <v>29.5</v>
      </c>
      <c r="AT9" s="43">
        <v>-1.5</v>
      </c>
      <c r="AU9" s="136">
        <f t="shared" si="12"/>
        <v>28</v>
      </c>
      <c r="AV9" s="42">
        <v>34</v>
      </c>
      <c r="AW9" s="43">
        <v>7</v>
      </c>
      <c r="AX9" s="43">
        <v>12</v>
      </c>
      <c r="AY9" s="43">
        <v>15</v>
      </c>
      <c r="AZ9" s="43">
        <v>22</v>
      </c>
      <c r="BA9" s="43">
        <v>6</v>
      </c>
      <c r="BB9" s="43">
        <v>7</v>
      </c>
      <c r="BC9" s="41">
        <v>9</v>
      </c>
      <c r="BE9" s="166">
        <f t="shared" si="13"/>
        <v>5.5</v>
      </c>
      <c r="BF9" s="167">
        <f t="shared" si="2"/>
        <v>6.5</v>
      </c>
      <c r="BH9" s="166">
        <f t="shared" si="3"/>
        <v>12</v>
      </c>
      <c r="BI9" s="167">
        <f t="shared" si="4"/>
        <v>9.5</v>
      </c>
      <c r="BK9" s="166">
        <f t="shared" si="5"/>
        <v>12</v>
      </c>
      <c r="BL9" s="167">
        <f t="shared" si="6"/>
        <v>12</v>
      </c>
      <c r="BN9" s="166">
        <f t="shared" si="7"/>
        <v>29.5</v>
      </c>
      <c r="BO9" s="167">
        <f t="shared" si="8"/>
        <v>28</v>
      </c>
      <c r="BS9" s="42">
        <v>7.97</v>
      </c>
      <c r="BT9" s="41">
        <v>3.7</v>
      </c>
      <c r="BU9" s="136">
        <v>5.835</v>
      </c>
      <c r="BV9" s="43">
        <v>-2.0049999999999999</v>
      </c>
      <c r="BW9" s="136">
        <v>3.83</v>
      </c>
      <c r="BX9" s="42">
        <v>3.33</v>
      </c>
      <c r="BY9" s="41">
        <v>4.33</v>
      </c>
      <c r="CA9" s="76">
        <v>0</v>
      </c>
      <c r="CB9" s="73">
        <v>2</v>
      </c>
      <c r="CC9" s="73">
        <v>0</v>
      </c>
      <c r="CD9" s="73">
        <v>0</v>
      </c>
      <c r="CE9" s="73">
        <v>0</v>
      </c>
      <c r="CF9" s="76">
        <v>0</v>
      </c>
      <c r="CG9" s="162">
        <v>2</v>
      </c>
      <c r="CH9" s="162">
        <v>0</v>
      </c>
      <c r="CI9" s="73">
        <v>0</v>
      </c>
      <c r="CJ9" s="74">
        <v>0</v>
      </c>
      <c r="CK9" s="159"/>
      <c r="CL9" s="76">
        <v>0</v>
      </c>
      <c r="CM9" s="73">
        <v>0</v>
      </c>
      <c r="CN9" s="73">
        <v>0</v>
      </c>
      <c r="CO9" s="73">
        <v>0</v>
      </c>
      <c r="CP9" s="73">
        <v>0</v>
      </c>
      <c r="CQ9" s="76">
        <v>0</v>
      </c>
      <c r="CR9" s="73">
        <v>1</v>
      </c>
      <c r="CS9" s="73">
        <v>0</v>
      </c>
      <c r="CT9" s="73">
        <v>0</v>
      </c>
      <c r="CU9" s="74">
        <v>0</v>
      </c>
      <c r="CW9" s="76">
        <v>1</v>
      </c>
      <c r="CX9" s="73">
        <v>2</v>
      </c>
      <c r="CY9" s="73">
        <v>1</v>
      </c>
      <c r="CZ9" s="73">
        <v>0</v>
      </c>
      <c r="DA9" s="73">
        <v>1</v>
      </c>
      <c r="DB9" s="73">
        <v>2</v>
      </c>
      <c r="DC9" s="73">
        <v>1</v>
      </c>
      <c r="DD9" s="74">
        <v>1</v>
      </c>
      <c r="DE9" s="73">
        <v>0</v>
      </c>
      <c r="DF9" s="73">
        <v>0</v>
      </c>
      <c r="DG9" s="73">
        <v>0</v>
      </c>
      <c r="DH9" s="73">
        <v>1</v>
      </c>
      <c r="DI9" s="73">
        <v>1</v>
      </c>
      <c r="DJ9" s="73">
        <v>3</v>
      </c>
      <c r="DK9" s="73">
        <v>2</v>
      </c>
      <c r="DL9" s="74">
        <v>1</v>
      </c>
      <c r="DN9" s="76">
        <v>0</v>
      </c>
      <c r="DO9" s="73">
        <v>0</v>
      </c>
      <c r="DP9" s="73">
        <v>1</v>
      </c>
      <c r="DQ9" s="73">
        <v>0</v>
      </c>
      <c r="DR9" s="73">
        <v>0</v>
      </c>
      <c r="DS9" s="73">
        <v>3</v>
      </c>
      <c r="DT9" s="73">
        <v>2</v>
      </c>
      <c r="DU9" s="73">
        <v>0</v>
      </c>
      <c r="DV9" s="76">
        <v>0</v>
      </c>
      <c r="DW9" s="73">
        <v>0</v>
      </c>
      <c r="DX9" s="73">
        <v>0</v>
      </c>
      <c r="DY9" s="73">
        <v>1</v>
      </c>
      <c r="DZ9" s="73">
        <v>0</v>
      </c>
      <c r="EA9" s="73">
        <v>3</v>
      </c>
      <c r="EB9" s="73">
        <v>1</v>
      </c>
      <c r="EC9" s="74">
        <v>0</v>
      </c>
    </row>
    <row r="10" spans="1:206" s="44" customFormat="1">
      <c r="A10" s="230" t="s">
        <v>82</v>
      </c>
      <c r="B10" s="231">
        <v>75</v>
      </c>
      <c r="C10" s="27">
        <v>42286</v>
      </c>
      <c r="D10" s="28">
        <v>42305</v>
      </c>
      <c r="E10" s="28">
        <v>42300</v>
      </c>
      <c r="F10" s="28">
        <v>42389</v>
      </c>
      <c r="G10" s="28">
        <v>42347</v>
      </c>
      <c r="H10" s="28"/>
      <c r="I10" s="41"/>
      <c r="J10" s="217"/>
      <c r="K10" s="159"/>
      <c r="L10" s="159"/>
      <c r="M10" s="41"/>
      <c r="N10" s="137"/>
      <c r="O10" s="171"/>
      <c r="P10" s="41"/>
      <c r="Q10" s="41"/>
      <c r="R10" s="52"/>
      <c r="S10" s="43"/>
      <c r="T10" s="42">
        <v>24</v>
      </c>
      <c r="U10" s="162">
        <v>28</v>
      </c>
      <c r="V10" s="137"/>
      <c r="W10" s="162"/>
      <c r="X10" s="71"/>
      <c r="Y10" s="162"/>
      <c r="Z10" s="41"/>
      <c r="AA10" s="43"/>
      <c r="AB10" s="42">
        <v>56.25</v>
      </c>
      <c r="AC10" s="162">
        <v>82.14</v>
      </c>
      <c r="AD10" s="137">
        <f t="shared" si="10"/>
        <v>69.194999999999993</v>
      </c>
      <c r="AE10" s="162"/>
      <c r="AF10" s="71"/>
      <c r="AG10" s="162"/>
      <c r="AH10" s="41"/>
      <c r="AJ10" s="43"/>
      <c r="AK10" s="42">
        <v>18</v>
      </c>
      <c r="AL10" s="43">
        <v>7</v>
      </c>
      <c r="AM10" s="43">
        <v>9</v>
      </c>
      <c r="AN10" s="43">
        <v>2</v>
      </c>
      <c r="AO10" s="43">
        <v>18</v>
      </c>
      <c r="AP10" s="43">
        <v>7</v>
      </c>
      <c r="AQ10" s="43">
        <v>6</v>
      </c>
      <c r="AR10" s="41">
        <v>5</v>
      </c>
      <c r="AS10" s="136">
        <f t="shared" si="1"/>
        <v>18</v>
      </c>
      <c r="AT10" s="43"/>
      <c r="AU10" s="136"/>
      <c r="AV10" s="42"/>
      <c r="AW10" s="43"/>
      <c r="AX10" s="43"/>
      <c r="AY10" s="43"/>
      <c r="AZ10" s="43"/>
      <c r="BA10" s="43"/>
      <c r="BB10" s="43"/>
      <c r="BC10" s="41"/>
      <c r="BE10" s="166">
        <f t="shared" si="13"/>
        <v>7</v>
      </c>
      <c r="BF10" s="167"/>
      <c r="BH10" s="166">
        <f t="shared" si="3"/>
        <v>7.5</v>
      </c>
      <c r="BI10" s="167"/>
      <c r="BK10" s="166">
        <f t="shared" si="5"/>
        <v>3.5</v>
      </c>
      <c r="BL10" s="167"/>
      <c r="BN10" s="166">
        <f t="shared" si="7"/>
        <v>18</v>
      </c>
      <c r="BO10" s="167"/>
      <c r="BS10" s="42">
        <v>2</v>
      </c>
      <c r="BT10" s="41">
        <v>2</v>
      </c>
      <c r="BU10" s="136">
        <v>2</v>
      </c>
      <c r="BV10" s="43"/>
      <c r="BW10" s="136"/>
      <c r="BX10" s="42"/>
      <c r="BY10" s="41"/>
      <c r="CA10" s="76">
        <v>2</v>
      </c>
      <c r="CB10" s="73">
        <v>1</v>
      </c>
      <c r="CC10" s="73">
        <v>1</v>
      </c>
      <c r="CD10" s="73">
        <v>3</v>
      </c>
      <c r="CE10" s="73">
        <v>1</v>
      </c>
      <c r="CF10" s="76">
        <v>2</v>
      </c>
      <c r="CG10" s="162">
        <v>1</v>
      </c>
      <c r="CH10" s="162">
        <v>2</v>
      </c>
      <c r="CI10" s="73">
        <v>2</v>
      </c>
      <c r="CJ10" s="74">
        <v>3</v>
      </c>
      <c r="CK10" s="159"/>
      <c r="CL10" s="76"/>
      <c r="CM10" s="73"/>
      <c r="CN10" s="73"/>
      <c r="CO10" s="73"/>
      <c r="CP10" s="73"/>
      <c r="CQ10" s="76"/>
      <c r="CR10" s="73"/>
      <c r="CS10" s="73"/>
      <c r="CT10" s="73"/>
      <c r="CU10" s="74"/>
      <c r="CW10" s="76">
        <v>2</v>
      </c>
      <c r="CX10" s="73">
        <v>2</v>
      </c>
      <c r="CY10" s="73">
        <v>3</v>
      </c>
      <c r="CZ10" s="73">
        <v>1</v>
      </c>
      <c r="DA10" s="73">
        <v>3</v>
      </c>
      <c r="DB10" s="73">
        <v>3</v>
      </c>
      <c r="DC10" s="73">
        <v>3</v>
      </c>
      <c r="DD10" s="74">
        <v>0</v>
      </c>
      <c r="DE10" s="73">
        <v>0</v>
      </c>
      <c r="DF10" s="73">
        <v>0</v>
      </c>
      <c r="DG10" s="73">
        <v>0</v>
      </c>
      <c r="DH10" s="73">
        <v>2</v>
      </c>
      <c r="DI10" s="73">
        <v>2</v>
      </c>
      <c r="DJ10" s="73">
        <v>1</v>
      </c>
      <c r="DK10" s="73">
        <v>1</v>
      </c>
      <c r="DL10" s="74">
        <v>0</v>
      </c>
      <c r="DN10" s="76"/>
      <c r="DO10" s="73"/>
      <c r="DP10" s="73"/>
      <c r="DQ10" s="73"/>
      <c r="DR10" s="73"/>
      <c r="DS10" s="73"/>
      <c r="DT10" s="73"/>
      <c r="DU10" s="73"/>
      <c r="DV10" s="76"/>
      <c r="DW10" s="73"/>
      <c r="DX10" s="73"/>
      <c r="DY10" s="73"/>
      <c r="DZ10" s="73"/>
      <c r="EA10" s="73"/>
      <c r="EB10" s="73"/>
      <c r="EC10" s="74"/>
    </row>
    <row r="11" spans="1:206" s="44" customFormat="1">
      <c r="A11" s="230" t="s">
        <v>82</v>
      </c>
      <c r="B11" s="231">
        <v>70</v>
      </c>
      <c r="C11" s="27">
        <v>42200</v>
      </c>
      <c r="D11" s="28">
        <v>42235</v>
      </c>
      <c r="E11" s="28">
        <v>42249</v>
      </c>
      <c r="F11" s="28">
        <v>42277</v>
      </c>
      <c r="G11" s="28">
        <v>42291</v>
      </c>
      <c r="H11" s="28">
        <v>42312</v>
      </c>
      <c r="I11" s="41"/>
      <c r="J11" s="217">
        <f t="shared" ref="J11" si="14">_xlfn.DAYS(H11,C11)</f>
        <v>112</v>
      </c>
      <c r="K11" s="159"/>
      <c r="L11" s="159">
        <v>305</v>
      </c>
      <c r="M11" s="41">
        <v>301</v>
      </c>
      <c r="N11" s="137">
        <v>305</v>
      </c>
      <c r="O11" s="171">
        <f t="shared" si="9"/>
        <v>-4</v>
      </c>
      <c r="P11" s="41">
        <v>301</v>
      </c>
      <c r="Q11" s="41">
        <v>300</v>
      </c>
      <c r="R11" s="52">
        <v>301</v>
      </c>
      <c r="S11" s="43"/>
      <c r="T11" s="42">
        <v>7</v>
      </c>
      <c r="U11" s="162">
        <v>9</v>
      </c>
      <c r="V11" s="137">
        <v>8</v>
      </c>
      <c r="W11" s="162">
        <v>-5.5</v>
      </c>
      <c r="X11" s="71">
        <v>2.5</v>
      </c>
      <c r="Y11" s="162">
        <v>2</v>
      </c>
      <c r="Z11" s="41">
        <v>3</v>
      </c>
      <c r="AA11" s="43"/>
      <c r="AB11" s="42">
        <v>27.5</v>
      </c>
      <c r="AC11" s="162">
        <v>37.5</v>
      </c>
      <c r="AD11" s="137">
        <f t="shared" si="10"/>
        <v>32.5</v>
      </c>
      <c r="AE11" s="162">
        <f t="shared" ref="AE11:AE24" si="15">AF11-AD11</f>
        <v>-29.4</v>
      </c>
      <c r="AF11" s="71">
        <f t="shared" si="11"/>
        <v>3.1</v>
      </c>
      <c r="AG11" s="162">
        <v>2</v>
      </c>
      <c r="AH11" s="41">
        <v>4.2</v>
      </c>
      <c r="AJ11" s="43"/>
      <c r="AK11" s="42">
        <v>21</v>
      </c>
      <c r="AL11" s="43">
        <v>2</v>
      </c>
      <c r="AM11" s="43">
        <v>11</v>
      </c>
      <c r="AN11" s="43">
        <v>8</v>
      </c>
      <c r="AO11" s="43">
        <v>30</v>
      </c>
      <c r="AP11" s="43">
        <v>11</v>
      </c>
      <c r="AQ11" s="43">
        <v>11</v>
      </c>
      <c r="AR11" s="41">
        <v>8</v>
      </c>
      <c r="AS11" s="136">
        <f t="shared" si="1"/>
        <v>25.5</v>
      </c>
      <c r="AT11" s="43">
        <v>2</v>
      </c>
      <c r="AU11" s="136">
        <f t="shared" si="12"/>
        <v>27.5</v>
      </c>
      <c r="AV11" s="42">
        <v>28</v>
      </c>
      <c r="AW11" s="43">
        <v>10</v>
      </c>
      <c r="AX11" s="43">
        <v>11</v>
      </c>
      <c r="AY11" s="43">
        <v>7</v>
      </c>
      <c r="AZ11" s="43">
        <v>27</v>
      </c>
      <c r="BA11" s="43">
        <v>10</v>
      </c>
      <c r="BB11" s="43">
        <v>10</v>
      </c>
      <c r="BC11" s="41">
        <v>7</v>
      </c>
      <c r="BE11" s="166">
        <f t="shared" si="13"/>
        <v>6.5</v>
      </c>
      <c r="BF11" s="167">
        <f t="shared" si="2"/>
        <v>10</v>
      </c>
      <c r="BH11" s="166">
        <f t="shared" si="3"/>
        <v>11</v>
      </c>
      <c r="BI11" s="167">
        <f t="shared" si="4"/>
        <v>10.5</v>
      </c>
      <c r="BK11" s="166">
        <f t="shared" si="5"/>
        <v>8</v>
      </c>
      <c r="BL11" s="167">
        <f t="shared" si="6"/>
        <v>7</v>
      </c>
      <c r="BN11" s="166">
        <f t="shared" si="7"/>
        <v>25.5</v>
      </c>
      <c r="BO11" s="167">
        <f t="shared" si="8"/>
        <v>27.5</v>
      </c>
      <c r="BS11" s="42">
        <v>6.75</v>
      </c>
      <c r="BT11" s="41">
        <v>6.25</v>
      </c>
      <c r="BU11" s="136">
        <v>6.5</v>
      </c>
      <c r="BV11" s="43">
        <v>-0.5</v>
      </c>
      <c r="BW11" s="136">
        <v>6</v>
      </c>
      <c r="BX11" s="42">
        <v>5</v>
      </c>
      <c r="BY11" s="41">
        <v>7</v>
      </c>
      <c r="CA11" s="76">
        <v>0</v>
      </c>
      <c r="CB11" s="73">
        <v>0</v>
      </c>
      <c r="CC11" s="73">
        <v>0</v>
      </c>
      <c r="CD11" s="73">
        <v>1</v>
      </c>
      <c r="CE11" s="73">
        <v>1</v>
      </c>
      <c r="CF11" s="76">
        <v>0</v>
      </c>
      <c r="CG11" s="162">
        <v>1</v>
      </c>
      <c r="CH11" s="162">
        <v>1</v>
      </c>
      <c r="CI11" s="73">
        <v>0</v>
      </c>
      <c r="CJ11" s="74">
        <v>1</v>
      </c>
      <c r="CK11" s="159"/>
      <c r="CL11" s="76">
        <v>0</v>
      </c>
      <c r="CM11" s="73">
        <v>0</v>
      </c>
      <c r="CN11" s="73">
        <v>0</v>
      </c>
      <c r="CO11" s="73">
        <v>1</v>
      </c>
      <c r="CP11" s="73">
        <v>2</v>
      </c>
      <c r="CQ11" s="76">
        <v>0</v>
      </c>
      <c r="CR11" s="73">
        <v>0</v>
      </c>
      <c r="CS11" s="73">
        <v>0</v>
      </c>
      <c r="CT11" s="73">
        <v>0</v>
      </c>
      <c r="CU11" s="74">
        <v>0</v>
      </c>
      <c r="CW11" s="76">
        <v>0</v>
      </c>
      <c r="CX11" s="73">
        <v>0</v>
      </c>
      <c r="CY11" s="73">
        <v>1</v>
      </c>
      <c r="CZ11" s="73">
        <v>1</v>
      </c>
      <c r="DA11" s="73">
        <v>0</v>
      </c>
      <c r="DB11" s="73">
        <v>3</v>
      </c>
      <c r="DC11" s="73">
        <v>2</v>
      </c>
      <c r="DD11" s="74">
        <v>0</v>
      </c>
      <c r="DE11" s="73">
        <v>0</v>
      </c>
      <c r="DF11" s="73">
        <v>1</v>
      </c>
      <c r="DG11" s="73">
        <v>2</v>
      </c>
      <c r="DH11" s="73">
        <v>1</v>
      </c>
      <c r="DI11" s="73">
        <v>1</v>
      </c>
      <c r="DJ11" s="73">
        <v>3</v>
      </c>
      <c r="DK11" s="73">
        <v>2</v>
      </c>
      <c r="DL11" s="74">
        <v>1</v>
      </c>
      <c r="DN11" s="76">
        <v>0</v>
      </c>
      <c r="DO11" s="73">
        <v>0</v>
      </c>
      <c r="DP11" s="73">
        <v>1</v>
      </c>
      <c r="DQ11" s="73">
        <v>0</v>
      </c>
      <c r="DR11" s="73">
        <v>0</v>
      </c>
      <c r="DS11" s="73">
        <v>3</v>
      </c>
      <c r="DT11" s="73">
        <v>1</v>
      </c>
      <c r="DU11" s="73">
        <v>1</v>
      </c>
      <c r="DV11" s="76">
        <v>0</v>
      </c>
      <c r="DW11" s="73">
        <v>0</v>
      </c>
      <c r="DX11" s="73">
        <v>2</v>
      </c>
      <c r="DY11" s="73">
        <v>1</v>
      </c>
      <c r="DZ11" s="73">
        <v>2</v>
      </c>
      <c r="EA11" s="73">
        <v>3</v>
      </c>
      <c r="EB11" s="73">
        <v>2</v>
      </c>
      <c r="EC11" s="74">
        <v>0</v>
      </c>
    </row>
    <row r="12" spans="1:206" s="44" customFormat="1">
      <c r="A12" s="230" t="s">
        <v>82</v>
      </c>
      <c r="B12" s="231">
        <v>60</v>
      </c>
      <c r="C12" s="27">
        <v>42074</v>
      </c>
      <c r="D12" s="28">
        <v>42166</v>
      </c>
      <c r="E12" s="28">
        <v>42158</v>
      </c>
      <c r="F12" s="28">
        <v>42220</v>
      </c>
      <c r="G12" s="28">
        <v>42209</v>
      </c>
      <c r="H12" s="28">
        <v>42249</v>
      </c>
      <c r="I12" s="41"/>
      <c r="J12" s="217">
        <f>_xlfn.DAYS(H12,E12)</f>
        <v>91</v>
      </c>
      <c r="K12" s="159"/>
      <c r="L12" s="159">
        <v>318</v>
      </c>
      <c r="M12" s="41">
        <v>297</v>
      </c>
      <c r="N12" s="137">
        <v>318</v>
      </c>
      <c r="O12" s="171">
        <f t="shared" si="9"/>
        <v>3</v>
      </c>
      <c r="P12" s="41">
        <v>304</v>
      </c>
      <c r="Q12" s="41">
        <v>321</v>
      </c>
      <c r="R12" s="52">
        <v>321</v>
      </c>
      <c r="S12" s="43"/>
      <c r="T12" s="42">
        <v>7</v>
      </c>
      <c r="U12" s="162">
        <v>9</v>
      </c>
      <c r="V12" s="137">
        <v>8</v>
      </c>
      <c r="W12" s="162">
        <v>-2</v>
      </c>
      <c r="X12" s="71">
        <v>6</v>
      </c>
      <c r="Y12" s="162">
        <v>6</v>
      </c>
      <c r="Z12" s="41">
        <v>6</v>
      </c>
      <c r="AA12" s="43"/>
      <c r="AB12" s="42">
        <v>2.08</v>
      </c>
      <c r="AC12" s="162">
        <v>2.08</v>
      </c>
      <c r="AD12" s="137">
        <f t="shared" si="10"/>
        <v>2.08</v>
      </c>
      <c r="AE12" s="162">
        <f t="shared" si="15"/>
        <v>0</v>
      </c>
      <c r="AF12" s="71">
        <f t="shared" si="11"/>
        <v>2.08</v>
      </c>
      <c r="AG12" s="162">
        <v>2.08</v>
      </c>
      <c r="AH12" s="41">
        <v>2.08</v>
      </c>
      <c r="AJ12" s="43"/>
      <c r="AK12" s="42">
        <v>9</v>
      </c>
      <c r="AL12" s="43">
        <v>2</v>
      </c>
      <c r="AM12" s="43">
        <v>5</v>
      </c>
      <c r="AN12" s="43">
        <v>2</v>
      </c>
      <c r="AO12" s="43">
        <v>15</v>
      </c>
      <c r="AP12" s="43">
        <v>6</v>
      </c>
      <c r="AQ12" s="43">
        <v>3</v>
      </c>
      <c r="AR12" s="41">
        <v>6</v>
      </c>
      <c r="AS12" s="136">
        <f t="shared" si="1"/>
        <v>12</v>
      </c>
      <c r="AT12" s="43">
        <v>5.5</v>
      </c>
      <c r="AU12" s="136">
        <f t="shared" si="12"/>
        <v>17.5</v>
      </c>
      <c r="AV12" s="42">
        <v>19</v>
      </c>
      <c r="AW12" s="43">
        <v>2</v>
      </c>
      <c r="AX12" s="43">
        <v>11</v>
      </c>
      <c r="AY12" s="43">
        <v>6</v>
      </c>
      <c r="AZ12" s="43">
        <v>16</v>
      </c>
      <c r="BA12" s="43">
        <v>4</v>
      </c>
      <c r="BB12" s="43">
        <v>9</v>
      </c>
      <c r="BC12" s="41">
        <v>3</v>
      </c>
      <c r="BE12" s="166">
        <f t="shared" si="13"/>
        <v>4</v>
      </c>
      <c r="BF12" s="167">
        <f t="shared" si="2"/>
        <v>3</v>
      </c>
      <c r="BH12" s="166">
        <f t="shared" si="3"/>
        <v>4</v>
      </c>
      <c r="BI12" s="167">
        <f t="shared" si="4"/>
        <v>10</v>
      </c>
      <c r="BK12" s="166">
        <f t="shared" si="5"/>
        <v>4</v>
      </c>
      <c r="BL12" s="167">
        <f t="shared" si="6"/>
        <v>4.5</v>
      </c>
      <c r="BN12" s="166">
        <f t="shared" si="7"/>
        <v>12</v>
      </c>
      <c r="BO12" s="167">
        <f t="shared" si="8"/>
        <v>17.5</v>
      </c>
      <c r="BS12" s="42">
        <v>2.67</v>
      </c>
      <c r="BT12" s="41">
        <v>1.67</v>
      </c>
      <c r="BU12" s="136">
        <v>2.17</v>
      </c>
      <c r="BV12" s="43">
        <f>BW12-BU12</f>
        <v>3.5</v>
      </c>
      <c r="BW12" s="136">
        <v>5.67</v>
      </c>
      <c r="BX12" s="42">
        <v>5.67</v>
      </c>
      <c r="BY12" s="41">
        <v>5.67</v>
      </c>
      <c r="CA12" s="76">
        <v>3</v>
      </c>
      <c r="CB12" s="73">
        <v>3</v>
      </c>
      <c r="CC12" s="73">
        <v>3</v>
      </c>
      <c r="CD12" s="73">
        <v>3</v>
      </c>
      <c r="CE12" s="73">
        <v>2</v>
      </c>
      <c r="CF12" s="76">
        <v>2</v>
      </c>
      <c r="CG12" s="162">
        <v>2</v>
      </c>
      <c r="CH12" s="162">
        <v>1</v>
      </c>
      <c r="CI12" s="73">
        <v>2</v>
      </c>
      <c r="CJ12" s="74">
        <v>2</v>
      </c>
      <c r="CK12" s="159"/>
      <c r="CL12" s="76">
        <v>3</v>
      </c>
      <c r="CM12" s="73">
        <v>2</v>
      </c>
      <c r="CN12" s="73">
        <v>3</v>
      </c>
      <c r="CO12" s="73">
        <v>3</v>
      </c>
      <c r="CP12" s="73">
        <v>3</v>
      </c>
      <c r="CQ12" s="76">
        <v>3</v>
      </c>
      <c r="CR12" s="73">
        <v>2</v>
      </c>
      <c r="CS12" s="73">
        <v>0</v>
      </c>
      <c r="CT12" s="73">
        <v>3</v>
      </c>
      <c r="CU12" s="74">
        <v>3</v>
      </c>
      <c r="CW12" s="76">
        <v>0</v>
      </c>
      <c r="CX12" s="73">
        <v>0</v>
      </c>
      <c r="CY12" s="73">
        <v>1</v>
      </c>
      <c r="CZ12" s="73">
        <v>1</v>
      </c>
      <c r="DA12" s="73">
        <v>2</v>
      </c>
      <c r="DB12" s="73">
        <v>3</v>
      </c>
      <c r="DC12" s="73">
        <v>3</v>
      </c>
      <c r="DD12" s="74">
        <v>2</v>
      </c>
      <c r="DE12" s="73">
        <v>1</v>
      </c>
      <c r="DF12" s="73">
        <v>0</v>
      </c>
      <c r="DG12" s="73">
        <v>1</v>
      </c>
      <c r="DH12" s="73">
        <v>1</v>
      </c>
      <c r="DI12" s="73">
        <v>0</v>
      </c>
      <c r="DJ12" s="73">
        <v>3</v>
      </c>
      <c r="DK12" s="73">
        <v>1</v>
      </c>
      <c r="DL12" s="74">
        <v>0</v>
      </c>
      <c r="DN12" s="76">
        <v>0</v>
      </c>
      <c r="DO12" s="73">
        <v>0</v>
      </c>
      <c r="DP12" s="73">
        <v>1</v>
      </c>
      <c r="DQ12" s="73">
        <v>1</v>
      </c>
      <c r="DR12" s="73">
        <v>0</v>
      </c>
      <c r="DS12" s="73">
        <v>3</v>
      </c>
      <c r="DT12" s="73">
        <v>1</v>
      </c>
      <c r="DU12" s="73">
        <v>0</v>
      </c>
      <c r="DV12" s="76">
        <v>0</v>
      </c>
      <c r="DW12" s="73">
        <v>0</v>
      </c>
      <c r="DX12" s="73">
        <v>0</v>
      </c>
      <c r="DY12" s="73">
        <v>1</v>
      </c>
      <c r="DZ12" s="73">
        <v>0</v>
      </c>
      <c r="EA12" s="73">
        <v>3</v>
      </c>
      <c r="EB12" s="73">
        <v>0</v>
      </c>
      <c r="EC12" s="74">
        <v>0</v>
      </c>
    </row>
    <row r="13" spans="1:206" s="44" customFormat="1">
      <c r="A13" s="230" t="s">
        <v>82</v>
      </c>
      <c r="B13" s="231">
        <v>64</v>
      </c>
      <c r="C13" s="27">
        <v>42013</v>
      </c>
      <c r="D13" s="28">
        <v>42032</v>
      </c>
      <c r="E13" s="28">
        <v>42060</v>
      </c>
      <c r="F13" s="28">
        <v>42123</v>
      </c>
      <c r="G13" s="28">
        <v>42116</v>
      </c>
      <c r="H13" s="28">
        <v>42186</v>
      </c>
      <c r="I13" s="41"/>
      <c r="J13" s="217">
        <f>_xlfn.DAYS(H13,D13)</f>
        <v>154</v>
      </c>
      <c r="K13" s="159"/>
      <c r="L13" s="159">
        <v>326</v>
      </c>
      <c r="M13" s="41">
        <v>311</v>
      </c>
      <c r="N13" s="137">
        <v>326</v>
      </c>
      <c r="O13" s="171">
        <f t="shared" si="9"/>
        <v>64</v>
      </c>
      <c r="P13" s="41" t="s">
        <v>26</v>
      </c>
      <c r="Q13" s="41">
        <v>390</v>
      </c>
      <c r="R13" s="52">
        <v>390</v>
      </c>
      <c r="S13" s="43"/>
      <c r="T13" s="42">
        <v>10</v>
      </c>
      <c r="U13" s="162">
        <v>10</v>
      </c>
      <c r="V13" s="137">
        <v>10</v>
      </c>
      <c r="W13" s="162">
        <v>2</v>
      </c>
      <c r="X13" s="71">
        <v>12</v>
      </c>
      <c r="Y13" s="162">
        <v>10</v>
      </c>
      <c r="Z13" s="41">
        <v>14</v>
      </c>
      <c r="AA13" s="43"/>
      <c r="AB13" s="42">
        <v>27.08</v>
      </c>
      <c r="AC13" s="162">
        <v>27.08</v>
      </c>
      <c r="AD13" s="137">
        <f t="shared" si="10"/>
        <v>27.08</v>
      </c>
      <c r="AE13" s="162">
        <f t="shared" si="15"/>
        <v>-4.1699999999999982</v>
      </c>
      <c r="AF13" s="71">
        <f t="shared" si="11"/>
        <v>22.91</v>
      </c>
      <c r="AG13" s="162">
        <v>22.91</v>
      </c>
      <c r="AH13" s="41">
        <v>22.91</v>
      </c>
      <c r="AJ13" s="43"/>
      <c r="AK13" s="42">
        <v>11</v>
      </c>
      <c r="AL13" s="43">
        <v>0</v>
      </c>
      <c r="AM13" s="43">
        <v>3</v>
      </c>
      <c r="AN13" s="43">
        <v>8</v>
      </c>
      <c r="AO13" s="43">
        <v>34</v>
      </c>
      <c r="AP13" s="43">
        <v>10</v>
      </c>
      <c r="AQ13" s="43">
        <v>14</v>
      </c>
      <c r="AR13" s="41">
        <v>10</v>
      </c>
      <c r="AS13" s="136">
        <f t="shared" si="1"/>
        <v>22.5</v>
      </c>
      <c r="AT13" s="43">
        <v>2</v>
      </c>
      <c r="AU13" s="136">
        <f t="shared" si="12"/>
        <v>24.5</v>
      </c>
      <c r="AV13" s="42">
        <v>19</v>
      </c>
      <c r="AW13" s="43">
        <v>8</v>
      </c>
      <c r="AX13" s="43">
        <v>5</v>
      </c>
      <c r="AY13" s="43">
        <v>6</v>
      </c>
      <c r="AZ13" s="43">
        <v>30</v>
      </c>
      <c r="BA13" s="43">
        <v>11</v>
      </c>
      <c r="BB13" s="43">
        <v>9</v>
      </c>
      <c r="BC13" s="41">
        <v>10</v>
      </c>
      <c r="BE13" s="166">
        <f t="shared" si="13"/>
        <v>5</v>
      </c>
      <c r="BF13" s="167">
        <f t="shared" si="2"/>
        <v>9.5</v>
      </c>
      <c r="BH13" s="166">
        <f t="shared" si="3"/>
        <v>8.5</v>
      </c>
      <c r="BI13" s="167">
        <f t="shared" si="4"/>
        <v>7</v>
      </c>
      <c r="BK13" s="166">
        <f t="shared" si="5"/>
        <v>9</v>
      </c>
      <c r="BL13" s="167">
        <f t="shared" si="6"/>
        <v>8</v>
      </c>
      <c r="BN13" s="166">
        <f t="shared" si="7"/>
        <v>22.5</v>
      </c>
      <c r="BO13" s="167">
        <f t="shared" si="8"/>
        <v>24.5</v>
      </c>
      <c r="BS13" s="42">
        <v>2.38</v>
      </c>
      <c r="BT13" s="41">
        <v>3</v>
      </c>
      <c r="BU13" s="136">
        <v>2.69</v>
      </c>
      <c r="BV13" s="43">
        <v>2.5099999999999998</v>
      </c>
      <c r="BW13" s="136">
        <v>5.2</v>
      </c>
      <c r="BX13" s="42">
        <v>5</v>
      </c>
      <c r="BY13" s="41">
        <v>5.4</v>
      </c>
      <c r="CA13" s="76">
        <v>0</v>
      </c>
      <c r="CB13" s="73">
        <v>0</v>
      </c>
      <c r="CC13" s="73">
        <v>0</v>
      </c>
      <c r="CD13" s="73">
        <v>1</v>
      </c>
      <c r="CE13" s="73">
        <v>1</v>
      </c>
      <c r="CF13" s="76">
        <v>0</v>
      </c>
      <c r="CG13" s="162">
        <v>2</v>
      </c>
      <c r="CH13" s="162">
        <v>1</v>
      </c>
      <c r="CI13" s="73">
        <v>2</v>
      </c>
      <c r="CJ13" s="74">
        <v>2</v>
      </c>
      <c r="CK13" s="159"/>
      <c r="CL13" s="76">
        <v>0</v>
      </c>
      <c r="CM13" s="73">
        <v>1</v>
      </c>
      <c r="CN13" s="73">
        <v>0</v>
      </c>
      <c r="CO13" s="73">
        <v>0</v>
      </c>
      <c r="CP13" s="73">
        <v>1</v>
      </c>
      <c r="CQ13" s="76">
        <v>1</v>
      </c>
      <c r="CR13" s="73">
        <v>0</v>
      </c>
      <c r="CS13" s="73">
        <v>1</v>
      </c>
      <c r="CT13" s="73">
        <v>0</v>
      </c>
      <c r="CU13" s="74">
        <v>2</v>
      </c>
      <c r="CW13" s="76">
        <v>3</v>
      </c>
      <c r="CX13" s="73">
        <v>1</v>
      </c>
      <c r="CY13" s="73">
        <v>3</v>
      </c>
      <c r="CZ13" s="73">
        <v>2</v>
      </c>
      <c r="DA13" s="73">
        <v>3</v>
      </c>
      <c r="DB13" s="73">
        <v>3</v>
      </c>
      <c r="DC13" s="73">
        <v>3</v>
      </c>
      <c r="DD13" s="74">
        <v>2</v>
      </c>
      <c r="DE13" s="73">
        <v>2</v>
      </c>
      <c r="DF13" s="73">
        <v>1</v>
      </c>
      <c r="DG13" s="73">
        <v>2</v>
      </c>
      <c r="DH13" s="73">
        <v>2</v>
      </c>
      <c r="DI13" s="73">
        <v>3</v>
      </c>
      <c r="DJ13" s="73">
        <v>3</v>
      </c>
      <c r="DK13" s="73">
        <v>2</v>
      </c>
      <c r="DL13" s="74">
        <v>1</v>
      </c>
      <c r="DN13" s="76">
        <v>0</v>
      </c>
      <c r="DO13" s="73">
        <v>0</v>
      </c>
      <c r="DP13" s="73">
        <v>2</v>
      </c>
      <c r="DQ13" s="73">
        <v>1</v>
      </c>
      <c r="DR13" s="73">
        <v>3</v>
      </c>
      <c r="DS13" s="73">
        <v>3</v>
      </c>
      <c r="DT13" s="73">
        <v>2</v>
      </c>
      <c r="DU13" s="73">
        <v>0</v>
      </c>
      <c r="DV13" s="76">
        <v>0</v>
      </c>
      <c r="DW13" s="73">
        <v>1</v>
      </c>
      <c r="DX13" s="73">
        <v>2</v>
      </c>
      <c r="DY13" s="73">
        <v>2</v>
      </c>
      <c r="DZ13" s="73">
        <v>3</v>
      </c>
      <c r="EA13" s="73">
        <v>3</v>
      </c>
      <c r="EB13" s="73">
        <v>1</v>
      </c>
      <c r="EC13" s="74">
        <v>0</v>
      </c>
    </row>
    <row r="14" spans="1:206" s="44" customFormat="1">
      <c r="A14" s="230" t="s">
        <v>82</v>
      </c>
      <c r="B14" s="231">
        <v>50</v>
      </c>
      <c r="C14" s="27">
        <v>42151</v>
      </c>
      <c r="D14" s="28">
        <v>42166</v>
      </c>
      <c r="E14" s="28">
        <v>42175</v>
      </c>
      <c r="F14" s="28">
        <v>42208</v>
      </c>
      <c r="G14" s="28">
        <v>42215</v>
      </c>
      <c r="H14" s="28">
        <v>42255</v>
      </c>
      <c r="I14" s="41"/>
      <c r="J14" s="217">
        <f>_xlfn.DAYS(H14,D14)</f>
        <v>89</v>
      </c>
      <c r="K14" s="159"/>
      <c r="L14" s="159">
        <v>294</v>
      </c>
      <c r="M14" s="41">
        <v>291</v>
      </c>
      <c r="N14" s="137">
        <v>294</v>
      </c>
      <c r="O14" s="171">
        <f t="shared" si="9"/>
        <v>30</v>
      </c>
      <c r="P14" s="41">
        <v>308</v>
      </c>
      <c r="Q14" s="41">
        <v>324</v>
      </c>
      <c r="R14" s="52">
        <v>324</v>
      </c>
      <c r="S14" s="43"/>
      <c r="T14" s="42">
        <v>19</v>
      </c>
      <c r="U14" s="162">
        <v>19</v>
      </c>
      <c r="V14" s="137">
        <v>19</v>
      </c>
      <c r="W14" s="162">
        <v>-12</v>
      </c>
      <c r="X14" s="71">
        <v>7</v>
      </c>
      <c r="Y14" s="162">
        <v>7</v>
      </c>
      <c r="Z14" s="41">
        <v>7</v>
      </c>
      <c r="AA14" s="43"/>
      <c r="AB14" s="42">
        <v>46</v>
      </c>
      <c r="AC14" s="162">
        <v>46</v>
      </c>
      <c r="AD14" s="137">
        <f t="shared" si="10"/>
        <v>46</v>
      </c>
      <c r="AE14" s="162">
        <f t="shared" si="15"/>
        <v>-23.27</v>
      </c>
      <c r="AF14" s="71">
        <f t="shared" si="11"/>
        <v>22.73</v>
      </c>
      <c r="AG14" s="162">
        <v>22.73</v>
      </c>
      <c r="AH14" s="41">
        <v>22.73</v>
      </c>
      <c r="AJ14" s="43"/>
      <c r="AK14" s="42">
        <v>22</v>
      </c>
      <c r="AL14" s="43">
        <v>3</v>
      </c>
      <c r="AM14" s="43">
        <v>12</v>
      </c>
      <c r="AN14" s="43">
        <v>7</v>
      </c>
      <c r="AO14" s="43">
        <v>33</v>
      </c>
      <c r="AP14" s="43">
        <v>12</v>
      </c>
      <c r="AQ14" s="43">
        <v>9</v>
      </c>
      <c r="AR14" s="41">
        <v>12</v>
      </c>
      <c r="AS14" s="136">
        <f t="shared" si="1"/>
        <v>27.5</v>
      </c>
      <c r="AT14" s="43">
        <v>5</v>
      </c>
      <c r="AU14" s="136">
        <f t="shared" si="12"/>
        <v>32.5</v>
      </c>
      <c r="AV14" s="42">
        <v>31</v>
      </c>
      <c r="AW14" s="43">
        <v>13</v>
      </c>
      <c r="AX14" s="43">
        <v>8</v>
      </c>
      <c r="AY14" s="43">
        <v>10</v>
      </c>
      <c r="AZ14" s="43">
        <v>34</v>
      </c>
      <c r="BA14" s="43">
        <v>8</v>
      </c>
      <c r="BB14" s="43">
        <v>11</v>
      </c>
      <c r="BC14" s="41">
        <v>15</v>
      </c>
      <c r="BE14" s="166">
        <f t="shared" si="13"/>
        <v>7.5</v>
      </c>
      <c r="BF14" s="167">
        <f t="shared" si="2"/>
        <v>10.5</v>
      </c>
      <c r="BH14" s="166">
        <f t="shared" si="3"/>
        <v>10.5</v>
      </c>
      <c r="BI14" s="167">
        <f t="shared" si="4"/>
        <v>9.5</v>
      </c>
      <c r="BK14" s="166">
        <f t="shared" si="5"/>
        <v>9.5</v>
      </c>
      <c r="BL14" s="167">
        <f t="shared" si="6"/>
        <v>12.5</v>
      </c>
      <c r="BN14" s="166">
        <f t="shared" si="7"/>
        <v>27.5</v>
      </c>
      <c r="BO14" s="167">
        <f t="shared" si="8"/>
        <v>32.5</v>
      </c>
      <c r="BS14" s="42">
        <v>3.67</v>
      </c>
      <c r="BT14" s="41">
        <v>3.87</v>
      </c>
      <c r="BU14" s="136">
        <v>3.77</v>
      </c>
      <c r="BV14" s="43">
        <v>-0.6</v>
      </c>
      <c r="BW14" s="136">
        <v>3.17</v>
      </c>
      <c r="BX14" s="42">
        <v>3.67</v>
      </c>
      <c r="BY14" s="41">
        <v>2.67</v>
      </c>
      <c r="CA14" s="76">
        <v>0</v>
      </c>
      <c r="CB14" s="73">
        <v>0</v>
      </c>
      <c r="CC14" s="73">
        <v>0</v>
      </c>
      <c r="CD14" s="73">
        <v>0</v>
      </c>
      <c r="CE14" s="73">
        <v>4</v>
      </c>
      <c r="CF14" s="76">
        <v>0</v>
      </c>
      <c r="CG14" s="162">
        <v>1</v>
      </c>
      <c r="CH14" s="162">
        <v>2</v>
      </c>
      <c r="CI14" s="73">
        <v>1</v>
      </c>
      <c r="CJ14" s="74">
        <v>4</v>
      </c>
      <c r="CK14" s="159"/>
      <c r="CL14" s="76">
        <v>0</v>
      </c>
      <c r="CM14" s="73">
        <v>1</v>
      </c>
      <c r="CN14" s="73">
        <v>0</v>
      </c>
      <c r="CO14" s="73">
        <v>0</v>
      </c>
      <c r="CP14" s="73">
        <v>1</v>
      </c>
      <c r="CQ14" s="76">
        <v>1</v>
      </c>
      <c r="CR14" s="73">
        <v>2</v>
      </c>
      <c r="CS14" s="73">
        <v>1</v>
      </c>
      <c r="CT14" s="73">
        <v>0</v>
      </c>
      <c r="CU14" s="74">
        <v>2</v>
      </c>
      <c r="CW14" s="76">
        <v>0</v>
      </c>
      <c r="CX14" s="73">
        <v>0</v>
      </c>
      <c r="CY14" s="73">
        <v>0</v>
      </c>
      <c r="CZ14" s="73">
        <v>1</v>
      </c>
      <c r="DA14" s="73">
        <v>0</v>
      </c>
      <c r="DB14" s="73">
        <v>3</v>
      </c>
      <c r="DC14" s="73">
        <v>2</v>
      </c>
      <c r="DD14" s="74">
        <v>0</v>
      </c>
      <c r="DE14" s="73">
        <v>0</v>
      </c>
      <c r="DF14" s="73">
        <v>0</v>
      </c>
      <c r="DG14" s="73">
        <v>0</v>
      </c>
      <c r="DH14" s="73">
        <v>1</v>
      </c>
      <c r="DI14" s="73">
        <v>1</v>
      </c>
      <c r="DJ14" s="73">
        <v>3</v>
      </c>
      <c r="DK14" s="73">
        <v>2</v>
      </c>
      <c r="DL14" s="74">
        <v>0</v>
      </c>
      <c r="DN14" s="76">
        <v>0</v>
      </c>
      <c r="DO14" s="73">
        <v>1</v>
      </c>
      <c r="DP14" s="73">
        <v>0</v>
      </c>
      <c r="DQ14" s="73">
        <v>0</v>
      </c>
      <c r="DR14" s="73">
        <v>0</v>
      </c>
      <c r="DS14" s="73">
        <v>3</v>
      </c>
      <c r="DT14" s="73">
        <v>2</v>
      </c>
      <c r="DU14" s="73">
        <v>1</v>
      </c>
      <c r="DV14" s="76">
        <v>0</v>
      </c>
      <c r="DW14" s="73">
        <v>0</v>
      </c>
      <c r="DX14" s="73">
        <v>0</v>
      </c>
      <c r="DY14" s="73">
        <v>1</v>
      </c>
      <c r="DZ14" s="73">
        <v>0</v>
      </c>
      <c r="EA14" s="73">
        <v>3</v>
      </c>
      <c r="EB14" s="73">
        <v>2</v>
      </c>
      <c r="EC14" s="74">
        <v>1</v>
      </c>
    </row>
    <row r="15" spans="1:206" s="44" customFormat="1">
      <c r="A15" s="230" t="s">
        <v>82</v>
      </c>
      <c r="B15" s="231">
        <v>69</v>
      </c>
      <c r="C15" s="27">
        <v>41773</v>
      </c>
      <c r="D15" s="28">
        <v>41809</v>
      </c>
      <c r="E15" s="28">
        <v>41838</v>
      </c>
      <c r="F15" s="28">
        <v>41863</v>
      </c>
      <c r="G15" s="28">
        <v>41878</v>
      </c>
      <c r="H15" s="28">
        <v>41892</v>
      </c>
      <c r="I15" s="41"/>
      <c r="J15" s="217">
        <f>_xlfn.DAYS(H15,D15)</f>
        <v>83</v>
      </c>
      <c r="K15" s="159"/>
      <c r="L15" s="159">
        <v>293</v>
      </c>
      <c r="M15" s="41">
        <v>298</v>
      </c>
      <c r="N15" s="137">
        <v>298</v>
      </c>
      <c r="O15" s="171">
        <f t="shared" si="9"/>
        <v>9</v>
      </c>
      <c r="P15" s="41">
        <v>292</v>
      </c>
      <c r="Q15" s="41">
        <v>307</v>
      </c>
      <c r="R15" s="52">
        <v>307</v>
      </c>
      <c r="S15" s="43"/>
      <c r="T15" s="42">
        <v>6</v>
      </c>
      <c r="U15" s="162">
        <v>6</v>
      </c>
      <c r="V15" s="137">
        <v>6</v>
      </c>
      <c r="W15" s="162">
        <v>-4</v>
      </c>
      <c r="X15" s="71">
        <v>2</v>
      </c>
      <c r="Y15" s="162">
        <v>2</v>
      </c>
      <c r="Z15" s="41">
        <v>2</v>
      </c>
      <c r="AA15" s="43"/>
      <c r="AB15" s="42">
        <v>5</v>
      </c>
      <c r="AC15" s="162">
        <v>5</v>
      </c>
      <c r="AD15" s="137">
        <f t="shared" si="10"/>
        <v>5</v>
      </c>
      <c r="AE15" s="162">
        <f t="shared" si="15"/>
        <v>-0.83000000000000007</v>
      </c>
      <c r="AF15" s="71">
        <f t="shared" si="11"/>
        <v>4.17</v>
      </c>
      <c r="AG15" s="162">
        <v>4.17</v>
      </c>
      <c r="AH15" s="41">
        <v>4.17</v>
      </c>
      <c r="AJ15" s="43"/>
      <c r="AK15" s="42">
        <v>21</v>
      </c>
      <c r="AL15" s="43">
        <v>10</v>
      </c>
      <c r="AM15" s="43">
        <v>4</v>
      </c>
      <c r="AN15" s="43">
        <v>7</v>
      </c>
      <c r="AO15" s="43">
        <v>14</v>
      </c>
      <c r="AP15" s="43">
        <v>6</v>
      </c>
      <c r="AQ15" s="43">
        <v>1</v>
      </c>
      <c r="AR15" s="41">
        <v>7</v>
      </c>
      <c r="AS15" s="136">
        <f t="shared" si="1"/>
        <v>17.5</v>
      </c>
      <c r="AT15" s="43">
        <v>-1.5</v>
      </c>
      <c r="AU15" s="136">
        <f t="shared" si="12"/>
        <v>16</v>
      </c>
      <c r="AV15" s="42">
        <v>17</v>
      </c>
      <c r="AW15" s="43">
        <v>6</v>
      </c>
      <c r="AX15" s="43">
        <v>9</v>
      </c>
      <c r="AY15" s="43">
        <v>2</v>
      </c>
      <c r="AZ15" s="43">
        <v>15</v>
      </c>
      <c r="BA15" s="43">
        <v>6</v>
      </c>
      <c r="BB15" s="43">
        <v>4</v>
      </c>
      <c r="BC15" s="41">
        <v>5</v>
      </c>
      <c r="BE15" s="166">
        <f t="shared" si="13"/>
        <v>8</v>
      </c>
      <c r="BF15" s="167">
        <f t="shared" si="2"/>
        <v>6</v>
      </c>
      <c r="BH15" s="166">
        <f t="shared" si="3"/>
        <v>2.5</v>
      </c>
      <c r="BI15" s="167">
        <f t="shared" si="4"/>
        <v>6.5</v>
      </c>
      <c r="BK15" s="166">
        <f t="shared" si="5"/>
        <v>7</v>
      </c>
      <c r="BL15" s="167">
        <f t="shared" si="6"/>
        <v>3.5</v>
      </c>
      <c r="BN15" s="166">
        <f t="shared" si="7"/>
        <v>17.5</v>
      </c>
      <c r="BO15" s="167">
        <f t="shared" si="8"/>
        <v>16</v>
      </c>
      <c r="BS15" s="42">
        <v>5</v>
      </c>
      <c r="BT15" s="41">
        <v>6.13</v>
      </c>
      <c r="BU15" s="136">
        <v>5.5650000000000004</v>
      </c>
      <c r="BV15" s="43">
        <v>2.645</v>
      </c>
      <c r="BW15" s="136">
        <v>8.2100000000000009</v>
      </c>
      <c r="BX15" s="42">
        <v>12.05</v>
      </c>
      <c r="BY15" s="41">
        <v>4.37</v>
      </c>
      <c r="CA15" s="76">
        <v>0</v>
      </c>
      <c r="CB15" s="73">
        <v>2</v>
      </c>
      <c r="CC15" s="73">
        <v>0</v>
      </c>
      <c r="CD15" s="73">
        <v>1</v>
      </c>
      <c r="CE15" s="73">
        <v>2</v>
      </c>
      <c r="CF15" s="76">
        <v>2</v>
      </c>
      <c r="CG15" s="162">
        <v>2</v>
      </c>
      <c r="CH15" s="162">
        <v>1</v>
      </c>
      <c r="CI15" s="73">
        <v>1</v>
      </c>
      <c r="CJ15" s="74">
        <v>3</v>
      </c>
      <c r="CK15" s="159"/>
      <c r="CL15" s="76">
        <v>0</v>
      </c>
      <c r="CM15" s="73">
        <v>0</v>
      </c>
      <c r="CN15" s="73">
        <v>0</v>
      </c>
      <c r="CO15" s="73">
        <v>0</v>
      </c>
      <c r="CP15" s="73">
        <v>0</v>
      </c>
      <c r="CQ15" s="76">
        <v>0</v>
      </c>
      <c r="CR15" s="73">
        <v>1</v>
      </c>
      <c r="CS15" s="73">
        <v>0</v>
      </c>
      <c r="CT15" s="73">
        <v>0</v>
      </c>
      <c r="CU15" s="74">
        <v>0</v>
      </c>
      <c r="CW15" s="76">
        <v>0</v>
      </c>
      <c r="CX15" s="73">
        <v>0</v>
      </c>
      <c r="CY15" s="73">
        <v>0</v>
      </c>
      <c r="CZ15" s="73">
        <v>0</v>
      </c>
      <c r="DA15" s="73">
        <v>0</v>
      </c>
      <c r="DB15" s="73">
        <v>2</v>
      </c>
      <c r="DC15" s="73">
        <v>2</v>
      </c>
      <c r="DD15" s="74">
        <v>0</v>
      </c>
      <c r="DE15" s="73">
        <v>1</v>
      </c>
      <c r="DF15" s="73">
        <v>0</v>
      </c>
      <c r="DG15" s="73">
        <v>2</v>
      </c>
      <c r="DH15" s="73">
        <v>0</v>
      </c>
      <c r="DI15" s="73">
        <v>2</v>
      </c>
      <c r="DJ15" s="73">
        <v>2</v>
      </c>
      <c r="DK15" s="73">
        <v>2</v>
      </c>
      <c r="DL15" s="74">
        <v>0</v>
      </c>
      <c r="DN15" s="76">
        <v>1</v>
      </c>
      <c r="DO15" s="73">
        <v>1</v>
      </c>
      <c r="DP15" s="73">
        <v>1</v>
      </c>
      <c r="DQ15" s="73">
        <v>0</v>
      </c>
      <c r="DR15" s="73">
        <v>2</v>
      </c>
      <c r="DS15" s="73">
        <v>2</v>
      </c>
      <c r="DT15" s="73">
        <v>1</v>
      </c>
      <c r="DU15" s="73">
        <v>0</v>
      </c>
      <c r="DV15" s="76">
        <v>0</v>
      </c>
      <c r="DW15" s="73">
        <v>0</v>
      </c>
      <c r="DX15" s="73">
        <v>1</v>
      </c>
      <c r="DY15" s="73">
        <v>0</v>
      </c>
      <c r="DZ15" s="73">
        <v>1</v>
      </c>
      <c r="EA15" s="73">
        <v>3</v>
      </c>
      <c r="EB15" s="73">
        <v>2</v>
      </c>
      <c r="EC15" s="74">
        <v>1</v>
      </c>
    </row>
    <row r="16" spans="1:206" s="44" customFormat="1">
      <c r="A16" s="230" t="s">
        <v>82</v>
      </c>
      <c r="B16" s="231">
        <v>59</v>
      </c>
      <c r="C16" s="27">
        <v>42252</v>
      </c>
      <c r="D16" s="28">
        <v>42286</v>
      </c>
      <c r="E16" s="28">
        <v>42313</v>
      </c>
      <c r="F16" s="28">
        <v>42329</v>
      </c>
      <c r="G16" s="28">
        <v>42357</v>
      </c>
      <c r="H16" s="28" t="s">
        <v>78</v>
      </c>
      <c r="I16" s="41"/>
      <c r="J16" s="217" t="s">
        <v>77</v>
      </c>
      <c r="K16" s="159"/>
      <c r="L16" s="159">
        <v>376</v>
      </c>
      <c r="M16" s="41">
        <v>339</v>
      </c>
      <c r="N16" s="137">
        <v>376</v>
      </c>
      <c r="O16" s="171"/>
      <c r="P16" s="41"/>
      <c r="Q16" s="41"/>
      <c r="R16" s="52"/>
      <c r="S16" s="43"/>
      <c r="T16" s="42">
        <v>18</v>
      </c>
      <c r="U16" s="162">
        <v>17</v>
      </c>
      <c r="V16" s="137">
        <v>17.5</v>
      </c>
      <c r="W16" s="162"/>
      <c r="X16" s="71"/>
      <c r="Y16" s="162"/>
      <c r="Z16" s="41"/>
      <c r="AA16" s="43"/>
      <c r="AB16" s="42">
        <v>8.3000000000000007</v>
      </c>
      <c r="AC16" s="162">
        <v>8.3000000000000007</v>
      </c>
      <c r="AD16" s="137">
        <f>(AB16+AC16)/2</f>
        <v>8.3000000000000007</v>
      </c>
      <c r="AE16" s="162"/>
      <c r="AF16" s="71"/>
      <c r="AG16" s="162"/>
      <c r="AH16" s="41"/>
      <c r="AJ16" s="43"/>
      <c r="AK16" s="42">
        <v>8</v>
      </c>
      <c r="AL16" s="43">
        <v>2</v>
      </c>
      <c r="AM16" s="43">
        <v>3</v>
      </c>
      <c r="AN16" s="43">
        <v>3</v>
      </c>
      <c r="AO16" s="43">
        <v>3</v>
      </c>
      <c r="AP16" s="43">
        <v>3</v>
      </c>
      <c r="AQ16" s="43">
        <v>0</v>
      </c>
      <c r="AR16" s="41">
        <v>0</v>
      </c>
      <c r="AS16" s="136">
        <f>AVERAGE(AO16,AK16)</f>
        <v>5.5</v>
      </c>
      <c r="AT16" s="43"/>
      <c r="AU16" s="136"/>
      <c r="AV16" s="42"/>
      <c r="AW16" s="43"/>
      <c r="AX16" s="43"/>
      <c r="AY16" s="43"/>
      <c r="AZ16" s="43"/>
      <c r="BA16" s="43"/>
      <c r="BB16" s="43"/>
      <c r="BC16" s="41"/>
      <c r="BE16" s="166">
        <f>AVERAGE(AP16,AL16)</f>
        <v>2.5</v>
      </c>
      <c r="BF16" s="167"/>
      <c r="BH16" s="166">
        <f>AVERAGE(AQ16,AM16)</f>
        <v>1.5</v>
      </c>
      <c r="BI16" s="167"/>
      <c r="BK16" s="166">
        <f>AVERAGE(AR16,AN16)</f>
        <v>1.5</v>
      </c>
      <c r="BL16" s="167"/>
      <c r="BN16" s="166">
        <f>AVERAGE(AO16,AK16)</f>
        <v>5.5</v>
      </c>
      <c r="BO16" s="167"/>
      <c r="BS16" s="42">
        <v>1.33</v>
      </c>
      <c r="BT16" s="41">
        <v>6</v>
      </c>
      <c r="BU16" s="136">
        <v>3.665</v>
      </c>
      <c r="BV16" s="43"/>
      <c r="BW16" s="136"/>
      <c r="BX16" s="42"/>
      <c r="BY16" s="41"/>
      <c r="CA16" s="76">
        <v>0</v>
      </c>
      <c r="CB16" s="73">
        <v>0</v>
      </c>
      <c r="CC16" s="73">
        <v>0</v>
      </c>
      <c r="CD16" s="73">
        <v>3</v>
      </c>
      <c r="CE16" s="73">
        <v>3</v>
      </c>
      <c r="CF16" s="76">
        <v>0</v>
      </c>
      <c r="CG16" s="162">
        <v>1</v>
      </c>
      <c r="CH16" s="162">
        <v>0</v>
      </c>
      <c r="CI16" s="73">
        <v>2</v>
      </c>
      <c r="CJ16" s="74">
        <v>3</v>
      </c>
      <c r="CK16" s="159"/>
      <c r="CL16" s="76"/>
      <c r="CM16" s="73"/>
      <c r="CN16" s="73"/>
      <c r="CO16" s="73"/>
      <c r="CP16" s="73"/>
      <c r="CQ16" s="76"/>
      <c r="CR16" s="73"/>
      <c r="CS16" s="73"/>
      <c r="CT16" s="73"/>
      <c r="CU16" s="74"/>
      <c r="CW16" s="76">
        <v>0</v>
      </c>
      <c r="CX16" s="73">
        <v>0</v>
      </c>
      <c r="CY16" s="73">
        <v>1</v>
      </c>
      <c r="CZ16" s="73">
        <v>2</v>
      </c>
      <c r="DA16" s="73">
        <v>0</v>
      </c>
      <c r="DB16" s="73">
        <v>2</v>
      </c>
      <c r="DC16" s="73">
        <v>1</v>
      </c>
      <c r="DD16" s="74">
        <v>0</v>
      </c>
      <c r="DE16" s="73">
        <v>0</v>
      </c>
      <c r="DF16" s="73">
        <v>0</v>
      </c>
      <c r="DG16" s="73">
        <v>2</v>
      </c>
      <c r="DH16" s="73">
        <v>2</v>
      </c>
      <c r="DI16" s="73">
        <v>2</v>
      </c>
      <c r="DJ16" s="73">
        <v>3</v>
      </c>
      <c r="DK16" s="73">
        <v>1</v>
      </c>
      <c r="DL16" s="74">
        <v>0</v>
      </c>
      <c r="DN16" s="76"/>
      <c r="DO16" s="73"/>
      <c r="DP16" s="73"/>
      <c r="DQ16" s="73"/>
      <c r="DR16" s="73"/>
      <c r="DS16" s="73"/>
      <c r="DT16" s="73"/>
      <c r="DU16" s="73"/>
      <c r="DV16" s="76"/>
      <c r="DW16" s="73"/>
      <c r="DX16" s="73"/>
      <c r="DY16" s="73"/>
      <c r="DZ16" s="73"/>
      <c r="EA16" s="73"/>
      <c r="EB16" s="73"/>
      <c r="EC16" s="74"/>
    </row>
    <row r="17" spans="1:256" s="44" customFormat="1">
      <c r="A17" s="230" t="s">
        <v>82</v>
      </c>
      <c r="B17" s="231">
        <v>83</v>
      </c>
      <c r="C17" s="27">
        <v>42144</v>
      </c>
      <c r="D17" s="28">
        <v>42235</v>
      </c>
      <c r="E17" s="28">
        <v>42186</v>
      </c>
      <c r="F17" s="28">
        <v>42249</v>
      </c>
      <c r="G17" s="28">
        <v>42277</v>
      </c>
      <c r="H17" s="28">
        <v>42298</v>
      </c>
      <c r="I17" s="41"/>
      <c r="J17" s="217">
        <f>_xlfn.DAYS(H17,E17)</f>
        <v>112</v>
      </c>
      <c r="K17" s="159"/>
      <c r="L17" s="159">
        <v>277</v>
      </c>
      <c r="M17" s="41">
        <v>304</v>
      </c>
      <c r="N17" s="137">
        <v>304</v>
      </c>
      <c r="O17" s="171">
        <f t="shared" si="9"/>
        <v>25</v>
      </c>
      <c r="P17" s="41">
        <v>300</v>
      </c>
      <c r="Q17" s="41">
        <v>329</v>
      </c>
      <c r="R17" s="52">
        <v>329</v>
      </c>
      <c r="S17" s="43"/>
      <c r="T17" s="42">
        <v>8</v>
      </c>
      <c r="U17" s="162">
        <v>16</v>
      </c>
      <c r="V17" s="137">
        <v>12</v>
      </c>
      <c r="W17" s="162">
        <v>-4.5</v>
      </c>
      <c r="X17" s="71">
        <v>7.5</v>
      </c>
      <c r="Y17" s="162">
        <v>7</v>
      </c>
      <c r="Z17" s="41">
        <v>8</v>
      </c>
      <c r="AA17" s="43"/>
      <c r="AB17" s="42">
        <v>18.75</v>
      </c>
      <c r="AC17" s="162">
        <v>10.42</v>
      </c>
      <c r="AD17" s="137">
        <f t="shared" si="10"/>
        <v>14.585000000000001</v>
      </c>
      <c r="AE17" s="162">
        <f t="shared" si="15"/>
        <v>-7.6400000000000015</v>
      </c>
      <c r="AF17" s="71">
        <f t="shared" si="11"/>
        <v>6.9449999999999994</v>
      </c>
      <c r="AG17" s="162">
        <v>2.78</v>
      </c>
      <c r="AH17" s="41">
        <v>11.11</v>
      </c>
      <c r="AJ17" s="43"/>
      <c r="AK17" s="42">
        <v>11</v>
      </c>
      <c r="AL17" s="43">
        <v>0</v>
      </c>
      <c r="AM17" s="43">
        <v>5</v>
      </c>
      <c r="AN17" s="43">
        <v>6</v>
      </c>
      <c r="AO17" s="43">
        <v>22</v>
      </c>
      <c r="AP17" s="43">
        <v>6</v>
      </c>
      <c r="AQ17" s="43">
        <v>7</v>
      </c>
      <c r="AR17" s="41">
        <v>9</v>
      </c>
      <c r="AS17" s="136">
        <f t="shared" si="1"/>
        <v>16.5</v>
      </c>
      <c r="AT17" s="43">
        <v>13.5</v>
      </c>
      <c r="AU17" s="136">
        <f t="shared" si="12"/>
        <v>30</v>
      </c>
      <c r="AV17" s="42">
        <v>27</v>
      </c>
      <c r="AW17" s="43">
        <v>10</v>
      </c>
      <c r="AX17" s="43">
        <v>9</v>
      </c>
      <c r="AY17" s="43">
        <v>8</v>
      </c>
      <c r="AZ17" s="43">
        <v>33</v>
      </c>
      <c r="BA17" s="43">
        <v>8</v>
      </c>
      <c r="BB17" s="43">
        <v>14</v>
      </c>
      <c r="BC17" s="41">
        <v>11</v>
      </c>
      <c r="BE17" s="166">
        <f t="shared" si="13"/>
        <v>3</v>
      </c>
      <c r="BF17" s="167">
        <f t="shared" si="2"/>
        <v>9</v>
      </c>
      <c r="BH17" s="166">
        <f t="shared" si="3"/>
        <v>6</v>
      </c>
      <c r="BI17" s="167">
        <f t="shared" si="4"/>
        <v>11.5</v>
      </c>
      <c r="BK17" s="166">
        <f t="shared" si="5"/>
        <v>7.5</v>
      </c>
      <c r="BL17" s="167">
        <f t="shared" si="6"/>
        <v>9.5</v>
      </c>
      <c r="BN17" s="166">
        <f t="shared" si="7"/>
        <v>16.5</v>
      </c>
      <c r="BO17" s="167">
        <f t="shared" si="8"/>
        <v>30</v>
      </c>
      <c r="BS17" s="42">
        <v>20</v>
      </c>
      <c r="BT17" s="41">
        <v>20</v>
      </c>
      <c r="BU17" s="136">
        <v>20</v>
      </c>
      <c r="BV17" s="43">
        <v>-16</v>
      </c>
      <c r="BW17" s="136">
        <v>4</v>
      </c>
      <c r="BX17" s="42">
        <v>5</v>
      </c>
      <c r="BY17" s="41">
        <v>3</v>
      </c>
      <c r="CA17" s="76">
        <v>0</v>
      </c>
      <c r="CB17" s="73">
        <v>0</v>
      </c>
      <c r="CC17" s="73">
        <v>1</v>
      </c>
      <c r="CD17" s="73">
        <v>1</v>
      </c>
      <c r="CE17" s="73">
        <v>3</v>
      </c>
      <c r="CF17" s="76">
        <v>1</v>
      </c>
      <c r="CG17" s="162">
        <v>0</v>
      </c>
      <c r="CH17" s="162">
        <v>0</v>
      </c>
      <c r="CI17" s="73">
        <v>3</v>
      </c>
      <c r="CJ17" s="74">
        <v>3</v>
      </c>
      <c r="CK17" s="159"/>
      <c r="CL17" s="76">
        <v>2</v>
      </c>
      <c r="CM17" s="73">
        <v>3</v>
      </c>
      <c r="CN17" s="73">
        <v>2</v>
      </c>
      <c r="CO17" s="73">
        <v>2</v>
      </c>
      <c r="CP17" s="73">
        <v>2</v>
      </c>
      <c r="CQ17" s="76">
        <v>2</v>
      </c>
      <c r="CR17" s="73">
        <v>3</v>
      </c>
      <c r="CS17" s="73">
        <v>0</v>
      </c>
      <c r="CT17" s="73">
        <v>2</v>
      </c>
      <c r="CU17" s="74">
        <v>2</v>
      </c>
      <c r="CW17" s="76">
        <v>0</v>
      </c>
      <c r="CX17" s="73">
        <v>0</v>
      </c>
      <c r="CY17" s="73">
        <v>1</v>
      </c>
      <c r="CZ17" s="73">
        <v>1</v>
      </c>
      <c r="DA17" s="73">
        <v>3</v>
      </c>
      <c r="DB17" s="73">
        <v>3</v>
      </c>
      <c r="DC17" s="73">
        <v>3</v>
      </c>
      <c r="DD17" s="74">
        <v>1</v>
      </c>
      <c r="DE17" s="73">
        <v>0</v>
      </c>
      <c r="DF17" s="73">
        <v>0</v>
      </c>
      <c r="DG17" s="73">
        <v>0</v>
      </c>
      <c r="DH17" s="73">
        <v>2</v>
      </c>
      <c r="DI17" s="73">
        <v>3</v>
      </c>
      <c r="DJ17" s="73">
        <v>3</v>
      </c>
      <c r="DK17" s="73">
        <v>1</v>
      </c>
      <c r="DL17" s="74">
        <v>0</v>
      </c>
      <c r="DN17" s="76">
        <v>0</v>
      </c>
      <c r="DO17" s="73">
        <v>0</v>
      </c>
      <c r="DP17" s="73">
        <v>1</v>
      </c>
      <c r="DQ17" s="73">
        <v>1</v>
      </c>
      <c r="DR17" s="73">
        <v>2</v>
      </c>
      <c r="DS17" s="73">
        <v>3</v>
      </c>
      <c r="DT17" s="73">
        <v>3</v>
      </c>
      <c r="DU17" s="73">
        <v>2</v>
      </c>
      <c r="DV17" s="76">
        <v>0</v>
      </c>
      <c r="DW17" s="73">
        <v>1</v>
      </c>
      <c r="DX17" s="73">
        <v>0</v>
      </c>
      <c r="DY17" s="73">
        <v>2</v>
      </c>
      <c r="DZ17" s="73">
        <v>3</v>
      </c>
      <c r="EA17" s="73">
        <v>3</v>
      </c>
      <c r="EB17" s="73">
        <v>3</v>
      </c>
      <c r="EC17" s="74">
        <v>3</v>
      </c>
    </row>
    <row r="18" spans="1:256" s="44" customFormat="1">
      <c r="A18" s="230" t="s">
        <v>82</v>
      </c>
      <c r="B18" s="231">
        <v>69</v>
      </c>
      <c r="C18" s="27">
        <v>42118</v>
      </c>
      <c r="D18" s="28">
        <v>42129</v>
      </c>
      <c r="E18" s="28">
        <v>42125</v>
      </c>
      <c r="F18" s="28">
        <v>42171</v>
      </c>
      <c r="G18" s="28">
        <v>42167</v>
      </c>
      <c r="H18" s="28">
        <v>42207</v>
      </c>
      <c r="I18" s="41"/>
      <c r="J18" s="217">
        <f>_xlfn.DAYS(H18,E18)</f>
        <v>82</v>
      </c>
      <c r="K18" s="159"/>
      <c r="L18" s="159" t="s">
        <v>26</v>
      </c>
      <c r="M18" s="41">
        <v>392</v>
      </c>
      <c r="N18" s="137">
        <v>392</v>
      </c>
      <c r="O18" s="171">
        <f t="shared" si="9"/>
        <v>-78</v>
      </c>
      <c r="P18" s="41">
        <v>314</v>
      </c>
      <c r="Q18" s="41">
        <v>304</v>
      </c>
      <c r="R18" s="52">
        <v>314</v>
      </c>
      <c r="S18" s="43"/>
      <c r="T18" s="42">
        <v>21</v>
      </c>
      <c r="U18" s="162">
        <v>21</v>
      </c>
      <c r="V18" s="137">
        <v>21</v>
      </c>
      <c r="W18" s="162">
        <v>-3</v>
      </c>
      <c r="X18" s="71">
        <v>18</v>
      </c>
      <c r="Y18" s="162">
        <v>18</v>
      </c>
      <c r="Z18" s="41">
        <v>18</v>
      </c>
      <c r="AA18" s="43"/>
      <c r="AB18" s="42">
        <v>40</v>
      </c>
      <c r="AC18" s="162">
        <v>40</v>
      </c>
      <c r="AD18" s="137">
        <f t="shared" si="10"/>
        <v>40</v>
      </c>
      <c r="AE18" s="162">
        <f t="shared" si="15"/>
        <v>-19.170000000000002</v>
      </c>
      <c r="AF18" s="71">
        <f t="shared" si="11"/>
        <v>20.83</v>
      </c>
      <c r="AG18" s="162">
        <v>20.83</v>
      </c>
      <c r="AH18" s="41">
        <v>20.83</v>
      </c>
      <c r="AJ18" s="43"/>
      <c r="AK18" s="42">
        <v>29</v>
      </c>
      <c r="AL18" s="43">
        <v>9</v>
      </c>
      <c r="AM18" s="43">
        <v>8</v>
      </c>
      <c r="AN18" s="43">
        <v>12</v>
      </c>
      <c r="AO18" s="43">
        <v>23</v>
      </c>
      <c r="AP18" s="43">
        <v>6</v>
      </c>
      <c r="AQ18" s="43">
        <v>10</v>
      </c>
      <c r="AR18" s="41">
        <v>7</v>
      </c>
      <c r="AS18" s="136">
        <f t="shared" si="1"/>
        <v>26</v>
      </c>
      <c r="AT18" s="43">
        <v>3.5</v>
      </c>
      <c r="AU18" s="136">
        <f t="shared" si="12"/>
        <v>29.5</v>
      </c>
      <c r="AV18" s="42">
        <v>28</v>
      </c>
      <c r="AW18" s="43">
        <v>4</v>
      </c>
      <c r="AX18" s="43">
        <v>11</v>
      </c>
      <c r="AY18" s="43">
        <v>13</v>
      </c>
      <c r="AZ18" s="43">
        <v>31</v>
      </c>
      <c r="BA18" s="43">
        <v>7</v>
      </c>
      <c r="BB18" s="43">
        <v>12</v>
      </c>
      <c r="BC18" s="41">
        <v>12</v>
      </c>
      <c r="BE18" s="166">
        <f t="shared" si="13"/>
        <v>7.5</v>
      </c>
      <c r="BF18" s="167">
        <f t="shared" si="2"/>
        <v>5.5</v>
      </c>
      <c r="BH18" s="166">
        <f t="shared" si="3"/>
        <v>9</v>
      </c>
      <c r="BI18" s="167">
        <f t="shared" si="4"/>
        <v>11.5</v>
      </c>
      <c r="BK18" s="166">
        <f t="shared" si="5"/>
        <v>9.5</v>
      </c>
      <c r="BL18" s="167">
        <f t="shared" si="6"/>
        <v>12.5</v>
      </c>
      <c r="BN18" s="166">
        <f t="shared" si="7"/>
        <v>26</v>
      </c>
      <c r="BO18" s="167">
        <f t="shared" si="8"/>
        <v>29.5</v>
      </c>
      <c r="BS18" s="42">
        <v>4</v>
      </c>
      <c r="BT18" s="41">
        <v>4.9000000000000004</v>
      </c>
      <c r="BU18" s="136">
        <v>4.45</v>
      </c>
      <c r="BV18" s="43">
        <v>-1.62</v>
      </c>
      <c r="BW18" s="136">
        <v>2.83</v>
      </c>
      <c r="BX18" s="42">
        <v>2.33</v>
      </c>
      <c r="BY18" s="41">
        <v>3.33</v>
      </c>
      <c r="CA18" s="76">
        <v>2</v>
      </c>
      <c r="CB18" s="73">
        <v>2</v>
      </c>
      <c r="CC18" s="73">
        <v>2</v>
      </c>
      <c r="CD18" s="73">
        <v>2</v>
      </c>
      <c r="CE18" s="73">
        <v>3</v>
      </c>
      <c r="CF18" s="76">
        <v>1</v>
      </c>
      <c r="CG18" s="162">
        <v>2</v>
      </c>
      <c r="CH18" s="162">
        <v>2</v>
      </c>
      <c r="CI18" s="73">
        <v>2</v>
      </c>
      <c r="CJ18" s="74">
        <v>3</v>
      </c>
      <c r="CK18" s="159"/>
      <c r="CL18" s="76">
        <v>1</v>
      </c>
      <c r="CM18" s="73">
        <v>1</v>
      </c>
      <c r="CN18" s="73">
        <v>1</v>
      </c>
      <c r="CO18" s="73">
        <v>0</v>
      </c>
      <c r="CP18" s="73">
        <v>2</v>
      </c>
      <c r="CQ18" s="76">
        <v>0</v>
      </c>
      <c r="CR18" s="73">
        <v>0</v>
      </c>
      <c r="CS18" s="73">
        <v>1</v>
      </c>
      <c r="CT18" s="73">
        <v>1</v>
      </c>
      <c r="CU18" s="74">
        <v>2</v>
      </c>
      <c r="CW18" s="76">
        <v>4</v>
      </c>
      <c r="CX18" s="73">
        <v>3</v>
      </c>
      <c r="CY18" s="73">
        <v>4</v>
      </c>
      <c r="CZ18" s="73">
        <v>3</v>
      </c>
      <c r="DA18" s="73">
        <v>4</v>
      </c>
      <c r="DB18" s="73">
        <v>3</v>
      </c>
      <c r="DC18" s="73">
        <v>4</v>
      </c>
      <c r="DD18" s="74">
        <v>4</v>
      </c>
      <c r="DE18" s="73">
        <v>4</v>
      </c>
      <c r="DF18" s="73">
        <v>3</v>
      </c>
      <c r="DG18" s="73">
        <v>4</v>
      </c>
      <c r="DH18" s="73">
        <v>3</v>
      </c>
      <c r="DI18" s="73">
        <v>3</v>
      </c>
      <c r="DJ18" s="73">
        <v>3</v>
      </c>
      <c r="DK18" s="73">
        <v>4</v>
      </c>
      <c r="DL18" s="74">
        <v>4</v>
      </c>
      <c r="DN18" s="76">
        <v>3</v>
      </c>
      <c r="DO18" s="73">
        <v>2</v>
      </c>
      <c r="DP18" s="73">
        <v>3</v>
      </c>
      <c r="DQ18" s="73">
        <v>2</v>
      </c>
      <c r="DR18" s="73">
        <v>3</v>
      </c>
      <c r="DS18" s="73">
        <v>3</v>
      </c>
      <c r="DT18" s="73">
        <v>3</v>
      </c>
      <c r="DU18" s="73">
        <v>3</v>
      </c>
      <c r="DV18" s="76">
        <v>3</v>
      </c>
      <c r="DW18" s="73">
        <v>2</v>
      </c>
      <c r="DX18" s="73">
        <v>3</v>
      </c>
      <c r="DY18" s="73">
        <v>2</v>
      </c>
      <c r="DZ18" s="73">
        <v>3</v>
      </c>
      <c r="EA18" s="73">
        <v>3</v>
      </c>
      <c r="EB18" s="73">
        <v>3</v>
      </c>
      <c r="EC18" s="74">
        <v>3</v>
      </c>
    </row>
    <row r="19" spans="1:256" s="44" customFormat="1">
      <c r="A19" s="230" t="s">
        <v>82</v>
      </c>
      <c r="B19" s="231">
        <v>61</v>
      </c>
      <c r="C19" s="27">
        <v>42097</v>
      </c>
      <c r="D19" s="28">
        <v>42130</v>
      </c>
      <c r="E19" s="28">
        <v>42123</v>
      </c>
      <c r="F19" s="28">
        <v>42172</v>
      </c>
      <c r="G19" s="28">
        <v>42165</v>
      </c>
      <c r="H19" s="28">
        <v>42223</v>
      </c>
      <c r="I19" s="41"/>
      <c r="J19" s="217">
        <f>_xlfn.DAYS(H19,E19)</f>
        <v>100</v>
      </c>
      <c r="K19" s="159"/>
      <c r="L19" s="159">
        <v>313</v>
      </c>
      <c r="M19" s="41">
        <v>318</v>
      </c>
      <c r="N19" s="137">
        <v>318</v>
      </c>
      <c r="O19" s="171">
        <f t="shared" si="9"/>
        <v>-4</v>
      </c>
      <c r="P19" s="41">
        <v>314</v>
      </c>
      <c r="Q19" s="41">
        <v>309</v>
      </c>
      <c r="R19" s="52">
        <v>314</v>
      </c>
      <c r="S19" s="43"/>
      <c r="T19" s="42">
        <v>10</v>
      </c>
      <c r="U19" s="162">
        <v>10</v>
      </c>
      <c r="V19" s="137">
        <v>10</v>
      </c>
      <c r="W19" s="162">
        <v>7</v>
      </c>
      <c r="X19" s="71">
        <v>17</v>
      </c>
      <c r="Y19" s="162">
        <v>16</v>
      </c>
      <c r="Z19" s="41">
        <v>18</v>
      </c>
      <c r="AA19" s="43"/>
      <c r="AB19" s="42">
        <v>10.42</v>
      </c>
      <c r="AC19" s="162">
        <v>10.42</v>
      </c>
      <c r="AD19" s="137">
        <f t="shared" si="10"/>
        <v>10.42</v>
      </c>
      <c r="AE19" s="162">
        <f t="shared" si="15"/>
        <v>34.33</v>
      </c>
      <c r="AF19" s="71">
        <f t="shared" si="11"/>
        <v>44.75</v>
      </c>
      <c r="AG19" s="162">
        <v>37.5</v>
      </c>
      <c r="AH19" s="41">
        <v>52</v>
      </c>
      <c r="AJ19" s="43"/>
      <c r="AK19" s="42">
        <v>19</v>
      </c>
      <c r="AL19" s="43">
        <v>7</v>
      </c>
      <c r="AM19" s="43">
        <v>6</v>
      </c>
      <c r="AN19" s="43">
        <v>6</v>
      </c>
      <c r="AO19" s="43">
        <v>18</v>
      </c>
      <c r="AP19" s="43">
        <v>6</v>
      </c>
      <c r="AQ19" s="43">
        <v>3</v>
      </c>
      <c r="AR19" s="41">
        <v>9</v>
      </c>
      <c r="AS19" s="136">
        <f t="shared" si="1"/>
        <v>18.5</v>
      </c>
      <c r="AT19" s="43">
        <v>-9.5</v>
      </c>
      <c r="AU19" s="136">
        <f t="shared" si="12"/>
        <v>9</v>
      </c>
      <c r="AV19" s="42">
        <v>9</v>
      </c>
      <c r="AW19" s="43">
        <v>3</v>
      </c>
      <c r="AX19" s="43">
        <v>6</v>
      </c>
      <c r="AY19" s="43">
        <v>0</v>
      </c>
      <c r="AZ19" s="43">
        <v>9</v>
      </c>
      <c r="BA19" s="43">
        <v>0</v>
      </c>
      <c r="BB19" s="43">
        <v>6</v>
      </c>
      <c r="BC19" s="41">
        <v>3</v>
      </c>
      <c r="BE19" s="166">
        <f t="shared" si="13"/>
        <v>6.5</v>
      </c>
      <c r="BF19" s="167">
        <f t="shared" si="2"/>
        <v>1.5</v>
      </c>
      <c r="BH19" s="166">
        <f t="shared" si="3"/>
        <v>4.5</v>
      </c>
      <c r="BI19" s="167">
        <f t="shared" si="4"/>
        <v>6</v>
      </c>
      <c r="BK19" s="166">
        <f t="shared" si="5"/>
        <v>7.5</v>
      </c>
      <c r="BL19" s="167">
        <f t="shared" si="6"/>
        <v>1.5</v>
      </c>
      <c r="BN19" s="166">
        <f t="shared" si="7"/>
        <v>18.5</v>
      </c>
      <c r="BO19" s="167">
        <f t="shared" si="8"/>
        <v>9</v>
      </c>
      <c r="BS19" s="42">
        <v>2.7</v>
      </c>
      <c r="BT19" s="41">
        <v>2.9</v>
      </c>
      <c r="BU19" s="136">
        <v>2.8</v>
      </c>
      <c r="BV19" s="43">
        <v>1.2</v>
      </c>
      <c r="BW19" s="136">
        <v>4</v>
      </c>
      <c r="BX19" s="42">
        <v>5</v>
      </c>
      <c r="BY19" s="41">
        <v>3</v>
      </c>
      <c r="CA19" s="76">
        <v>0</v>
      </c>
      <c r="CB19" s="73">
        <v>0</v>
      </c>
      <c r="CC19" s="73">
        <v>1</v>
      </c>
      <c r="CD19" s="73">
        <v>0</v>
      </c>
      <c r="CE19" s="73">
        <v>1</v>
      </c>
      <c r="CF19" s="76">
        <v>0</v>
      </c>
      <c r="CG19" s="162">
        <v>1</v>
      </c>
      <c r="CH19" s="162">
        <v>0</v>
      </c>
      <c r="CI19" s="73">
        <v>1</v>
      </c>
      <c r="CJ19" s="74">
        <v>1</v>
      </c>
      <c r="CK19" s="159"/>
      <c r="CL19" s="76">
        <v>0</v>
      </c>
      <c r="CM19" s="73">
        <v>0</v>
      </c>
      <c r="CN19" s="73">
        <v>0</v>
      </c>
      <c r="CO19" s="73">
        <v>0</v>
      </c>
      <c r="CP19" s="73">
        <v>1</v>
      </c>
      <c r="CQ19" s="76">
        <v>0</v>
      </c>
      <c r="CR19" s="73">
        <v>0</v>
      </c>
      <c r="CS19" s="73">
        <v>0</v>
      </c>
      <c r="CT19" s="73">
        <v>1</v>
      </c>
      <c r="CU19" s="74">
        <v>2</v>
      </c>
      <c r="CW19" s="76">
        <v>0</v>
      </c>
      <c r="CX19" s="73">
        <v>0</v>
      </c>
      <c r="CY19" s="73">
        <v>0</v>
      </c>
      <c r="CZ19" s="73">
        <v>0</v>
      </c>
      <c r="DA19" s="73">
        <v>2</v>
      </c>
      <c r="DB19" s="73">
        <v>2</v>
      </c>
      <c r="DC19" s="73">
        <v>2</v>
      </c>
      <c r="DD19" s="74">
        <v>1</v>
      </c>
      <c r="DE19" s="73">
        <v>0</v>
      </c>
      <c r="DF19" s="73">
        <v>0</v>
      </c>
      <c r="DG19" s="73">
        <v>0</v>
      </c>
      <c r="DH19" s="73">
        <v>0</v>
      </c>
      <c r="DI19" s="73">
        <v>0</v>
      </c>
      <c r="DJ19" s="73">
        <v>2</v>
      </c>
      <c r="DK19" s="73">
        <v>2</v>
      </c>
      <c r="DL19" s="74">
        <v>2</v>
      </c>
      <c r="DN19" s="76">
        <v>0</v>
      </c>
      <c r="DO19" s="73">
        <v>0</v>
      </c>
      <c r="DP19" s="73">
        <v>0</v>
      </c>
      <c r="DQ19" s="73">
        <v>0</v>
      </c>
      <c r="DR19" s="73">
        <v>0</v>
      </c>
      <c r="DS19" s="73">
        <v>3</v>
      </c>
      <c r="DT19" s="73">
        <v>3</v>
      </c>
      <c r="DU19" s="73">
        <v>1</v>
      </c>
      <c r="DV19" s="76">
        <v>0</v>
      </c>
      <c r="DW19" s="73">
        <v>0</v>
      </c>
      <c r="DX19" s="73">
        <v>0</v>
      </c>
      <c r="DY19" s="73">
        <v>0</v>
      </c>
      <c r="DZ19" s="73">
        <v>0</v>
      </c>
      <c r="EA19" s="73">
        <v>2</v>
      </c>
      <c r="EB19" s="73">
        <v>2</v>
      </c>
      <c r="EC19" s="74">
        <v>1</v>
      </c>
    </row>
    <row r="20" spans="1:256" s="44" customFormat="1">
      <c r="A20" s="230" t="s">
        <v>82</v>
      </c>
      <c r="B20" s="231">
        <v>33</v>
      </c>
      <c r="C20" s="27">
        <v>42263</v>
      </c>
      <c r="D20" s="28">
        <v>42315</v>
      </c>
      <c r="E20" s="28">
        <v>42308</v>
      </c>
      <c r="F20" s="28">
        <v>42357</v>
      </c>
      <c r="G20" s="28">
        <v>42350</v>
      </c>
      <c r="H20" s="28">
        <v>42364</v>
      </c>
      <c r="I20" s="41"/>
      <c r="J20" s="217">
        <f>_xlfn.DAYS(H20,E20)</f>
        <v>56</v>
      </c>
      <c r="K20" s="159"/>
      <c r="L20" s="159">
        <v>302</v>
      </c>
      <c r="M20" s="41">
        <v>304</v>
      </c>
      <c r="N20" s="137">
        <v>304</v>
      </c>
      <c r="O20" s="171">
        <f t="shared" si="9"/>
        <v>2</v>
      </c>
      <c r="P20" s="41">
        <v>208</v>
      </c>
      <c r="Q20" s="41">
        <v>306</v>
      </c>
      <c r="R20" s="52">
        <v>306</v>
      </c>
      <c r="S20" s="43"/>
      <c r="T20" s="42">
        <v>12</v>
      </c>
      <c r="U20" s="162">
        <v>12</v>
      </c>
      <c r="V20" s="137">
        <v>12</v>
      </c>
      <c r="W20" s="162">
        <v>-6</v>
      </c>
      <c r="X20" s="71">
        <v>6</v>
      </c>
      <c r="Y20" s="162">
        <v>6</v>
      </c>
      <c r="Z20" s="41">
        <v>6</v>
      </c>
      <c r="AA20" s="43"/>
      <c r="AB20" s="42">
        <v>17.8</v>
      </c>
      <c r="AC20" s="162">
        <v>17.8</v>
      </c>
      <c r="AD20" s="137">
        <f t="shared" si="10"/>
        <v>17.8</v>
      </c>
      <c r="AE20" s="162">
        <f t="shared" si="15"/>
        <v>-11</v>
      </c>
      <c r="AF20" s="71">
        <f t="shared" si="11"/>
        <v>6.8</v>
      </c>
      <c r="AG20" s="162">
        <v>6.8</v>
      </c>
      <c r="AH20" s="41">
        <v>6.8</v>
      </c>
      <c r="AJ20" s="43"/>
      <c r="AK20" s="42">
        <v>21</v>
      </c>
      <c r="AL20" s="43">
        <v>3</v>
      </c>
      <c r="AM20" s="43">
        <v>7</v>
      </c>
      <c r="AN20" s="43">
        <v>11</v>
      </c>
      <c r="AO20" s="43">
        <v>12</v>
      </c>
      <c r="AP20" s="43">
        <v>6</v>
      </c>
      <c r="AQ20" s="43">
        <v>0</v>
      </c>
      <c r="AR20" s="41">
        <v>6</v>
      </c>
      <c r="AS20" s="136">
        <f t="shared" si="1"/>
        <v>16.5</v>
      </c>
      <c r="AT20" s="43">
        <f>AU20-AS20</f>
        <v>12</v>
      </c>
      <c r="AU20" s="136">
        <f t="shared" si="12"/>
        <v>28.5</v>
      </c>
      <c r="AV20" s="42">
        <v>37</v>
      </c>
      <c r="AW20" s="43">
        <v>9</v>
      </c>
      <c r="AX20" s="43">
        <v>13</v>
      </c>
      <c r="AY20" s="43">
        <v>15</v>
      </c>
      <c r="AZ20" s="43">
        <v>20</v>
      </c>
      <c r="BA20" s="43">
        <v>2</v>
      </c>
      <c r="BB20" s="43">
        <v>6</v>
      </c>
      <c r="BC20" s="41">
        <v>12</v>
      </c>
      <c r="BE20" s="166">
        <f t="shared" si="13"/>
        <v>4.5</v>
      </c>
      <c r="BF20" s="167">
        <f t="shared" si="2"/>
        <v>5.5</v>
      </c>
      <c r="BH20" s="166">
        <f t="shared" si="3"/>
        <v>3.5</v>
      </c>
      <c r="BI20" s="167">
        <f t="shared" si="4"/>
        <v>9.5</v>
      </c>
      <c r="BK20" s="166">
        <f t="shared" si="5"/>
        <v>8.5</v>
      </c>
      <c r="BL20" s="167">
        <f t="shared" si="6"/>
        <v>13.5</v>
      </c>
      <c r="BN20" s="166">
        <f t="shared" si="7"/>
        <v>16.5</v>
      </c>
      <c r="BO20" s="167">
        <f t="shared" si="8"/>
        <v>28.5</v>
      </c>
      <c r="BS20" s="42">
        <v>3.66</v>
      </c>
      <c r="BT20" s="41">
        <v>3.33</v>
      </c>
      <c r="BU20" s="136">
        <v>3.5</v>
      </c>
      <c r="BV20" s="43"/>
      <c r="BW20" s="136">
        <f>AVERAGE(BX20:BY20)</f>
        <v>3.165</v>
      </c>
      <c r="BX20" s="42">
        <v>4</v>
      </c>
      <c r="BY20" s="41">
        <v>2.33</v>
      </c>
      <c r="CA20" s="76">
        <v>0</v>
      </c>
      <c r="CB20" s="73">
        <v>2</v>
      </c>
      <c r="CC20" s="73">
        <v>1</v>
      </c>
      <c r="CD20" s="73">
        <v>0</v>
      </c>
      <c r="CE20" s="73">
        <v>0</v>
      </c>
      <c r="CF20" s="76">
        <v>1</v>
      </c>
      <c r="CG20" s="162">
        <v>1</v>
      </c>
      <c r="CH20" s="162">
        <v>1</v>
      </c>
      <c r="CI20" s="73">
        <v>0</v>
      </c>
      <c r="CJ20" s="74">
        <v>0</v>
      </c>
      <c r="CK20" s="159"/>
      <c r="CL20" s="76">
        <v>0</v>
      </c>
      <c r="CM20" s="73">
        <v>0</v>
      </c>
      <c r="CN20" s="73">
        <v>0</v>
      </c>
      <c r="CO20" s="73">
        <v>1</v>
      </c>
      <c r="CP20" s="73">
        <v>0</v>
      </c>
      <c r="CQ20" s="76">
        <v>0</v>
      </c>
      <c r="CR20" s="73">
        <v>1</v>
      </c>
      <c r="CS20" s="73">
        <v>0</v>
      </c>
      <c r="CT20" s="73">
        <v>1</v>
      </c>
      <c r="CU20" s="74">
        <v>0</v>
      </c>
      <c r="CW20" s="76">
        <v>0</v>
      </c>
      <c r="CX20" s="73">
        <v>0</v>
      </c>
      <c r="CY20" s="73">
        <v>1</v>
      </c>
      <c r="CZ20" s="73">
        <v>0</v>
      </c>
      <c r="DA20" s="73">
        <v>0</v>
      </c>
      <c r="DB20" s="73">
        <v>2</v>
      </c>
      <c r="DC20" s="73">
        <v>2</v>
      </c>
      <c r="DD20" s="74">
        <v>1</v>
      </c>
      <c r="DE20" s="73">
        <v>0</v>
      </c>
      <c r="DF20" s="73">
        <v>0</v>
      </c>
      <c r="DG20" s="73">
        <v>1</v>
      </c>
      <c r="DH20" s="73">
        <v>0</v>
      </c>
      <c r="DI20" s="73">
        <v>1</v>
      </c>
      <c r="DJ20" s="73">
        <v>3</v>
      </c>
      <c r="DK20" s="73">
        <v>2</v>
      </c>
      <c r="DL20" s="74">
        <v>0</v>
      </c>
      <c r="DN20" s="76">
        <v>0</v>
      </c>
      <c r="DO20" s="73">
        <v>0</v>
      </c>
      <c r="DP20" s="73">
        <v>0</v>
      </c>
      <c r="DQ20" s="73">
        <v>0</v>
      </c>
      <c r="DR20" s="73">
        <v>0</v>
      </c>
      <c r="DS20" s="73">
        <v>3</v>
      </c>
      <c r="DT20" s="73">
        <v>2</v>
      </c>
      <c r="DU20" s="73">
        <v>0</v>
      </c>
      <c r="DV20" s="76">
        <v>0</v>
      </c>
      <c r="DW20" s="73">
        <v>0</v>
      </c>
      <c r="DX20" s="73">
        <v>1</v>
      </c>
      <c r="DY20" s="73">
        <v>0</v>
      </c>
      <c r="DZ20" s="73">
        <v>0</v>
      </c>
      <c r="EA20" s="73">
        <v>2</v>
      </c>
      <c r="EB20" s="73">
        <v>2</v>
      </c>
      <c r="EC20" s="74">
        <v>0</v>
      </c>
    </row>
    <row r="21" spans="1:256" s="44" customFormat="1">
      <c r="A21" s="230" t="s">
        <v>82</v>
      </c>
      <c r="B21" s="231">
        <v>72</v>
      </c>
      <c r="C21" s="27">
        <v>42137</v>
      </c>
      <c r="D21" s="28">
        <v>42265</v>
      </c>
      <c r="E21" s="28">
        <v>42281</v>
      </c>
      <c r="F21" s="28">
        <v>42300</v>
      </c>
      <c r="G21" s="28">
        <v>42328</v>
      </c>
      <c r="H21" s="28">
        <v>42347</v>
      </c>
      <c r="I21" s="41"/>
      <c r="J21" s="217">
        <f>_xlfn.DAYS(H21,D21)</f>
        <v>82</v>
      </c>
      <c r="K21" s="159"/>
      <c r="L21" s="159">
        <v>290</v>
      </c>
      <c r="M21" s="41">
        <v>292</v>
      </c>
      <c r="N21" s="137">
        <v>292</v>
      </c>
      <c r="O21" s="171">
        <f t="shared" si="9"/>
        <v>25</v>
      </c>
      <c r="P21" s="41">
        <v>308</v>
      </c>
      <c r="Q21" s="41">
        <v>317</v>
      </c>
      <c r="R21" s="52">
        <v>317</v>
      </c>
      <c r="S21" s="43"/>
      <c r="T21" s="42">
        <v>11</v>
      </c>
      <c r="U21" s="162">
        <v>11</v>
      </c>
      <c r="V21" s="137">
        <v>11</v>
      </c>
      <c r="W21" s="162">
        <v>9</v>
      </c>
      <c r="X21" s="71">
        <v>2</v>
      </c>
      <c r="Y21" s="162">
        <v>2</v>
      </c>
      <c r="Z21" s="41">
        <v>2</v>
      </c>
      <c r="AA21" s="43"/>
      <c r="AB21" s="42">
        <v>17.3</v>
      </c>
      <c r="AC21" s="162">
        <v>17.3</v>
      </c>
      <c r="AD21" s="137">
        <f t="shared" si="10"/>
        <v>17.3</v>
      </c>
      <c r="AE21" s="162">
        <f t="shared" si="15"/>
        <v>1.9299999999999997</v>
      </c>
      <c r="AF21" s="71">
        <f t="shared" si="11"/>
        <v>19.23</v>
      </c>
      <c r="AG21" s="162">
        <v>19.23</v>
      </c>
      <c r="AH21" s="41">
        <v>19.23</v>
      </c>
      <c r="AJ21" s="43"/>
      <c r="AK21" s="42">
        <v>11</v>
      </c>
      <c r="AL21" s="43">
        <v>3</v>
      </c>
      <c r="AM21" s="43">
        <v>2</v>
      </c>
      <c r="AN21" s="43">
        <v>6</v>
      </c>
      <c r="AO21" s="43">
        <v>11</v>
      </c>
      <c r="AP21" s="43">
        <v>2</v>
      </c>
      <c r="AQ21" s="43">
        <v>0</v>
      </c>
      <c r="AR21" s="41">
        <v>9</v>
      </c>
      <c r="AS21" s="136">
        <f t="shared" si="1"/>
        <v>11</v>
      </c>
      <c r="AT21" s="43">
        <f>AU21-AS21</f>
        <v>9.5</v>
      </c>
      <c r="AU21" s="136">
        <f t="shared" si="12"/>
        <v>20.5</v>
      </c>
      <c r="AV21" s="42">
        <v>27</v>
      </c>
      <c r="AW21" s="43">
        <v>6</v>
      </c>
      <c r="AX21" s="43">
        <v>11</v>
      </c>
      <c r="AY21" s="43">
        <v>10</v>
      </c>
      <c r="AZ21" s="43">
        <v>14</v>
      </c>
      <c r="BA21" s="43">
        <v>6</v>
      </c>
      <c r="BB21" s="43">
        <v>0</v>
      </c>
      <c r="BC21" s="41">
        <v>8</v>
      </c>
      <c r="BE21" s="166">
        <f t="shared" si="13"/>
        <v>2.5</v>
      </c>
      <c r="BF21" s="167">
        <f t="shared" si="2"/>
        <v>6</v>
      </c>
      <c r="BH21" s="166">
        <f t="shared" si="3"/>
        <v>1</v>
      </c>
      <c r="BI21" s="167">
        <f t="shared" si="4"/>
        <v>5.5</v>
      </c>
      <c r="BK21" s="166">
        <f t="shared" si="5"/>
        <v>7.5</v>
      </c>
      <c r="BL21" s="167">
        <f t="shared" si="6"/>
        <v>9</v>
      </c>
      <c r="BN21" s="166">
        <f t="shared" si="7"/>
        <v>11</v>
      </c>
      <c r="BO21" s="167">
        <f t="shared" si="8"/>
        <v>20.5</v>
      </c>
      <c r="BS21" s="42">
        <v>2</v>
      </c>
      <c r="BT21" s="41">
        <v>2</v>
      </c>
      <c r="BU21" s="136">
        <v>2</v>
      </c>
      <c r="BV21" s="43">
        <v>0.5</v>
      </c>
      <c r="BW21" s="136">
        <v>2.5</v>
      </c>
      <c r="BX21" s="42">
        <v>3</v>
      </c>
      <c r="BY21" s="41">
        <v>2</v>
      </c>
      <c r="CA21" s="76">
        <v>2</v>
      </c>
      <c r="CB21" s="73">
        <v>2</v>
      </c>
      <c r="CC21" s="73">
        <v>3</v>
      </c>
      <c r="CD21" s="73">
        <v>3</v>
      </c>
      <c r="CE21" s="73">
        <v>3</v>
      </c>
      <c r="CF21" s="76">
        <v>2</v>
      </c>
      <c r="CG21" s="162">
        <v>1</v>
      </c>
      <c r="CH21" s="162">
        <v>1</v>
      </c>
      <c r="CI21" s="73">
        <v>2</v>
      </c>
      <c r="CJ21" s="74">
        <v>3</v>
      </c>
      <c r="CK21" s="159"/>
      <c r="CL21" s="76">
        <v>1</v>
      </c>
      <c r="CM21" s="73">
        <v>1</v>
      </c>
      <c r="CN21" s="73">
        <v>1</v>
      </c>
      <c r="CO21" s="73">
        <v>1</v>
      </c>
      <c r="CP21" s="73">
        <v>3</v>
      </c>
      <c r="CQ21" s="76">
        <v>2</v>
      </c>
      <c r="CR21" s="73">
        <v>0</v>
      </c>
      <c r="CS21" s="73">
        <v>0</v>
      </c>
      <c r="CT21" s="73">
        <v>2</v>
      </c>
      <c r="CU21" s="74">
        <v>2</v>
      </c>
      <c r="CW21" s="76">
        <v>0</v>
      </c>
      <c r="CX21" s="73">
        <v>0</v>
      </c>
      <c r="CY21" s="73">
        <v>1</v>
      </c>
      <c r="CZ21" s="73">
        <v>1</v>
      </c>
      <c r="DA21" s="73">
        <v>1</v>
      </c>
      <c r="DB21" s="73">
        <v>3</v>
      </c>
      <c r="DC21" s="73">
        <v>2</v>
      </c>
      <c r="DD21" s="74">
        <v>0</v>
      </c>
      <c r="DE21" s="73">
        <v>0</v>
      </c>
      <c r="DF21" s="73">
        <v>0</v>
      </c>
      <c r="DG21" s="73">
        <v>1</v>
      </c>
      <c r="DH21" s="73">
        <v>0</v>
      </c>
      <c r="DI21" s="73">
        <v>3</v>
      </c>
      <c r="DJ21" s="73">
        <v>3</v>
      </c>
      <c r="DK21" s="73">
        <v>2</v>
      </c>
      <c r="DL21" s="74">
        <v>0</v>
      </c>
      <c r="DN21" s="76">
        <v>0</v>
      </c>
      <c r="DO21" s="73">
        <v>0</v>
      </c>
      <c r="DP21" s="73">
        <v>1</v>
      </c>
      <c r="DQ21" s="73">
        <v>2</v>
      </c>
      <c r="DR21" s="73">
        <v>2</v>
      </c>
      <c r="DS21" s="73">
        <v>3</v>
      </c>
      <c r="DT21" s="73">
        <v>0</v>
      </c>
      <c r="DU21" s="73">
        <v>0</v>
      </c>
      <c r="DV21" s="76">
        <v>0</v>
      </c>
      <c r="DW21" s="73">
        <v>0</v>
      </c>
      <c r="DX21" s="73">
        <v>0</v>
      </c>
      <c r="DY21" s="73">
        <v>0</v>
      </c>
      <c r="DZ21" s="73">
        <v>0</v>
      </c>
      <c r="EA21" s="73">
        <v>3</v>
      </c>
      <c r="EB21" s="73">
        <v>2</v>
      </c>
      <c r="EC21" s="74">
        <v>0</v>
      </c>
    </row>
    <row r="22" spans="1:256" s="44" customFormat="1">
      <c r="A22" s="230" t="s">
        <v>82</v>
      </c>
      <c r="B22" s="231">
        <v>31</v>
      </c>
      <c r="C22" s="27">
        <v>42238</v>
      </c>
      <c r="D22" s="28">
        <v>42269</v>
      </c>
      <c r="E22" s="28">
        <v>42263</v>
      </c>
      <c r="F22" s="28">
        <v>42332</v>
      </c>
      <c r="G22" s="28">
        <v>42311</v>
      </c>
      <c r="H22" s="28">
        <v>42349</v>
      </c>
      <c r="I22" s="41"/>
      <c r="J22" s="217">
        <f>_xlfn.DAYS(H22,E22)</f>
        <v>86</v>
      </c>
      <c r="K22" s="159"/>
      <c r="L22" s="159">
        <v>309</v>
      </c>
      <c r="M22" s="41">
        <v>293</v>
      </c>
      <c r="N22" s="137">
        <v>309</v>
      </c>
      <c r="O22" s="171">
        <f t="shared" si="9"/>
        <v>-11</v>
      </c>
      <c r="P22" s="41">
        <v>298</v>
      </c>
      <c r="Q22" s="41">
        <v>287</v>
      </c>
      <c r="R22" s="52">
        <v>298</v>
      </c>
      <c r="S22" s="43"/>
      <c r="T22" s="42">
        <v>8</v>
      </c>
      <c r="U22" s="162">
        <v>9</v>
      </c>
      <c r="V22" s="137">
        <v>8.5</v>
      </c>
      <c r="W22" s="162">
        <v>-1.5</v>
      </c>
      <c r="X22" s="71">
        <v>7</v>
      </c>
      <c r="Y22" s="162">
        <v>7</v>
      </c>
      <c r="Z22" s="41">
        <v>7</v>
      </c>
      <c r="AA22" s="43"/>
      <c r="AB22" s="42">
        <v>12.5</v>
      </c>
      <c r="AC22" s="162">
        <v>19.23</v>
      </c>
      <c r="AD22" s="137">
        <f t="shared" si="10"/>
        <v>15.865</v>
      </c>
      <c r="AE22" s="162">
        <f t="shared" si="15"/>
        <v>-5.4500000000000011</v>
      </c>
      <c r="AF22" s="71">
        <f t="shared" si="11"/>
        <v>10.414999999999999</v>
      </c>
      <c r="AG22" s="162">
        <v>12.5</v>
      </c>
      <c r="AH22" s="41">
        <v>8.33</v>
      </c>
      <c r="AJ22" s="43"/>
      <c r="AK22" s="42">
        <v>7</v>
      </c>
      <c r="AL22" s="43">
        <v>0</v>
      </c>
      <c r="AM22" s="43">
        <v>0</v>
      </c>
      <c r="AN22" s="43">
        <v>7</v>
      </c>
      <c r="AO22" s="43">
        <v>18</v>
      </c>
      <c r="AP22" s="43">
        <v>4</v>
      </c>
      <c r="AQ22" s="43">
        <v>8</v>
      </c>
      <c r="AR22" s="41">
        <v>6</v>
      </c>
      <c r="AS22" s="136">
        <f t="shared" si="1"/>
        <v>12.5</v>
      </c>
      <c r="AT22" s="43">
        <v>2</v>
      </c>
      <c r="AU22" s="136">
        <f t="shared" si="12"/>
        <v>14.5</v>
      </c>
      <c r="AV22" s="42">
        <v>13</v>
      </c>
      <c r="AW22" s="43">
        <v>0</v>
      </c>
      <c r="AX22" s="43">
        <v>8</v>
      </c>
      <c r="AY22" s="43">
        <v>5</v>
      </c>
      <c r="AZ22" s="43">
        <v>16</v>
      </c>
      <c r="BA22" s="43">
        <v>5</v>
      </c>
      <c r="BB22" s="43">
        <v>5</v>
      </c>
      <c r="BC22" s="41">
        <v>6</v>
      </c>
      <c r="BE22" s="166">
        <f t="shared" si="13"/>
        <v>2</v>
      </c>
      <c r="BF22" s="167">
        <f t="shared" si="2"/>
        <v>2.5</v>
      </c>
      <c r="BH22" s="166">
        <f t="shared" si="3"/>
        <v>4</v>
      </c>
      <c r="BI22" s="167">
        <f t="shared" si="4"/>
        <v>6.5</v>
      </c>
      <c r="BK22" s="166">
        <f t="shared" si="5"/>
        <v>6.5</v>
      </c>
      <c r="BL22" s="167">
        <f t="shared" si="6"/>
        <v>5.5</v>
      </c>
      <c r="BN22" s="166">
        <f t="shared" si="7"/>
        <v>12.5</v>
      </c>
      <c r="BO22" s="167">
        <f t="shared" si="8"/>
        <v>14.5</v>
      </c>
      <c r="BS22" s="42">
        <v>8</v>
      </c>
      <c r="BT22" s="41">
        <v>9</v>
      </c>
      <c r="BU22" s="136">
        <v>8.5</v>
      </c>
      <c r="BV22" s="43">
        <v>-3.5</v>
      </c>
      <c r="BW22" s="136">
        <v>5</v>
      </c>
      <c r="BX22" s="42">
        <v>5</v>
      </c>
      <c r="BY22" s="41">
        <v>5</v>
      </c>
      <c r="CA22" s="76">
        <v>0</v>
      </c>
      <c r="CB22" s="73">
        <v>2</v>
      </c>
      <c r="CC22" s="73">
        <v>1</v>
      </c>
      <c r="CD22" s="73">
        <v>1</v>
      </c>
      <c r="CE22" s="73">
        <v>0</v>
      </c>
      <c r="CF22" s="76">
        <v>0</v>
      </c>
      <c r="CG22" s="162">
        <v>2</v>
      </c>
      <c r="CH22" s="162">
        <v>1</v>
      </c>
      <c r="CI22" s="73">
        <v>0</v>
      </c>
      <c r="CJ22" s="74">
        <v>1</v>
      </c>
      <c r="CK22" s="159"/>
      <c r="CL22" s="76">
        <v>0</v>
      </c>
      <c r="CM22" s="73">
        <v>0</v>
      </c>
      <c r="CN22" s="73">
        <v>0</v>
      </c>
      <c r="CO22" s="73">
        <v>0</v>
      </c>
      <c r="CP22" s="73">
        <v>0</v>
      </c>
      <c r="CQ22" s="76">
        <v>0</v>
      </c>
      <c r="CR22" s="73">
        <v>0</v>
      </c>
      <c r="CS22" s="73">
        <v>0</v>
      </c>
      <c r="CT22" s="73">
        <v>0</v>
      </c>
      <c r="CU22" s="74">
        <v>0</v>
      </c>
      <c r="CW22" s="76">
        <v>1</v>
      </c>
      <c r="CX22" s="73">
        <v>1</v>
      </c>
      <c r="CY22" s="73">
        <v>1</v>
      </c>
      <c r="CZ22" s="73">
        <v>0</v>
      </c>
      <c r="DA22" s="73">
        <v>3</v>
      </c>
      <c r="DB22" s="73">
        <v>2</v>
      </c>
      <c r="DC22" s="73">
        <v>2</v>
      </c>
      <c r="DD22" s="74">
        <v>2</v>
      </c>
      <c r="DE22" s="73">
        <v>0</v>
      </c>
      <c r="DF22" s="73">
        <v>1</v>
      </c>
      <c r="DG22" s="73">
        <v>1</v>
      </c>
      <c r="DH22" s="73">
        <v>1</v>
      </c>
      <c r="DI22" s="73">
        <v>2</v>
      </c>
      <c r="DJ22" s="73">
        <v>2</v>
      </c>
      <c r="DK22" s="73">
        <v>2</v>
      </c>
      <c r="DL22" s="74">
        <v>1</v>
      </c>
      <c r="DN22" s="76">
        <v>0</v>
      </c>
      <c r="DO22" s="73">
        <v>0</v>
      </c>
      <c r="DP22" s="73">
        <v>0</v>
      </c>
      <c r="DQ22" s="73">
        <v>2</v>
      </c>
      <c r="DR22" s="73">
        <v>1</v>
      </c>
      <c r="DS22" s="73">
        <v>0</v>
      </c>
      <c r="DT22" s="73">
        <v>0</v>
      </c>
      <c r="DU22" s="73">
        <v>0</v>
      </c>
      <c r="DV22" s="76">
        <v>0</v>
      </c>
      <c r="DW22" s="73">
        <v>1</v>
      </c>
      <c r="DX22" s="73">
        <v>1</v>
      </c>
      <c r="DY22" s="73">
        <v>1</v>
      </c>
      <c r="DZ22" s="73">
        <v>0</v>
      </c>
      <c r="EA22" s="73">
        <v>2</v>
      </c>
      <c r="EB22" s="73">
        <v>0</v>
      </c>
      <c r="EC22" s="74">
        <v>0</v>
      </c>
    </row>
    <row r="23" spans="1:256" s="44" customFormat="1">
      <c r="A23" s="230" t="s">
        <v>82</v>
      </c>
      <c r="B23" s="231">
        <v>38</v>
      </c>
      <c r="C23" s="27">
        <v>42060</v>
      </c>
      <c r="D23" s="28">
        <v>42076</v>
      </c>
      <c r="E23" s="28">
        <v>42081</v>
      </c>
      <c r="F23" s="28">
        <v>42130</v>
      </c>
      <c r="G23" s="28">
        <v>42144</v>
      </c>
      <c r="H23" s="28">
        <v>42165</v>
      </c>
      <c r="I23" s="41"/>
      <c r="J23" s="217">
        <f>_xlfn.DAYS(H23,D23)</f>
        <v>89</v>
      </c>
      <c r="K23" s="159"/>
      <c r="L23" s="159">
        <v>297</v>
      </c>
      <c r="M23" s="41">
        <v>299</v>
      </c>
      <c r="N23" s="137">
        <v>299</v>
      </c>
      <c r="O23" s="171">
        <f t="shared" si="9"/>
        <v>-16</v>
      </c>
      <c r="P23" s="41">
        <v>277</v>
      </c>
      <c r="Q23" s="41">
        <v>283</v>
      </c>
      <c r="R23" s="52">
        <v>283</v>
      </c>
      <c r="S23" s="43"/>
      <c r="T23" s="42">
        <v>10</v>
      </c>
      <c r="U23" s="162">
        <v>10</v>
      </c>
      <c r="V23" s="137">
        <v>10</v>
      </c>
      <c r="W23" s="162">
        <v>-1</v>
      </c>
      <c r="X23" s="71">
        <v>9</v>
      </c>
      <c r="Y23" s="162">
        <v>9</v>
      </c>
      <c r="Z23" s="41">
        <v>9</v>
      </c>
      <c r="AA23" s="43"/>
      <c r="AB23" s="42">
        <v>8.33</v>
      </c>
      <c r="AC23" s="162">
        <v>8.33</v>
      </c>
      <c r="AD23" s="137">
        <f t="shared" si="10"/>
        <v>8.33</v>
      </c>
      <c r="AE23" s="162">
        <f t="shared" si="15"/>
        <v>0</v>
      </c>
      <c r="AF23" s="71">
        <f t="shared" si="11"/>
        <v>8.33</v>
      </c>
      <c r="AG23" s="162">
        <v>8.33</v>
      </c>
      <c r="AH23" s="41">
        <v>8.33</v>
      </c>
      <c r="AJ23" s="43"/>
      <c r="AK23" s="42">
        <v>9</v>
      </c>
      <c r="AL23" s="43">
        <v>7</v>
      </c>
      <c r="AM23" s="43">
        <v>2</v>
      </c>
      <c r="AN23" s="43">
        <v>0</v>
      </c>
      <c r="AO23" s="43">
        <v>6</v>
      </c>
      <c r="AP23" s="43">
        <v>2</v>
      </c>
      <c r="AQ23" s="43">
        <v>2</v>
      </c>
      <c r="AR23" s="41">
        <v>2</v>
      </c>
      <c r="AS23" s="136">
        <f t="shared" si="1"/>
        <v>7.5</v>
      </c>
      <c r="AT23" s="43">
        <v>21</v>
      </c>
      <c r="AU23" s="136">
        <f t="shared" si="12"/>
        <v>28.5</v>
      </c>
      <c r="AV23" s="42">
        <v>32</v>
      </c>
      <c r="AW23" s="43">
        <v>8</v>
      </c>
      <c r="AX23" s="43">
        <v>13</v>
      </c>
      <c r="AY23" s="43">
        <v>11</v>
      </c>
      <c r="AZ23" s="43">
        <v>25</v>
      </c>
      <c r="BA23" s="43">
        <v>10</v>
      </c>
      <c r="BB23" s="43">
        <v>4</v>
      </c>
      <c r="BC23" s="41">
        <v>11</v>
      </c>
      <c r="BE23" s="166">
        <f t="shared" si="13"/>
        <v>4.5</v>
      </c>
      <c r="BF23" s="167">
        <f t="shared" si="2"/>
        <v>9</v>
      </c>
      <c r="BH23" s="166">
        <f t="shared" si="3"/>
        <v>2</v>
      </c>
      <c r="BI23" s="167">
        <f t="shared" si="4"/>
        <v>8.5</v>
      </c>
      <c r="BK23" s="166">
        <f t="shared" si="5"/>
        <v>1</v>
      </c>
      <c r="BL23" s="167">
        <f t="shared" si="6"/>
        <v>11</v>
      </c>
      <c r="BN23" s="166">
        <f t="shared" si="7"/>
        <v>7.5</v>
      </c>
      <c r="BO23" s="167">
        <f t="shared" si="8"/>
        <v>28.5</v>
      </c>
      <c r="BS23" s="42">
        <v>12.13</v>
      </c>
      <c r="BT23" s="41">
        <v>4</v>
      </c>
      <c r="BU23" s="136">
        <v>8.0649999999999995</v>
      </c>
      <c r="BV23" s="43">
        <v>-0.39500000000000002</v>
      </c>
      <c r="BW23" s="136">
        <v>7.67</v>
      </c>
      <c r="BX23" s="42">
        <v>9.67</v>
      </c>
      <c r="BY23" s="41">
        <v>5.67</v>
      </c>
      <c r="CA23" s="76">
        <v>1</v>
      </c>
      <c r="CB23" s="73">
        <v>1</v>
      </c>
      <c r="CC23" s="73">
        <v>1</v>
      </c>
      <c r="CD23" s="73">
        <v>0</v>
      </c>
      <c r="CE23" s="73">
        <v>2</v>
      </c>
      <c r="CF23" s="76">
        <v>1</v>
      </c>
      <c r="CG23" s="162">
        <v>1</v>
      </c>
      <c r="CH23" s="162">
        <v>1</v>
      </c>
      <c r="CI23" s="73">
        <v>1</v>
      </c>
      <c r="CJ23" s="74">
        <v>3</v>
      </c>
      <c r="CK23" s="159"/>
      <c r="CL23" s="76">
        <v>0</v>
      </c>
      <c r="CM23" s="73">
        <v>0</v>
      </c>
      <c r="CN23" s="73">
        <v>0</v>
      </c>
      <c r="CO23" s="73">
        <v>0</v>
      </c>
      <c r="CP23" s="73">
        <v>0</v>
      </c>
      <c r="CQ23" s="76">
        <v>0</v>
      </c>
      <c r="CR23" s="73">
        <v>0</v>
      </c>
      <c r="CS23" s="73">
        <v>0</v>
      </c>
      <c r="CT23" s="73">
        <v>0</v>
      </c>
      <c r="CU23" s="74">
        <v>1</v>
      </c>
      <c r="CV23" s="73"/>
      <c r="CW23" s="76">
        <v>2</v>
      </c>
      <c r="CX23" s="73">
        <v>1</v>
      </c>
      <c r="CY23" s="73">
        <v>1</v>
      </c>
      <c r="CZ23" s="73">
        <v>0</v>
      </c>
      <c r="DA23" s="73">
        <v>3</v>
      </c>
      <c r="DB23" s="73">
        <v>3</v>
      </c>
      <c r="DC23" s="73">
        <v>2</v>
      </c>
      <c r="DD23" s="74">
        <v>0</v>
      </c>
      <c r="DE23" s="73">
        <v>0</v>
      </c>
      <c r="DF23" s="73">
        <v>0</v>
      </c>
      <c r="DG23" s="73">
        <v>0</v>
      </c>
      <c r="DH23" s="73">
        <v>0</v>
      </c>
      <c r="DI23" s="73">
        <v>1</v>
      </c>
      <c r="DJ23" s="73">
        <v>3</v>
      </c>
      <c r="DK23" s="73">
        <v>1</v>
      </c>
      <c r="DL23" s="74">
        <v>0</v>
      </c>
      <c r="DM23" s="73"/>
      <c r="DN23" s="76">
        <v>0</v>
      </c>
      <c r="DO23" s="73">
        <v>1</v>
      </c>
      <c r="DP23" s="73">
        <v>0</v>
      </c>
      <c r="DQ23" s="73">
        <v>0</v>
      </c>
      <c r="DR23" s="73">
        <v>0</v>
      </c>
      <c r="DS23" s="73">
        <v>3</v>
      </c>
      <c r="DT23" s="73">
        <v>1</v>
      </c>
      <c r="DU23" s="73">
        <v>0</v>
      </c>
      <c r="DV23" s="76">
        <v>0</v>
      </c>
      <c r="DW23" s="73">
        <v>0</v>
      </c>
      <c r="DX23" s="73">
        <v>1</v>
      </c>
      <c r="DY23" s="73">
        <v>0</v>
      </c>
      <c r="DZ23" s="73">
        <v>1</v>
      </c>
      <c r="EA23" s="73">
        <v>2</v>
      </c>
      <c r="EB23" s="73">
        <v>1</v>
      </c>
      <c r="EC23" s="74">
        <v>1</v>
      </c>
    </row>
    <row r="24" spans="1:256" s="44" customFormat="1" ht="19" customHeight="1" thickBot="1">
      <c r="A24" s="230" t="s">
        <v>82</v>
      </c>
      <c r="B24" s="231">
        <v>68</v>
      </c>
      <c r="C24" s="27">
        <v>42018</v>
      </c>
      <c r="D24" s="28">
        <v>42034</v>
      </c>
      <c r="E24" s="28">
        <v>42048</v>
      </c>
      <c r="F24" s="28">
        <v>42097</v>
      </c>
      <c r="G24" s="28">
        <v>42132</v>
      </c>
      <c r="H24" s="28">
        <v>42172</v>
      </c>
      <c r="I24" s="41"/>
      <c r="J24" s="218">
        <f>_xlfn.DAYS(H24,D24)</f>
        <v>138</v>
      </c>
      <c r="K24" s="159"/>
      <c r="L24" s="159">
        <v>309</v>
      </c>
      <c r="M24" s="41">
        <v>306</v>
      </c>
      <c r="N24" s="137">
        <v>309</v>
      </c>
      <c r="O24" s="171">
        <f t="shared" si="9"/>
        <v>-9</v>
      </c>
      <c r="P24" s="41">
        <v>297</v>
      </c>
      <c r="Q24" s="41">
        <v>300</v>
      </c>
      <c r="R24" s="52">
        <v>300</v>
      </c>
      <c r="S24" s="43"/>
      <c r="T24" s="42">
        <v>8</v>
      </c>
      <c r="U24" s="162">
        <v>8</v>
      </c>
      <c r="V24" s="137">
        <v>8</v>
      </c>
      <c r="W24" s="162">
        <v>2</v>
      </c>
      <c r="X24" s="71">
        <v>10</v>
      </c>
      <c r="Y24" s="162">
        <v>10</v>
      </c>
      <c r="Z24" s="41">
        <v>10</v>
      </c>
      <c r="AA24" s="43"/>
      <c r="AB24" s="42">
        <v>12.5</v>
      </c>
      <c r="AC24" s="162">
        <v>12.5</v>
      </c>
      <c r="AD24" s="137">
        <f t="shared" si="10"/>
        <v>12.5</v>
      </c>
      <c r="AE24" s="162">
        <f t="shared" si="15"/>
        <v>2.5</v>
      </c>
      <c r="AF24" s="71">
        <f t="shared" si="11"/>
        <v>15</v>
      </c>
      <c r="AG24" s="162">
        <v>15</v>
      </c>
      <c r="AH24" s="41">
        <v>15</v>
      </c>
      <c r="AJ24" s="43"/>
      <c r="AK24" s="42">
        <v>14</v>
      </c>
      <c r="AL24" s="43">
        <v>0</v>
      </c>
      <c r="AM24" s="43">
        <v>6</v>
      </c>
      <c r="AN24" s="43">
        <v>8</v>
      </c>
      <c r="AO24" s="43">
        <v>6</v>
      </c>
      <c r="AP24" s="43">
        <v>0</v>
      </c>
      <c r="AQ24" s="43">
        <v>0</v>
      </c>
      <c r="AR24" s="41">
        <v>6</v>
      </c>
      <c r="AS24" s="136">
        <f t="shared" si="1"/>
        <v>10</v>
      </c>
      <c r="AT24" s="43">
        <v>15.5</v>
      </c>
      <c r="AU24" s="136">
        <f t="shared" si="12"/>
        <v>25.5</v>
      </c>
      <c r="AV24" s="42">
        <v>28</v>
      </c>
      <c r="AW24" s="43">
        <v>9</v>
      </c>
      <c r="AX24" s="43">
        <v>7</v>
      </c>
      <c r="AY24" s="43">
        <v>12</v>
      </c>
      <c r="AZ24" s="43">
        <v>23</v>
      </c>
      <c r="BA24" s="43">
        <v>6</v>
      </c>
      <c r="BB24" s="43">
        <v>3</v>
      </c>
      <c r="BC24" s="41">
        <v>11</v>
      </c>
      <c r="BE24" s="166">
        <f t="shared" si="13"/>
        <v>0</v>
      </c>
      <c r="BF24" s="167">
        <f t="shared" si="2"/>
        <v>7.5</v>
      </c>
      <c r="BH24" s="166">
        <f t="shared" si="3"/>
        <v>3</v>
      </c>
      <c r="BI24" s="167">
        <f t="shared" si="4"/>
        <v>5</v>
      </c>
      <c r="BK24" s="166">
        <f t="shared" si="5"/>
        <v>7</v>
      </c>
      <c r="BL24" s="167">
        <f t="shared" si="6"/>
        <v>11.5</v>
      </c>
      <c r="BN24" s="166">
        <f t="shared" si="7"/>
        <v>10</v>
      </c>
      <c r="BO24" s="167">
        <f t="shared" si="8"/>
        <v>25.5</v>
      </c>
      <c r="BS24" s="42">
        <v>6.67</v>
      </c>
      <c r="BT24" s="41">
        <v>3.33</v>
      </c>
      <c r="BU24" s="136">
        <v>5</v>
      </c>
      <c r="BV24" s="43">
        <v>-0.56499999999999995</v>
      </c>
      <c r="BW24" s="136">
        <v>4.4349999999999996</v>
      </c>
      <c r="BX24" s="42">
        <v>4.7699999999999996</v>
      </c>
      <c r="BY24" s="41">
        <v>4.0999999999999996</v>
      </c>
      <c r="CA24" s="76">
        <v>3</v>
      </c>
      <c r="CB24" s="73">
        <v>3</v>
      </c>
      <c r="CC24" s="73">
        <v>3</v>
      </c>
      <c r="CD24" s="73">
        <v>3</v>
      </c>
      <c r="CE24" s="73">
        <v>3</v>
      </c>
      <c r="CF24" s="76">
        <v>2</v>
      </c>
      <c r="CG24" s="162">
        <v>3</v>
      </c>
      <c r="CH24" s="162">
        <v>2</v>
      </c>
      <c r="CI24" s="73">
        <v>3</v>
      </c>
      <c r="CJ24" s="74">
        <v>3</v>
      </c>
      <c r="CK24" s="159"/>
      <c r="CL24" s="76">
        <v>2</v>
      </c>
      <c r="CM24" s="73">
        <v>2</v>
      </c>
      <c r="CN24" s="73">
        <v>1</v>
      </c>
      <c r="CO24" s="73">
        <v>2</v>
      </c>
      <c r="CP24" s="73">
        <v>2</v>
      </c>
      <c r="CQ24" s="76">
        <v>1</v>
      </c>
      <c r="CR24" s="73">
        <v>2</v>
      </c>
      <c r="CS24" s="73">
        <v>1</v>
      </c>
      <c r="CT24" s="73">
        <v>1</v>
      </c>
      <c r="CU24" s="74">
        <v>2</v>
      </c>
      <c r="CV24" s="73"/>
      <c r="CW24" s="76">
        <v>1</v>
      </c>
      <c r="CX24" s="73">
        <v>1</v>
      </c>
      <c r="CY24" s="73">
        <v>3</v>
      </c>
      <c r="CZ24" s="73">
        <v>2</v>
      </c>
      <c r="DA24" s="73">
        <v>3</v>
      </c>
      <c r="DB24" s="73">
        <v>3</v>
      </c>
      <c r="DC24" s="73">
        <v>2</v>
      </c>
      <c r="DD24" s="74">
        <v>0</v>
      </c>
      <c r="DE24" s="73">
        <v>0</v>
      </c>
      <c r="DF24" s="73">
        <v>1</v>
      </c>
      <c r="DG24" s="73">
        <v>2</v>
      </c>
      <c r="DH24" s="73">
        <v>1</v>
      </c>
      <c r="DI24" s="73">
        <v>3</v>
      </c>
      <c r="DJ24" s="73">
        <v>3</v>
      </c>
      <c r="DK24" s="73">
        <v>0</v>
      </c>
      <c r="DL24" s="74">
        <v>1</v>
      </c>
      <c r="DM24" s="73"/>
      <c r="DN24" s="76">
        <v>2</v>
      </c>
      <c r="DO24" s="73">
        <v>1</v>
      </c>
      <c r="DP24" s="73">
        <v>2</v>
      </c>
      <c r="DQ24" s="73">
        <v>1</v>
      </c>
      <c r="DR24" s="73">
        <v>3</v>
      </c>
      <c r="DS24" s="73">
        <v>3</v>
      </c>
      <c r="DT24" s="73">
        <v>0</v>
      </c>
      <c r="DU24" s="73">
        <v>0</v>
      </c>
      <c r="DV24" s="76">
        <v>1</v>
      </c>
      <c r="DW24" s="73">
        <v>0</v>
      </c>
      <c r="DX24" s="73">
        <v>0</v>
      </c>
      <c r="DY24" s="73">
        <v>1</v>
      </c>
      <c r="DZ24" s="73">
        <v>3</v>
      </c>
      <c r="EA24" s="73">
        <v>3</v>
      </c>
      <c r="EB24" s="73">
        <v>1</v>
      </c>
      <c r="EC24" s="74">
        <v>0</v>
      </c>
    </row>
    <row r="25" spans="1:256" s="44" customFormat="1" ht="28" customHeight="1" thickBot="1">
      <c r="A25" s="225"/>
      <c r="B25" s="71"/>
      <c r="C25" s="41"/>
      <c r="D25" s="41"/>
      <c r="E25" s="41"/>
      <c r="F25" s="43"/>
      <c r="G25" s="159"/>
      <c r="H25" s="41"/>
      <c r="I25" s="41"/>
      <c r="J25" s="52"/>
      <c r="K25" s="159"/>
      <c r="L25" s="159"/>
      <c r="M25" s="41"/>
      <c r="N25" s="137"/>
      <c r="O25" s="159"/>
      <c r="P25" s="41"/>
      <c r="Q25" s="41"/>
      <c r="R25" s="52"/>
      <c r="S25" s="43"/>
      <c r="T25" s="42"/>
      <c r="V25" s="254" t="s">
        <v>36</v>
      </c>
      <c r="W25" s="255"/>
      <c r="X25" s="256"/>
      <c r="Z25" s="41"/>
      <c r="AA25" s="43"/>
      <c r="AB25" s="42"/>
      <c r="AC25" s="162"/>
      <c r="AD25" s="260" t="s">
        <v>38</v>
      </c>
      <c r="AE25" s="261"/>
      <c r="AF25" s="262"/>
      <c r="AG25" s="162"/>
      <c r="AH25" s="41"/>
      <c r="AJ25" s="43"/>
      <c r="AK25" s="42"/>
      <c r="AL25" s="43"/>
      <c r="AM25" s="43"/>
      <c r="AN25" s="43"/>
      <c r="AO25" s="43"/>
      <c r="AP25" s="43"/>
      <c r="AQ25" s="43"/>
      <c r="AR25" s="41"/>
      <c r="AS25" s="254" t="s">
        <v>40</v>
      </c>
      <c r="AT25" s="255"/>
      <c r="AU25" s="256"/>
      <c r="AV25" s="42"/>
      <c r="AW25" s="43"/>
      <c r="AX25" s="43"/>
      <c r="AY25" s="43"/>
      <c r="AZ25" s="43"/>
      <c r="BA25" s="43"/>
      <c r="BB25" s="43"/>
      <c r="BC25" s="41"/>
      <c r="BE25" s="166"/>
      <c r="BF25" s="167"/>
      <c r="BH25" s="166"/>
      <c r="BI25" s="167"/>
      <c r="BK25" s="166"/>
      <c r="BL25" s="167"/>
      <c r="BN25" s="166"/>
      <c r="BO25" s="167"/>
      <c r="BS25" s="42"/>
      <c r="BT25" s="41"/>
      <c r="BU25" s="245" t="s">
        <v>39</v>
      </c>
      <c r="BV25" s="246"/>
      <c r="BW25" s="247"/>
      <c r="BX25" s="42"/>
      <c r="BY25" s="41"/>
      <c r="CA25" s="76"/>
      <c r="CB25" s="73"/>
      <c r="CC25" s="73"/>
      <c r="CD25" s="73"/>
      <c r="CE25" s="73"/>
      <c r="CF25" s="76"/>
      <c r="CG25" s="162"/>
      <c r="CH25" s="162"/>
      <c r="CI25" s="73"/>
      <c r="CJ25" s="74"/>
      <c r="CK25" s="73"/>
      <c r="CL25" s="76"/>
      <c r="CM25" s="73"/>
      <c r="CN25" s="73"/>
      <c r="CO25" s="73"/>
      <c r="CP25" s="73"/>
      <c r="CQ25" s="76"/>
      <c r="CR25" s="73"/>
      <c r="CS25" s="73"/>
      <c r="CT25" s="73"/>
      <c r="CU25" s="74"/>
      <c r="CV25" s="73"/>
      <c r="CW25" s="76"/>
      <c r="CX25" s="73"/>
      <c r="CY25" s="73"/>
      <c r="CZ25" s="73"/>
      <c r="DA25" s="73"/>
      <c r="DB25" s="73"/>
      <c r="DC25" s="73"/>
      <c r="DD25" s="74"/>
      <c r="DE25" s="73"/>
      <c r="DF25" s="73"/>
      <c r="DG25" s="73"/>
      <c r="DH25" s="73"/>
      <c r="DI25" s="73"/>
      <c r="DJ25" s="73"/>
      <c r="DK25" s="73"/>
      <c r="DL25" s="74"/>
      <c r="DM25" s="73"/>
      <c r="DN25" s="76"/>
      <c r="DO25" s="73"/>
      <c r="DP25" s="73"/>
      <c r="DQ25" s="73"/>
      <c r="DR25" s="73"/>
      <c r="DS25" s="73"/>
      <c r="DT25" s="73"/>
      <c r="DU25" s="73"/>
      <c r="DV25" s="76"/>
      <c r="DW25" s="73"/>
      <c r="DX25" s="73"/>
      <c r="DY25" s="73"/>
      <c r="DZ25" s="73"/>
      <c r="EA25" s="73"/>
      <c r="EB25" s="73"/>
      <c r="EC25" s="74"/>
    </row>
    <row r="26" spans="1:256" s="8" customFormat="1" ht="17" thickBot="1">
      <c r="A26" s="225"/>
      <c r="B26" s="161" t="s">
        <v>18</v>
      </c>
      <c r="C26" s="15"/>
      <c r="D26" s="15"/>
      <c r="E26" s="15"/>
      <c r="F26" s="14"/>
      <c r="G26" s="24"/>
      <c r="H26" s="15"/>
      <c r="I26" s="15"/>
      <c r="J26" s="52" t="s">
        <v>18</v>
      </c>
      <c r="K26" s="24"/>
      <c r="L26" s="24"/>
      <c r="M26" s="15"/>
      <c r="N26" s="137"/>
      <c r="O26" s="7"/>
      <c r="P26" s="15"/>
      <c r="Q26" s="15"/>
      <c r="R26" s="53"/>
      <c r="S26" s="14"/>
      <c r="T26" s="13"/>
      <c r="V26" s="257"/>
      <c r="W26" s="258"/>
      <c r="X26" s="259"/>
      <c r="Z26" s="15"/>
      <c r="AA26" s="14"/>
      <c r="AB26" s="13"/>
      <c r="AC26" s="45"/>
      <c r="AD26" s="263"/>
      <c r="AE26" s="264"/>
      <c r="AF26" s="265"/>
      <c r="AG26" s="45"/>
      <c r="AH26" s="15"/>
      <c r="AI26" s="44"/>
      <c r="AJ26" s="14"/>
      <c r="AK26" s="13"/>
      <c r="AL26" s="14"/>
      <c r="AM26" s="14"/>
      <c r="AN26" s="14"/>
      <c r="AO26" s="14"/>
      <c r="AP26" s="14"/>
      <c r="AQ26" s="14"/>
      <c r="AR26" s="15"/>
      <c r="AS26" s="257"/>
      <c r="AT26" s="258"/>
      <c r="AU26" s="259"/>
      <c r="AV26" s="13"/>
      <c r="AW26" s="14"/>
      <c r="AX26" s="14"/>
      <c r="AY26" s="14"/>
      <c r="AZ26" s="14"/>
      <c r="BA26" s="14"/>
      <c r="BB26" s="14"/>
      <c r="BC26" s="15"/>
      <c r="BE26" s="121" t="s">
        <v>18</v>
      </c>
      <c r="BF26" s="122" t="s">
        <v>18</v>
      </c>
      <c r="BG26" s="44"/>
      <c r="BH26" s="121" t="s">
        <v>18</v>
      </c>
      <c r="BI26" s="122" t="s">
        <v>18</v>
      </c>
      <c r="BJ26" s="44"/>
      <c r="BK26" s="121" t="s">
        <v>18</v>
      </c>
      <c r="BL26" s="122" t="s">
        <v>18</v>
      </c>
      <c r="BM26" s="44"/>
      <c r="BN26" s="121" t="s">
        <v>18</v>
      </c>
      <c r="BO26" s="122" t="s">
        <v>18</v>
      </c>
      <c r="BP26" s="44"/>
      <c r="BQ26" s="44"/>
      <c r="BR26" s="44"/>
      <c r="BS26" s="13"/>
      <c r="BT26" s="15"/>
      <c r="BU26" s="248">
        <f>_xlfn.T.TEST(BU4:BU24,BW4:BW24,2,1)</f>
        <v>0.24952773164597303</v>
      </c>
      <c r="BV26" s="249"/>
      <c r="BW26" s="250"/>
      <c r="BX26" s="13"/>
      <c r="BY26" s="15"/>
      <c r="CA26" s="76"/>
      <c r="CB26" s="73"/>
      <c r="CC26" s="73"/>
      <c r="CD26" s="73"/>
      <c r="CE26" s="73"/>
      <c r="CF26" s="76"/>
      <c r="CG26" s="162"/>
      <c r="CH26" s="162"/>
      <c r="CI26" s="73"/>
      <c r="CJ26" s="74"/>
      <c r="CK26" s="73"/>
      <c r="CL26" s="76"/>
      <c r="CM26" s="73"/>
      <c r="CN26" s="73"/>
      <c r="CO26" s="73"/>
      <c r="CP26" s="73"/>
      <c r="CQ26" s="76"/>
      <c r="CR26" s="73"/>
      <c r="CS26" s="73"/>
      <c r="CT26" s="73"/>
      <c r="CU26" s="74"/>
      <c r="CV26" s="73"/>
      <c r="CW26" s="76"/>
      <c r="CX26" s="73"/>
      <c r="CY26" s="73"/>
      <c r="CZ26" s="73"/>
      <c r="DA26" s="73"/>
      <c r="DB26" s="73"/>
      <c r="DC26" s="73"/>
      <c r="DD26" s="74"/>
      <c r="DE26" s="73"/>
      <c r="DF26" s="73"/>
      <c r="DG26" s="73"/>
      <c r="DH26" s="73"/>
      <c r="DI26" s="73"/>
      <c r="DJ26" s="73"/>
      <c r="DK26" s="73"/>
      <c r="DL26" s="74"/>
      <c r="DM26" s="73"/>
      <c r="DN26" s="76"/>
      <c r="DO26" s="73"/>
      <c r="DP26" s="73"/>
      <c r="DQ26" s="73"/>
      <c r="DR26" s="73"/>
      <c r="DS26" s="73"/>
      <c r="DT26" s="73"/>
      <c r="DU26" s="73"/>
      <c r="DV26" s="76"/>
      <c r="DW26" s="73"/>
      <c r="DX26" s="73"/>
      <c r="DY26" s="73"/>
      <c r="DZ26" s="73"/>
      <c r="EA26" s="73"/>
      <c r="EB26" s="73"/>
      <c r="EC26" s="7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</row>
    <row r="27" spans="1:256" s="58" customFormat="1" ht="17" thickBot="1">
      <c r="A27" s="225"/>
      <c r="B27" s="52">
        <f>AVERAGE(B4:B24)</f>
        <v>59.38095238095238</v>
      </c>
      <c r="C27" s="15"/>
      <c r="D27" s="15"/>
      <c r="E27" s="15"/>
      <c r="F27" s="14"/>
      <c r="G27" s="24"/>
      <c r="H27" s="15"/>
      <c r="I27" s="191"/>
      <c r="J27" s="193">
        <f>AVERAGE(J4:J24)</f>
        <v>98.368421052631575</v>
      </c>
      <c r="K27" s="194"/>
      <c r="L27" s="194"/>
      <c r="M27" s="191"/>
      <c r="N27" s="195"/>
      <c r="O27" s="196"/>
      <c r="P27" s="191"/>
      <c r="Q27" s="191"/>
      <c r="R27" s="197"/>
      <c r="S27" s="192"/>
      <c r="T27" s="194"/>
      <c r="U27" s="198"/>
      <c r="V27" s="199"/>
      <c r="W27" s="190">
        <f>_xlfn.T.TEST(V4:V24,X4:X24,2,1)</f>
        <v>1.8190433707884228E-3</v>
      </c>
      <c r="X27" s="200"/>
      <c r="Y27" s="198"/>
      <c r="Z27" s="191"/>
      <c r="AA27" s="192"/>
      <c r="AB27" s="194"/>
      <c r="AC27" s="198"/>
      <c r="AD27" s="201"/>
      <c r="AE27" s="202">
        <f>_xlfn.T.TEST(AD4:AD24,AF4:AF24,2,1)</f>
        <v>3.5293677497951918E-2</v>
      </c>
      <c r="AF27" s="203"/>
      <c r="AG27" s="198"/>
      <c r="AH27" s="191"/>
      <c r="AI27" s="67"/>
      <c r="AJ27" s="192"/>
      <c r="AK27" s="194"/>
      <c r="AL27" s="192"/>
      <c r="AM27" s="192"/>
      <c r="AN27" s="192"/>
      <c r="AO27" s="192"/>
      <c r="AP27" s="192"/>
      <c r="AQ27" s="192"/>
      <c r="AR27" s="191"/>
      <c r="AS27" s="199"/>
      <c r="AT27" s="190">
        <f>_xlfn.T.TEST(AS4:AS24,AU4:AU24,2,1)</f>
        <v>4.5335525030648239E-3</v>
      </c>
      <c r="AU27" s="200"/>
      <c r="AV27" s="194"/>
      <c r="AW27" s="192"/>
      <c r="AX27" s="192"/>
      <c r="AY27" s="192"/>
      <c r="AZ27" s="192"/>
      <c r="BA27" s="192"/>
      <c r="BB27" s="192"/>
      <c r="BC27" s="191"/>
      <c r="BE27" s="204">
        <f>AVERAGE(BE4:BE24)</f>
        <v>4.4761904761904763</v>
      </c>
      <c r="BF27" s="205">
        <f>AVERAGE(BF4:BF24)</f>
        <v>6.6052631578947372</v>
      </c>
      <c r="BG27" s="67"/>
      <c r="BH27" s="204">
        <f>AVERAGE(BH4:BH24)</f>
        <v>5.833333333333333</v>
      </c>
      <c r="BI27" s="205">
        <f>AVERAGE(BI4:BI24)</f>
        <v>8.3421052631578956</v>
      </c>
      <c r="BJ27" s="192"/>
      <c r="BK27" s="204">
        <f>AVERAGE(BK4:BK24)</f>
        <v>6.8809523809523814</v>
      </c>
      <c r="BL27" s="205">
        <f>AVERAGE(BL4:BL24)</f>
        <v>9.4210526315789469</v>
      </c>
      <c r="BM27" s="67"/>
      <c r="BN27" s="204">
        <f>AVERAGE(BN4:BN24)</f>
        <v>17.19047619047619</v>
      </c>
      <c r="BO27" s="205">
        <f>AVERAGE(BO4:BO24)</f>
        <v>24.44736842105263</v>
      </c>
      <c r="BP27" s="67"/>
      <c r="BQ27" s="67"/>
      <c r="BR27" s="67"/>
      <c r="BS27" s="194"/>
      <c r="BT27" s="191"/>
      <c r="BU27" s="192"/>
      <c r="BV27" s="192"/>
      <c r="BW27" s="192"/>
      <c r="BX27" s="194"/>
      <c r="BY27" s="191"/>
      <c r="CA27" s="206"/>
      <c r="CB27" s="207"/>
      <c r="CC27" s="207"/>
      <c r="CD27" s="207"/>
      <c r="CE27" s="207"/>
      <c r="CF27" s="206"/>
      <c r="CG27" s="208"/>
      <c r="CH27" s="208"/>
      <c r="CI27" s="207"/>
      <c r="CJ27" s="209"/>
      <c r="CK27" s="207"/>
      <c r="CL27" s="206"/>
      <c r="CM27" s="207"/>
      <c r="CN27" s="207"/>
      <c r="CO27" s="207"/>
      <c r="CP27" s="207"/>
      <c r="CQ27" s="206"/>
      <c r="CR27" s="207"/>
      <c r="CS27" s="207"/>
      <c r="CT27" s="207"/>
      <c r="CU27" s="209"/>
      <c r="CV27" s="207"/>
      <c r="CW27" s="206"/>
      <c r="CX27" s="207"/>
      <c r="CY27" s="207"/>
      <c r="CZ27" s="207"/>
      <c r="DA27" s="207"/>
      <c r="DB27" s="207"/>
      <c r="DC27" s="207"/>
      <c r="DD27" s="209"/>
      <c r="DE27" s="207"/>
      <c r="DF27" s="207"/>
      <c r="DG27" s="207"/>
      <c r="DH27" s="207"/>
      <c r="DI27" s="207"/>
      <c r="DJ27" s="207"/>
      <c r="DK27" s="207"/>
      <c r="DL27" s="209"/>
      <c r="DM27" s="207"/>
      <c r="DN27" s="206"/>
      <c r="DO27" s="207"/>
      <c r="DP27" s="207"/>
      <c r="DQ27" s="207"/>
      <c r="DR27" s="207"/>
      <c r="DS27" s="207"/>
      <c r="DT27" s="207"/>
      <c r="DU27" s="207"/>
      <c r="DV27" s="206"/>
      <c r="DW27" s="207"/>
      <c r="DX27" s="207"/>
      <c r="DY27" s="207"/>
      <c r="DZ27" s="207"/>
      <c r="EA27" s="207"/>
      <c r="EB27" s="207"/>
      <c r="EC27" s="209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</row>
    <row r="28" spans="1:256" s="8" customFormat="1" ht="16" customHeight="1">
      <c r="A28" s="225"/>
      <c r="B28" s="52" t="s">
        <v>22</v>
      </c>
      <c r="C28" s="15"/>
      <c r="D28" s="15"/>
      <c r="E28" s="15"/>
      <c r="F28" s="14"/>
      <c r="G28" s="24"/>
      <c r="H28" s="15"/>
      <c r="I28" s="45"/>
      <c r="J28" s="14"/>
      <c r="K28" s="14"/>
      <c r="L28" s="173" t="s">
        <v>18</v>
      </c>
      <c r="M28" s="173" t="s">
        <v>18</v>
      </c>
      <c r="N28" s="163" t="s">
        <v>18</v>
      </c>
      <c r="O28" s="271" t="s">
        <v>34</v>
      </c>
      <c r="P28" s="174" t="s">
        <v>18</v>
      </c>
      <c r="Q28" s="174" t="s">
        <v>18</v>
      </c>
      <c r="R28" s="161" t="s">
        <v>18</v>
      </c>
      <c r="S28" s="14"/>
      <c r="T28" s="68" t="s">
        <v>18</v>
      </c>
      <c r="U28" s="69" t="s">
        <v>18</v>
      </c>
      <c r="V28" s="175" t="s">
        <v>47</v>
      </c>
      <c r="W28" s="158" t="s">
        <v>47</v>
      </c>
      <c r="X28" s="175" t="s">
        <v>47</v>
      </c>
      <c r="Y28" s="173" t="s">
        <v>18</v>
      </c>
      <c r="Z28" s="176" t="s">
        <v>18</v>
      </c>
      <c r="AA28" s="14"/>
      <c r="AB28" s="173" t="s">
        <v>18</v>
      </c>
      <c r="AC28" s="173" t="s">
        <v>18</v>
      </c>
      <c r="AD28" s="121" t="s">
        <v>47</v>
      </c>
      <c r="AE28" s="169" t="s">
        <v>48</v>
      </c>
      <c r="AF28" s="122" t="s">
        <v>47</v>
      </c>
      <c r="AG28" s="177" t="s">
        <v>18</v>
      </c>
      <c r="AH28" s="174" t="s">
        <v>18</v>
      </c>
      <c r="AI28" s="44"/>
      <c r="AJ28" s="14"/>
      <c r="AK28" s="173" t="s">
        <v>18</v>
      </c>
      <c r="AL28" s="177" t="s">
        <v>18</v>
      </c>
      <c r="AM28" s="177" t="s">
        <v>18</v>
      </c>
      <c r="AN28" s="177" t="s">
        <v>18</v>
      </c>
      <c r="AO28" s="177" t="s">
        <v>18</v>
      </c>
      <c r="AP28" s="177" t="s">
        <v>18</v>
      </c>
      <c r="AQ28" s="177" t="s">
        <v>18</v>
      </c>
      <c r="AR28" s="176" t="s">
        <v>18</v>
      </c>
      <c r="AS28" s="121" t="s">
        <v>47</v>
      </c>
      <c r="AT28" s="169" t="s">
        <v>48</v>
      </c>
      <c r="AU28" s="122" t="s">
        <v>47</v>
      </c>
      <c r="AV28" s="173" t="s">
        <v>18</v>
      </c>
      <c r="AW28" s="177" t="s">
        <v>18</v>
      </c>
      <c r="AX28" s="177" t="s">
        <v>18</v>
      </c>
      <c r="AY28" s="177" t="s">
        <v>18</v>
      </c>
      <c r="AZ28" s="177" t="s">
        <v>18</v>
      </c>
      <c r="BA28" s="177" t="s">
        <v>18</v>
      </c>
      <c r="BB28" s="177" t="s">
        <v>18</v>
      </c>
      <c r="BC28" s="176" t="s">
        <v>18</v>
      </c>
      <c r="BE28" s="166" t="s">
        <v>46</v>
      </c>
      <c r="BF28" s="167" t="s">
        <v>46</v>
      </c>
      <c r="BG28" s="44"/>
      <c r="BH28" s="166" t="s">
        <v>46</v>
      </c>
      <c r="BI28" s="167" t="s">
        <v>46</v>
      </c>
      <c r="BJ28" s="14"/>
      <c r="BK28" s="166" t="s">
        <v>46</v>
      </c>
      <c r="BL28" s="167" t="s">
        <v>46</v>
      </c>
      <c r="BM28" s="14"/>
      <c r="BN28" s="166" t="s">
        <v>46</v>
      </c>
      <c r="BO28" s="167" t="s">
        <v>46</v>
      </c>
      <c r="BP28" s="44"/>
      <c r="BQ28" s="44"/>
      <c r="BR28" s="44"/>
      <c r="BS28" s="173" t="s">
        <v>18</v>
      </c>
      <c r="BT28" s="176" t="s">
        <v>18</v>
      </c>
      <c r="BU28" s="121" t="s">
        <v>47</v>
      </c>
      <c r="BV28" s="169" t="s">
        <v>48</v>
      </c>
      <c r="BW28" s="122" t="s">
        <v>47</v>
      </c>
      <c r="BX28" s="173" t="s">
        <v>18</v>
      </c>
      <c r="BY28" s="176" t="s">
        <v>18</v>
      </c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HY28" s="14"/>
      <c r="HZ28" s="14"/>
      <c r="IA28" s="14"/>
      <c r="IB28" s="14"/>
      <c r="IC28" s="14"/>
      <c r="ID28" s="14"/>
    </row>
    <row r="29" spans="1:256" s="8" customFormat="1">
      <c r="A29" s="225"/>
      <c r="B29" s="52">
        <f>STDEV(B4:B24)</f>
        <v>16.557403753234354</v>
      </c>
      <c r="C29" s="15"/>
      <c r="D29" s="15"/>
      <c r="E29" s="15"/>
      <c r="F29" s="14"/>
      <c r="G29" s="24"/>
      <c r="H29" s="15"/>
      <c r="I29" s="45"/>
      <c r="J29" s="14"/>
      <c r="K29" s="14"/>
      <c r="L29" s="13">
        <f>AVERAGE(L4:L24)</f>
        <v>306.63157894736844</v>
      </c>
      <c r="M29" s="13">
        <f>AVERAGE(M4:M24)</f>
        <v>309.39999999999998</v>
      </c>
      <c r="N29" s="137">
        <f>AVERAGE(N4:N24)</f>
        <v>315.35000000000002</v>
      </c>
      <c r="O29" s="272"/>
      <c r="P29" s="24">
        <f>AVERAGE(P4:P24)</f>
        <v>295.47058823529414</v>
      </c>
      <c r="Q29" s="24">
        <f>AVERAGE(Q4:Q24)</f>
        <v>310.5263157894737</v>
      </c>
      <c r="R29" s="52">
        <f>AVERAGE(R4:R24)</f>
        <v>312.4736842105263</v>
      </c>
      <c r="S29" s="14"/>
      <c r="T29" s="42">
        <v>11.88</v>
      </c>
      <c r="U29" s="41">
        <v>12.38</v>
      </c>
      <c r="V29" s="172">
        <f>AVERAGE(V4:V24)</f>
        <v>11.45</v>
      </c>
      <c r="W29" s="162">
        <f>AVERAGE(W4:W24)</f>
        <v>-2.7105263157894739</v>
      </c>
      <c r="X29" s="172">
        <f>AVERAGE(X4:X24)</f>
        <v>7.5789473684210522</v>
      </c>
      <c r="Y29" s="13">
        <v>7.47</v>
      </c>
      <c r="Z29" s="15">
        <v>8</v>
      </c>
      <c r="AA29" s="14"/>
      <c r="AB29" s="13">
        <v>22.33</v>
      </c>
      <c r="AC29" s="13">
        <v>22.37</v>
      </c>
      <c r="AD29" s="137">
        <f>AVERAGE(AD4:AD24)</f>
        <v>22.285952380952381</v>
      </c>
      <c r="AE29" s="162">
        <f>AVERAGE(AE4:AE24)</f>
        <v>-7.9015789473684235</v>
      </c>
      <c r="AF29" s="71">
        <f>AVERAGE(AF4:AF24)</f>
        <v>12.651578947368423</v>
      </c>
      <c r="AG29" s="45">
        <v>11.6</v>
      </c>
      <c r="AH29" s="24">
        <v>12.16</v>
      </c>
      <c r="AI29" s="44"/>
      <c r="AJ29" s="14"/>
      <c r="AK29" s="13">
        <v>17</v>
      </c>
      <c r="AL29" s="13">
        <v>3.5</v>
      </c>
      <c r="AM29" s="13">
        <v>6.88</v>
      </c>
      <c r="AN29" s="13">
        <v>6.63</v>
      </c>
      <c r="AO29" s="13">
        <v>18.809999999999999</v>
      </c>
      <c r="AP29" s="13">
        <v>5.63</v>
      </c>
      <c r="AQ29" s="13">
        <v>5.94</v>
      </c>
      <c r="AR29" s="13">
        <v>7.25</v>
      </c>
      <c r="AS29" s="137">
        <f>AVERAGE(AS4:AS24)</f>
        <v>17.19047619047619</v>
      </c>
      <c r="AT29" s="162">
        <f>AVERAGE(AT4:AT24)</f>
        <v>6.6842105263157894</v>
      </c>
      <c r="AU29" s="71">
        <f>AVERAGE(AU4:AU24)</f>
        <v>24.44736842105263</v>
      </c>
      <c r="AV29" s="13">
        <v>25.2</v>
      </c>
      <c r="AW29" s="13">
        <v>6.8</v>
      </c>
      <c r="AX29" s="13">
        <v>9.27</v>
      </c>
      <c r="AY29" s="13">
        <v>9.1300000000000008</v>
      </c>
      <c r="AZ29" s="13">
        <v>26.67</v>
      </c>
      <c r="BA29" s="13">
        <v>7.93</v>
      </c>
      <c r="BB29" s="13">
        <v>8.6</v>
      </c>
      <c r="BC29" s="13">
        <v>9.93</v>
      </c>
      <c r="BE29" s="166">
        <f>STDEV(BE4:BE24)</f>
        <v>2.4671653292604372</v>
      </c>
      <c r="BF29" s="167">
        <f>STDEV(BF4:BF24)</f>
        <v>2.7364765837783542</v>
      </c>
      <c r="BG29" s="44"/>
      <c r="BH29" s="166">
        <f>STDEV(BH4:BH24)</f>
        <v>3.4290426263511704</v>
      </c>
      <c r="BI29" s="167">
        <f>STDEV(BI4:BI24)</f>
        <v>2.5113776187303363</v>
      </c>
      <c r="BJ29" s="43"/>
      <c r="BK29" s="166">
        <f>STDEV(BK4:BK24)</f>
        <v>2.9534080394722042</v>
      </c>
      <c r="BL29" s="167">
        <f>STDEV(BL4:BL24)</f>
        <v>3.6940761809157849</v>
      </c>
      <c r="BM29" s="14"/>
      <c r="BN29" s="166">
        <f>STDEV(BN4:BN24)</f>
        <v>7.4657152880286537</v>
      </c>
      <c r="BO29" s="167">
        <f>STDEV(BO4:BO24)</f>
        <v>6.919968562954657</v>
      </c>
      <c r="BP29" s="44"/>
      <c r="BQ29" s="44"/>
      <c r="BR29" s="44"/>
      <c r="BS29" s="13">
        <v>6.42</v>
      </c>
      <c r="BT29" s="15">
        <v>6.1</v>
      </c>
      <c r="BU29" s="137">
        <f>AVERAGE(BU4:BU24)</f>
        <v>5.4547619047619049</v>
      </c>
      <c r="BV29" s="42">
        <f>AVERAGE(BV4:BV24)</f>
        <v>-1.2272222222222224</v>
      </c>
      <c r="BW29" s="137">
        <f>AVERAGE(BW4:BW24)</f>
        <v>4.5505263157894742</v>
      </c>
      <c r="BX29" s="13">
        <v>5.31</v>
      </c>
      <c r="BY29" s="15">
        <v>4.46</v>
      </c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</row>
    <row r="30" spans="1:256" s="8" customFormat="1" ht="17" thickBot="1">
      <c r="A30" s="225"/>
      <c r="B30" s="52" t="s">
        <v>21</v>
      </c>
      <c r="C30" s="15"/>
      <c r="D30" s="15"/>
      <c r="E30" s="15"/>
      <c r="F30" s="14"/>
      <c r="G30" s="24"/>
      <c r="H30" s="15"/>
      <c r="I30" s="45"/>
      <c r="J30" s="14"/>
      <c r="K30" s="14"/>
      <c r="L30" s="13" t="s">
        <v>22</v>
      </c>
      <c r="M30" s="13" t="s">
        <v>22</v>
      </c>
      <c r="N30" s="137" t="s">
        <v>22</v>
      </c>
      <c r="O30" s="178">
        <f>_xlfn.T.TEST(N4:N24,R4:R24,2,1)</f>
        <v>0.96136572143352239</v>
      </c>
      <c r="P30" s="24" t="s">
        <v>22</v>
      </c>
      <c r="Q30" s="24" t="s">
        <v>22</v>
      </c>
      <c r="R30" s="52" t="s">
        <v>22</v>
      </c>
      <c r="S30" s="14"/>
      <c r="T30" s="42" t="s">
        <v>22</v>
      </c>
      <c r="U30" s="41" t="s">
        <v>19</v>
      </c>
      <c r="V30" s="179" t="s">
        <v>46</v>
      </c>
      <c r="W30" s="180" t="s">
        <v>46</v>
      </c>
      <c r="X30" s="179" t="s">
        <v>46</v>
      </c>
      <c r="Y30" s="13" t="s">
        <v>19</v>
      </c>
      <c r="Z30" s="15" t="s">
        <v>19</v>
      </c>
      <c r="AA30" s="14"/>
      <c r="AB30" s="13" t="s">
        <v>19</v>
      </c>
      <c r="AC30" s="13" t="s">
        <v>19</v>
      </c>
      <c r="AD30" s="166" t="s">
        <v>46</v>
      </c>
      <c r="AE30" s="180" t="s">
        <v>46</v>
      </c>
      <c r="AF30" s="167" t="s">
        <v>46</v>
      </c>
      <c r="AG30" s="45" t="s">
        <v>19</v>
      </c>
      <c r="AH30" s="24" t="s">
        <v>19</v>
      </c>
      <c r="AI30" s="44"/>
      <c r="AJ30" s="14"/>
      <c r="AK30" s="13" t="s">
        <v>19</v>
      </c>
      <c r="AL30" s="14" t="s">
        <v>19</v>
      </c>
      <c r="AM30" s="14" t="s">
        <v>19</v>
      </c>
      <c r="AN30" s="14" t="s">
        <v>19</v>
      </c>
      <c r="AO30" s="14" t="s">
        <v>19</v>
      </c>
      <c r="AP30" s="14" t="s">
        <v>19</v>
      </c>
      <c r="AQ30" s="14" t="s">
        <v>19</v>
      </c>
      <c r="AR30" s="15" t="s">
        <v>19</v>
      </c>
      <c r="AS30" s="166" t="s">
        <v>46</v>
      </c>
      <c r="AT30" s="180" t="s">
        <v>46</v>
      </c>
      <c r="AU30" s="167" t="s">
        <v>46</v>
      </c>
      <c r="AV30" s="13" t="s">
        <v>19</v>
      </c>
      <c r="AW30" s="14" t="s">
        <v>19</v>
      </c>
      <c r="AX30" s="14" t="s">
        <v>19</v>
      </c>
      <c r="AY30" s="14" t="s">
        <v>19</v>
      </c>
      <c r="AZ30" s="14" t="s">
        <v>19</v>
      </c>
      <c r="BA30" s="14" t="s">
        <v>19</v>
      </c>
      <c r="BB30" s="14" t="s">
        <v>19</v>
      </c>
      <c r="BC30" s="15" t="s">
        <v>19</v>
      </c>
      <c r="BE30" s="166" t="s">
        <v>21</v>
      </c>
      <c r="BF30" s="167" t="s">
        <v>21</v>
      </c>
      <c r="BG30" s="44"/>
      <c r="BH30" s="166" t="s">
        <v>21</v>
      </c>
      <c r="BI30" s="167" t="s">
        <v>21</v>
      </c>
      <c r="BJ30" s="44"/>
      <c r="BK30" s="166" t="s">
        <v>21</v>
      </c>
      <c r="BL30" s="167" t="s">
        <v>21</v>
      </c>
      <c r="BM30" s="43"/>
      <c r="BN30" s="166" t="s">
        <v>21</v>
      </c>
      <c r="BO30" s="167" t="s">
        <v>21</v>
      </c>
      <c r="BP30" s="44"/>
      <c r="BQ30" s="44"/>
      <c r="BR30" s="44"/>
      <c r="BS30" s="13" t="s">
        <v>19</v>
      </c>
      <c r="BT30" s="15" t="s">
        <v>19</v>
      </c>
      <c r="BU30" s="166" t="s">
        <v>46</v>
      </c>
      <c r="BV30" s="180" t="s">
        <v>46</v>
      </c>
      <c r="BW30" s="167" t="s">
        <v>46</v>
      </c>
      <c r="BX30" s="13" t="s">
        <v>19</v>
      </c>
      <c r="BY30" s="15" t="s">
        <v>19</v>
      </c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</row>
    <row r="31" spans="1:256" s="8" customFormat="1" ht="17" thickBot="1">
      <c r="A31" s="226"/>
      <c r="B31" s="53">
        <v>3.53</v>
      </c>
      <c r="C31" s="18"/>
      <c r="D31" s="18"/>
      <c r="E31" s="18"/>
      <c r="F31" s="17"/>
      <c r="G31" s="25"/>
      <c r="H31" s="18"/>
      <c r="I31" s="45"/>
      <c r="J31" s="14"/>
      <c r="K31" s="14"/>
      <c r="L31" s="13">
        <f>STDEV(L4:L24)</f>
        <v>19.864011361465263</v>
      </c>
      <c r="M31" s="13">
        <f>STDEV(M4:M24)</f>
        <v>23.347264011915943</v>
      </c>
      <c r="N31" s="137">
        <f>STDEV(N4:N24)</f>
        <v>25.604841236313924</v>
      </c>
      <c r="P31" s="24">
        <f>STDEV(P4:P24)</f>
        <v>25.060221584861395</v>
      </c>
      <c r="Q31" s="24">
        <f>STDEV(Q4:Q24)</f>
        <v>24.581764743295729</v>
      </c>
      <c r="R31" s="52">
        <f>STDEV(R4:R24)</f>
        <v>23.424508582661481</v>
      </c>
      <c r="S31" s="14"/>
      <c r="T31" s="42">
        <v>5.4021600620000001</v>
      </c>
      <c r="U31" s="41">
        <v>5.26</v>
      </c>
      <c r="V31" s="172">
        <f>STDEV(V4:V24)</f>
        <v>4.328303423550131</v>
      </c>
      <c r="W31" s="45">
        <f>STDEV(W4:W24)</f>
        <v>4.986971329467984</v>
      </c>
      <c r="X31" s="172">
        <f>STDEV(X4:X24)</f>
        <v>4.6971124637457873</v>
      </c>
      <c r="Y31" s="13">
        <v>4.63</v>
      </c>
      <c r="Z31" s="15">
        <v>4.5999999999999996</v>
      </c>
      <c r="AA31" s="14"/>
      <c r="AB31" s="13">
        <v>18.66</v>
      </c>
      <c r="AC31" s="13">
        <v>17.05</v>
      </c>
      <c r="AD31" s="137">
        <f>STDEV(AD4:AD24)</f>
        <v>19.024200220971689</v>
      </c>
      <c r="AE31" s="45">
        <f>STDEV(AE4:AE24)</f>
        <v>15.132287413620622</v>
      </c>
      <c r="AF31" s="71">
        <f>STDEV(AF4:AF24)</f>
        <v>13.579544057620838</v>
      </c>
      <c r="AG31" s="45">
        <v>13.22</v>
      </c>
      <c r="AH31" s="24">
        <v>13.02</v>
      </c>
      <c r="AI31" s="44"/>
      <c r="AJ31" s="14"/>
      <c r="AK31" s="13">
        <v>9.01</v>
      </c>
      <c r="AL31" s="14">
        <v>5.54</v>
      </c>
      <c r="AM31" s="14">
        <v>4.25</v>
      </c>
      <c r="AN31" s="14">
        <v>4.66</v>
      </c>
      <c r="AO31" s="14">
        <v>11.8</v>
      </c>
      <c r="AP31" s="14">
        <v>4.3099999999999996</v>
      </c>
      <c r="AQ31" s="14">
        <v>4.75</v>
      </c>
      <c r="AR31" s="15">
        <v>5.32</v>
      </c>
      <c r="AS31" s="137">
        <f>STDEV(AS4:AS24)</f>
        <v>7.4657152880286537</v>
      </c>
      <c r="AT31" s="45">
        <f>STDEV(AT4:AT24)</f>
        <v>8.9895163111689111</v>
      </c>
      <c r="AU31" s="71">
        <f>STDEV(AU4:AU24)</f>
        <v>6.919968562954657</v>
      </c>
      <c r="AV31" s="13">
        <v>6.06</v>
      </c>
      <c r="AW31" s="14">
        <v>3.1</v>
      </c>
      <c r="AX31" s="14">
        <v>2.2799999999999998</v>
      </c>
      <c r="AY31" s="14">
        <v>3.62</v>
      </c>
      <c r="AZ31" s="14">
        <v>8.1999999999999993</v>
      </c>
      <c r="BA31" s="14">
        <v>2.6</v>
      </c>
      <c r="BB31" s="14">
        <v>3.83</v>
      </c>
      <c r="BC31" s="15">
        <v>3.59</v>
      </c>
      <c r="BE31" s="181">
        <f>BE29/4.24</f>
        <v>0.58187861539161256</v>
      </c>
      <c r="BF31" s="181">
        <f>BF29/4.24</f>
        <v>0.64539542070244205</v>
      </c>
      <c r="BG31" s="44"/>
      <c r="BH31" s="181">
        <f t="shared" ref="BH31:BO31" si="16">BH29/4.24</f>
        <v>0.80873646847904956</v>
      </c>
      <c r="BI31" s="181">
        <f t="shared" si="16"/>
        <v>0.59230604215338112</v>
      </c>
      <c r="BJ31" s="44"/>
      <c r="BK31" s="181">
        <f t="shared" si="16"/>
        <v>0.69655849987551988</v>
      </c>
      <c r="BL31" s="181">
        <f t="shared" si="16"/>
        <v>0.87124438229145862</v>
      </c>
      <c r="BM31" s="44"/>
      <c r="BN31" s="181">
        <f t="shared" si="16"/>
        <v>1.7607819075539277</v>
      </c>
      <c r="BO31" s="181">
        <f t="shared" si="16"/>
        <v>1.6320680573006265</v>
      </c>
      <c r="BP31" s="44"/>
      <c r="BQ31" s="44"/>
      <c r="BR31" s="44"/>
      <c r="BS31" s="13">
        <v>4.29</v>
      </c>
      <c r="BT31" s="15">
        <v>4.8499999999999996</v>
      </c>
      <c r="BU31" s="137">
        <f>STDEV(BU4:BU24)</f>
        <v>4.0016248188050056</v>
      </c>
      <c r="BV31" s="13">
        <f>STDEV(BV4:BV24)</f>
        <v>4.4437954836663662</v>
      </c>
      <c r="BW31" s="137">
        <f>STDEV(BW4:BW24)</f>
        <v>1.7542091402117168</v>
      </c>
      <c r="BX31" s="13">
        <v>2.82</v>
      </c>
      <c r="BY31" s="15">
        <v>1.48</v>
      </c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</row>
    <row r="32" spans="1:256" s="8" customFormat="1">
      <c r="A32" s="12"/>
      <c r="B32" s="12"/>
      <c r="C32" s="12"/>
      <c r="D32" s="12"/>
      <c r="E32" s="12"/>
      <c r="F32" s="12"/>
      <c r="G32" s="12"/>
      <c r="H32" s="12"/>
      <c r="I32" s="45"/>
      <c r="J32" s="14"/>
      <c r="K32" s="14"/>
      <c r="L32" s="13" t="s">
        <v>21</v>
      </c>
      <c r="M32" s="13" t="s">
        <v>21</v>
      </c>
      <c r="N32" s="137" t="s">
        <v>21</v>
      </c>
      <c r="O32" s="174" t="s">
        <v>37</v>
      </c>
      <c r="P32" s="24" t="s">
        <v>21</v>
      </c>
      <c r="Q32" s="24" t="s">
        <v>21</v>
      </c>
      <c r="R32" s="52" t="s">
        <v>21</v>
      </c>
      <c r="S32" s="14"/>
      <c r="T32" s="42" t="s">
        <v>21</v>
      </c>
      <c r="U32" s="41" t="s">
        <v>21</v>
      </c>
      <c r="V32" s="172" t="s">
        <v>21</v>
      </c>
      <c r="W32" s="162" t="s">
        <v>21</v>
      </c>
      <c r="X32" s="172" t="s">
        <v>21</v>
      </c>
      <c r="Y32" s="13" t="s">
        <v>21</v>
      </c>
      <c r="Z32" s="15" t="s">
        <v>21</v>
      </c>
      <c r="AA32" s="14"/>
      <c r="AB32" s="13" t="s">
        <v>21</v>
      </c>
      <c r="AC32" s="13" t="s">
        <v>21</v>
      </c>
      <c r="AD32" s="137" t="s">
        <v>21</v>
      </c>
      <c r="AE32" s="45" t="s">
        <v>21</v>
      </c>
      <c r="AF32" s="71" t="s">
        <v>21</v>
      </c>
      <c r="AG32" s="45" t="s">
        <v>21</v>
      </c>
      <c r="AH32" s="24" t="s">
        <v>21</v>
      </c>
      <c r="AI32" s="44"/>
      <c r="AJ32" s="14"/>
      <c r="AK32" s="13" t="s">
        <v>21</v>
      </c>
      <c r="AL32" s="14" t="s">
        <v>21</v>
      </c>
      <c r="AM32" s="14" t="s">
        <v>21</v>
      </c>
      <c r="AN32" s="14" t="s">
        <v>21</v>
      </c>
      <c r="AO32" s="14" t="s">
        <v>21</v>
      </c>
      <c r="AP32" s="14" t="s">
        <v>21</v>
      </c>
      <c r="AQ32" s="14" t="s">
        <v>21</v>
      </c>
      <c r="AR32" s="15" t="s">
        <v>21</v>
      </c>
      <c r="AS32" s="137" t="s">
        <v>21</v>
      </c>
      <c r="AT32" s="45" t="s">
        <v>21</v>
      </c>
      <c r="AU32" s="71" t="s">
        <v>21</v>
      </c>
      <c r="AV32" s="13" t="s">
        <v>21</v>
      </c>
      <c r="AW32" s="14" t="s">
        <v>21</v>
      </c>
      <c r="AX32" s="14" t="s">
        <v>21</v>
      </c>
      <c r="AY32" s="14" t="s">
        <v>21</v>
      </c>
      <c r="AZ32" s="14" t="s">
        <v>21</v>
      </c>
      <c r="BA32" s="14" t="s">
        <v>21</v>
      </c>
      <c r="BB32" s="14" t="s">
        <v>21</v>
      </c>
      <c r="BC32" s="15" t="s">
        <v>21</v>
      </c>
      <c r="BE32" s="182"/>
      <c r="BF32" s="183"/>
      <c r="BG32" s="14"/>
      <c r="BH32" s="182"/>
      <c r="BI32" s="183"/>
      <c r="BJ32" s="44"/>
      <c r="BK32" s="184"/>
      <c r="BL32" s="185"/>
      <c r="BM32" s="44"/>
      <c r="BN32" s="182"/>
      <c r="BO32" s="183"/>
      <c r="BP32" s="44"/>
      <c r="BQ32" s="44"/>
      <c r="BR32" s="44"/>
      <c r="BS32" s="13" t="s">
        <v>21</v>
      </c>
      <c r="BT32" s="15" t="s">
        <v>21</v>
      </c>
      <c r="BU32" s="137" t="s">
        <v>21</v>
      </c>
      <c r="BV32" s="45" t="s">
        <v>21</v>
      </c>
      <c r="BW32" s="71" t="s">
        <v>21</v>
      </c>
      <c r="BX32" s="13" t="s">
        <v>21</v>
      </c>
      <c r="BY32" s="15" t="s">
        <v>21</v>
      </c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4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4"/>
      <c r="GV32" s="44"/>
      <c r="GW32" s="44"/>
      <c r="GX32" s="44"/>
    </row>
    <row r="33" spans="1:206" s="8" customFormat="1" ht="17" thickBot="1">
      <c r="A33" s="31"/>
      <c r="B33" s="1"/>
      <c r="C33" s="1"/>
      <c r="D33" s="9"/>
      <c r="E33" s="1"/>
      <c r="F33" s="1"/>
      <c r="G33" s="1"/>
      <c r="H33" s="1"/>
      <c r="I33" s="45"/>
      <c r="J33" s="14"/>
      <c r="K33" s="14"/>
      <c r="L33" s="16">
        <f>L31/4.58</f>
        <v>4.3371203845994026</v>
      </c>
      <c r="M33" s="16">
        <f t="shared" ref="M33:BC33" si="17">M31/4.58</f>
        <v>5.0976558977982407</v>
      </c>
      <c r="N33" s="16">
        <f t="shared" si="17"/>
        <v>5.5905766891515114</v>
      </c>
      <c r="O33" s="16">
        <f>AVERAGE(O4:O24)</f>
        <v>0.31578947368421051</v>
      </c>
      <c r="P33" s="16">
        <f t="shared" si="17"/>
        <v>5.4716641014981215</v>
      </c>
      <c r="Q33" s="16">
        <f t="shared" si="17"/>
        <v>5.3671975422043072</v>
      </c>
      <c r="R33" s="16">
        <f t="shared" si="17"/>
        <v>5.1145215245985769</v>
      </c>
      <c r="S33" s="16"/>
      <c r="T33" s="16">
        <f t="shared" si="17"/>
        <v>1.1795109305676856</v>
      </c>
      <c r="U33" s="16">
        <f t="shared" si="17"/>
        <v>1.1484716157205239</v>
      </c>
      <c r="V33" s="16">
        <f t="shared" si="17"/>
        <v>0.94504441562229935</v>
      </c>
      <c r="W33" s="16">
        <f t="shared" si="17"/>
        <v>1.0888583688794724</v>
      </c>
      <c r="X33" s="16">
        <f t="shared" si="17"/>
        <v>1.0255704069313947</v>
      </c>
      <c r="Y33" s="16">
        <f t="shared" si="17"/>
        <v>1.0109170305676856</v>
      </c>
      <c r="Z33" s="16">
        <f t="shared" si="17"/>
        <v>1.0043668122270741</v>
      </c>
      <c r="AA33" s="16"/>
      <c r="AB33" s="16">
        <f t="shared" si="17"/>
        <v>4.0742358078602621</v>
      </c>
      <c r="AC33" s="16">
        <f t="shared" si="17"/>
        <v>3.7227074235807862</v>
      </c>
      <c r="AD33" s="16">
        <f t="shared" si="17"/>
        <v>4.1537555067623773</v>
      </c>
      <c r="AE33" s="16">
        <f t="shared" si="17"/>
        <v>3.3039928850700049</v>
      </c>
      <c r="AF33" s="16">
        <f t="shared" si="17"/>
        <v>2.9649659514455977</v>
      </c>
      <c r="AG33" s="16">
        <f t="shared" si="17"/>
        <v>2.8864628820960698</v>
      </c>
      <c r="AH33" s="16">
        <f t="shared" si="17"/>
        <v>2.8427947598253276</v>
      </c>
      <c r="AI33" s="16"/>
      <c r="AJ33" s="16"/>
      <c r="AK33" s="16">
        <f t="shared" si="17"/>
        <v>1.9672489082969431</v>
      </c>
      <c r="AL33" s="16">
        <f t="shared" si="17"/>
        <v>1.2096069868995634</v>
      </c>
      <c r="AM33" s="16">
        <f t="shared" si="17"/>
        <v>0.92794759825327511</v>
      </c>
      <c r="AN33" s="16">
        <f t="shared" si="17"/>
        <v>1.017467248908297</v>
      </c>
      <c r="AO33" s="16">
        <f t="shared" si="17"/>
        <v>2.5764192139737991</v>
      </c>
      <c r="AP33" s="16">
        <f t="shared" si="17"/>
        <v>0.94104803493449773</v>
      </c>
      <c r="AQ33" s="16">
        <f t="shared" si="17"/>
        <v>1.037117903930131</v>
      </c>
      <c r="AR33" s="16">
        <f t="shared" si="17"/>
        <v>1.1615720524017468</v>
      </c>
      <c r="AS33" s="16">
        <f t="shared" si="17"/>
        <v>1.6300688401809287</v>
      </c>
      <c r="AT33" s="16">
        <f t="shared" si="17"/>
        <v>1.9627764871547841</v>
      </c>
      <c r="AU33" s="16">
        <f t="shared" si="17"/>
        <v>1.5109101665839861</v>
      </c>
      <c r="AV33" s="16">
        <f t="shared" si="17"/>
        <v>1.3231441048034933</v>
      </c>
      <c r="AW33" s="16">
        <f t="shared" si="17"/>
        <v>0.67685589519650657</v>
      </c>
      <c r="AX33" s="16">
        <f t="shared" si="17"/>
        <v>0.49781659388646282</v>
      </c>
      <c r="AY33" s="16">
        <f t="shared" si="17"/>
        <v>0.79039301310043675</v>
      </c>
      <c r="AZ33" s="16">
        <f t="shared" si="17"/>
        <v>1.7903930131004364</v>
      </c>
      <c r="BA33" s="16">
        <f t="shared" si="17"/>
        <v>0.56768558951965065</v>
      </c>
      <c r="BB33" s="16">
        <f t="shared" si="17"/>
        <v>0.83624454148471616</v>
      </c>
      <c r="BC33" s="16">
        <f t="shared" si="17"/>
        <v>0.78384279475982532</v>
      </c>
      <c r="BE33" s="186" t="s">
        <v>55</v>
      </c>
      <c r="BF33" s="187">
        <f>TTEST(BE4:BE24,BF4:BF24,2,1)</f>
        <v>1.8087929802687565E-2</v>
      </c>
      <c r="BG33" s="14"/>
      <c r="BH33" s="186" t="s">
        <v>55</v>
      </c>
      <c r="BI33" s="187">
        <f>TTEST(BH4:BH24,BI4:BI24,2,1)</f>
        <v>7.3669922531059626E-3</v>
      </c>
      <c r="BJ33" s="44"/>
      <c r="BK33" s="188" t="s">
        <v>55</v>
      </c>
      <c r="BL33" s="189">
        <f>TTEST(BK4:BK24,BL4:BL24,2,1)</f>
        <v>5.1308611242446713E-2</v>
      </c>
      <c r="BM33" s="44"/>
      <c r="BN33" s="186" t="s">
        <v>55</v>
      </c>
      <c r="BO33" s="187">
        <f>TTEST(BN4:BN24,BO4:BO24,2,1)</f>
        <v>4.5335525030648239E-3</v>
      </c>
      <c r="BP33" s="44"/>
      <c r="BQ33" s="44"/>
      <c r="BR33" s="44"/>
      <c r="BS33" s="16">
        <f>BS31/4.58</f>
        <v>0.9366812227074236</v>
      </c>
      <c r="BT33" s="16">
        <f t="shared" ref="BT33:BY33" si="18">BT31/4.58</f>
        <v>1.0589519650655022</v>
      </c>
      <c r="BU33" s="16">
        <f t="shared" si="18"/>
        <v>0.87371720934607111</v>
      </c>
      <c r="BV33" s="16">
        <f t="shared" si="18"/>
        <v>0.97026102263457781</v>
      </c>
      <c r="BW33" s="16">
        <f t="shared" si="18"/>
        <v>0.38301509611609535</v>
      </c>
      <c r="BX33" s="16">
        <f t="shared" si="18"/>
        <v>0.61572052401746724</v>
      </c>
      <c r="BY33" s="16">
        <f t="shared" si="18"/>
        <v>0.32314410480349343</v>
      </c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44"/>
      <c r="GG33" s="44"/>
      <c r="GH33" s="44"/>
      <c r="GI33" s="44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4"/>
      <c r="GV33" s="44"/>
      <c r="GW33" s="44"/>
      <c r="GX33" s="44"/>
    </row>
    <row r="34" spans="1:206" ht="22" thickBot="1">
      <c r="A34" s="220"/>
      <c r="B34" s="31"/>
      <c r="C34" s="31"/>
      <c r="D34" s="31"/>
      <c r="E34" s="31"/>
      <c r="F34" s="31"/>
      <c r="G34" s="31"/>
      <c r="H34" s="31"/>
      <c r="I34" s="12"/>
      <c r="J34" s="12"/>
      <c r="K34" s="12"/>
      <c r="L34" s="12"/>
      <c r="M34" s="12"/>
      <c r="N34" s="12"/>
      <c r="O34" s="12"/>
      <c r="P34" s="14"/>
      <c r="Q34" s="14"/>
      <c r="R34" s="14"/>
      <c r="S34" s="14"/>
      <c r="T34" s="12"/>
      <c r="U34" s="12"/>
      <c r="Y34" s="14"/>
      <c r="Z34" s="12"/>
      <c r="AA34" s="12"/>
      <c r="AB34" s="14"/>
      <c r="AC34" s="12"/>
      <c r="AD34" s="12"/>
      <c r="AE34" s="14"/>
      <c r="AF34" s="14"/>
      <c r="AG34" s="12"/>
      <c r="AH34" s="12"/>
      <c r="AI34" s="31"/>
      <c r="AJ34" s="12"/>
      <c r="AK34" s="29"/>
      <c r="AL34" s="43"/>
      <c r="AM34" s="43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31"/>
      <c r="BF34" s="31"/>
      <c r="BG34" s="29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14"/>
      <c r="BT34" s="14"/>
      <c r="BV34" s="31"/>
      <c r="BX34" s="12"/>
      <c r="BY34" s="12"/>
      <c r="BZ34" s="12"/>
      <c r="CA34" s="43"/>
      <c r="CB34" s="43"/>
      <c r="CC34" s="43"/>
      <c r="CD34" s="43"/>
      <c r="CE34" s="43"/>
      <c r="CF34" s="29"/>
      <c r="CG34" s="29"/>
      <c r="CH34" s="29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</row>
    <row r="35" spans="1:206" ht="17" thickBot="1">
      <c r="A35" s="31"/>
      <c r="B35" s="31"/>
      <c r="C35" s="31"/>
      <c r="D35" s="31"/>
      <c r="E35" s="31"/>
      <c r="F35" s="31"/>
      <c r="G35" s="31"/>
      <c r="H35" s="31"/>
      <c r="J35" s="12"/>
      <c r="K35" s="221" t="s">
        <v>81</v>
      </c>
      <c r="L35" s="219">
        <f>SQRT(21)</f>
        <v>4.5825756949558398</v>
      </c>
      <c r="M35" s="12"/>
      <c r="N35" s="12"/>
      <c r="O35" s="2"/>
      <c r="P35" s="12"/>
      <c r="Q35" s="12"/>
      <c r="R35" s="12"/>
      <c r="S35" s="14"/>
      <c r="T35" s="12"/>
      <c r="U35" s="12"/>
      <c r="Y35" s="12"/>
      <c r="Z35" s="12"/>
      <c r="AA35" s="12"/>
      <c r="AB35" s="12"/>
      <c r="AC35" s="12"/>
      <c r="AD35" s="31"/>
      <c r="AG35" s="12"/>
      <c r="AH35" s="12"/>
      <c r="AI35" s="31"/>
      <c r="AJ35" s="12"/>
      <c r="AK35" s="29"/>
      <c r="AL35" s="29"/>
      <c r="AM35" s="29"/>
      <c r="AN35" s="12"/>
      <c r="AO35" s="12"/>
      <c r="AP35" s="46"/>
      <c r="AQ35" s="56"/>
      <c r="AR35" s="56"/>
      <c r="AS35" s="56"/>
      <c r="AT35" s="46"/>
      <c r="AU35" s="46"/>
      <c r="AV35" s="12"/>
      <c r="AW35" s="12"/>
      <c r="AX35" s="12"/>
      <c r="AY35" s="12"/>
      <c r="AZ35" s="12"/>
      <c r="BA35" s="12"/>
      <c r="BB35" s="12"/>
      <c r="BC35" s="12"/>
      <c r="BD35" s="12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12"/>
      <c r="BT35" s="12"/>
      <c r="BX35" s="12"/>
      <c r="BY35" s="12"/>
      <c r="BZ35" s="12"/>
      <c r="CA35" s="29"/>
      <c r="CB35" s="29"/>
      <c r="CC35" s="29"/>
      <c r="CD35" s="29"/>
      <c r="CE35" s="29"/>
      <c r="CF35" s="29"/>
      <c r="CG35" s="29"/>
      <c r="CH35" s="29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</row>
    <row r="36" spans="1:206" s="23" customFormat="1" ht="30" customHeight="1">
      <c r="A36" s="31"/>
      <c r="B36" s="31"/>
      <c r="C36" s="31"/>
      <c r="D36" s="31"/>
      <c r="E36" s="31"/>
      <c r="F36" s="31"/>
      <c r="G36" s="31"/>
      <c r="H36" s="31"/>
      <c r="I36" s="31"/>
      <c r="J36" s="12"/>
      <c r="K36" s="12"/>
      <c r="L36" s="12"/>
      <c r="M36" s="12"/>
      <c r="N36" s="12"/>
      <c r="O36" s="2"/>
      <c r="P36" s="12"/>
      <c r="Q36" s="12"/>
      <c r="R36" s="12"/>
      <c r="S36" s="12"/>
      <c r="T36" s="12"/>
      <c r="U36" s="12"/>
      <c r="V36" s="56">
        <f>_xlfn.T.TEST(V4:V24,V43:V63,2,1)</f>
        <v>8.0462336432585227E-2</v>
      </c>
      <c r="W36" s="56"/>
      <c r="X36" s="56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31"/>
      <c r="AJ36" s="12"/>
      <c r="AK36" s="12"/>
      <c r="AL36" s="12"/>
      <c r="AM36" s="12"/>
      <c r="AN36" s="12"/>
      <c r="AO36" s="12"/>
      <c r="AP36" s="46"/>
      <c r="AQ36" s="56"/>
      <c r="AR36" s="56"/>
      <c r="AS36" s="56"/>
      <c r="AT36" s="46"/>
      <c r="AU36" s="46"/>
      <c r="AV36" s="12"/>
      <c r="AW36" s="12"/>
      <c r="AX36" s="12"/>
      <c r="AY36" s="12"/>
      <c r="AZ36" s="12"/>
      <c r="BA36" s="12"/>
      <c r="BB36" s="12"/>
      <c r="BC36" s="12"/>
      <c r="BD36" s="12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12"/>
      <c r="BT36" s="12"/>
      <c r="BU36" s="31"/>
      <c r="BV36" s="31"/>
      <c r="BW36" s="31"/>
      <c r="BX36" s="29"/>
      <c r="BY36" s="12"/>
      <c r="BZ36" s="12"/>
      <c r="CA36" s="29"/>
      <c r="CB36" s="29"/>
      <c r="CC36" s="29"/>
      <c r="CD36" s="29"/>
      <c r="CE36" s="29"/>
      <c r="CF36" s="29"/>
      <c r="CG36" s="29"/>
      <c r="CH36" s="29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</row>
    <row r="37" spans="1:206" s="23" customFormat="1" ht="30" customHeight="1">
      <c r="A37" s="31"/>
      <c r="B37" s="31"/>
      <c r="C37" s="31"/>
      <c r="D37" s="31"/>
      <c r="E37" s="31"/>
      <c r="F37" s="31"/>
      <c r="G37" s="31"/>
      <c r="H37" s="31"/>
      <c r="I37" s="31"/>
      <c r="J37" s="12"/>
      <c r="K37" s="12"/>
      <c r="L37" s="12"/>
      <c r="M37" s="12"/>
      <c r="N37" s="12"/>
      <c r="O37" s="2"/>
      <c r="P37" s="12"/>
      <c r="Q37" s="12"/>
      <c r="R37" s="12"/>
      <c r="S37" s="12"/>
      <c r="T37" s="12"/>
      <c r="U37" s="12"/>
      <c r="V37" s="46"/>
      <c r="W37" s="46"/>
      <c r="X37" s="46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31"/>
      <c r="AJ37" s="12"/>
      <c r="AK37" s="12"/>
      <c r="AL37" s="12"/>
      <c r="AM37" s="12"/>
      <c r="AN37" s="12"/>
      <c r="AO37" s="12"/>
      <c r="AP37" s="46"/>
      <c r="AQ37" s="56"/>
      <c r="AR37" s="56"/>
      <c r="AS37" s="56">
        <f>_xlfn.T.TEST(AS4:AS24,AS43:AS63,2,1)</f>
        <v>0.46646738293102863</v>
      </c>
      <c r="AT37" s="46"/>
      <c r="AU37" s="46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31"/>
      <c r="BH37" s="2"/>
      <c r="BI37" s="12"/>
      <c r="BJ37" s="31"/>
      <c r="BK37" s="12"/>
      <c r="BL37" s="12"/>
      <c r="BM37" s="31"/>
      <c r="BN37" s="12"/>
      <c r="BO37" s="12"/>
      <c r="BP37" s="29"/>
      <c r="BQ37" s="29"/>
      <c r="BR37" s="29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</row>
    <row r="38" spans="1:206" s="23" customFormat="1" ht="30" customHeight="1" thickBot="1">
      <c r="A38" s="54"/>
      <c r="B38" s="12"/>
      <c r="C38" s="12"/>
      <c r="D38" s="12"/>
      <c r="E38" s="12"/>
      <c r="F38" s="31"/>
      <c r="G38" s="31"/>
      <c r="H38" s="31"/>
      <c r="I38" s="31"/>
      <c r="J38" s="12"/>
      <c r="K38" s="12"/>
      <c r="L38" s="12"/>
      <c r="M38" s="12"/>
      <c r="N38" s="12"/>
      <c r="O38" s="2"/>
      <c r="P38" s="12"/>
      <c r="Q38" s="12"/>
      <c r="R38" s="12"/>
      <c r="S38" s="12"/>
      <c r="T38" s="12"/>
      <c r="U38" s="12"/>
      <c r="V38" s="46"/>
      <c r="W38" s="46"/>
      <c r="X38" s="46"/>
      <c r="Y38" s="12"/>
      <c r="Z38" s="12"/>
      <c r="AA38" s="12"/>
      <c r="AB38" s="12"/>
      <c r="AC38" s="12"/>
      <c r="AD38" s="12"/>
      <c r="AE38" s="2"/>
      <c r="AF38" s="12"/>
      <c r="AG38" s="12"/>
      <c r="AH38" s="12"/>
      <c r="AI38" s="31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31"/>
      <c r="BH38" s="2"/>
      <c r="BI38" s="12"/>
      <c r="BJ38" s="31"/>
      <c r="BK38" s="12"/>
      <c r="BL38" s="12"/>
      <c r="BM38" s="31"/>
      <c r="BN38" s="12"/>
      <c r="BO38" s="12"/>
      <c r="BP38" s="29"/>
      <c r="BQ38" s="29"/>
      <c r="BR38" s="29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</row>
    <row r="39" spans="1:206" s="23" customFormat="1" ht="27" thickBot="1">
      <c r="A39" s="228" t="s">
        <v>79</v>
      </c>
      <c r="B39" s="157" t="s">
        <v>29</v>
      </c>
      <c r="C39" s="32" t="s">
        <v>23</v>
      </c>
      <c r="D39" s="33" t="s">
        <v>20</v>
      </c>
      <c r="E39" s="29"/>
      <c r="F39" s="31"/>
      <c r="G39" s="31"/>
      <c r="H39" s="31"/>
      <c r="I39" s="31"/>
      <c r="J39" s="29"/>
      <c r="K39" s="29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46"/>
      <c r="W39" s="46"/>
      <c r="X39" s="56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31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29"/>
      <c r="BF39" s="29"/>
      <c r="BG39" s="31"/>
      <c r="BH39" s="29"/>
      <c r="BI39" s="29"/>
      <c r="BJ39" s="31"/>
      <c r="BK39" s="29"/>
      <c r="BL39" s="29"/>
      <c r="BM39" s="31"/>
      <c r="BN39" s="29"/>
      <c r="BO39" s="29"/>
      <c r="BP39" s="29"/>
      <c r="BQ39" s="29"/>
      <c r="BR39" s="29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</row>
    <row r="40" spans="1:206" s="19" customFormat="1" ht="34" customHeight="1" thickBot="1">
      <c r="A40" s="232"/>
      <c r="B40" s="55"/>
      <c r="C40" s="46"/>
      <c r="D40" s="38"/>
      <c r="E40" s="29"/>
      <c r="F40" s="31"/>
      <c r="G40" s="31"/>
      <c r="H40" s="31"/>
      <c r="I40" s="31"/>
      <c r="J40" s="31"/>
      <c r="K40" s="31"/>
      <c r="L40" s="4" t="s">
        <v>25</v>
      </c>
      <c r="M40" s="11" t="s">
        <v>25</v>
      </c>
      <c r="N40" s="70" t="s">
        <v>25</v>
      </c>
      <c r="O40" s="282" t="s">
        <v>32</v>
      </c>
      <c r="P40" s="11" t="s">
        <v>25</v>
      </c>
      <c r="Q40" s="11" t="s">
        <v>25</v>
      </c>
      <c r="R40" s="70" t="s">
        <v>25</v>
      </c>
      <c r="S40" s="12"/>
      <c r="T40" s="38" t="s">
        <v>10</v>
      </c>
      <c r="U40" s="11"/>
      <c r="V40" s="20" t="s">
        <v>10</v>
      </c>
      <c r="W40" s="12"/>
      <c r="X40" s="20" t="s">
        <v>10</v>
      </c>
      <c r="Y40" s="38" t="s">
        <v>10</v>
      </c>
      <c r="Z40" s="11"/>
      <c r="AA40" s="12"/>
      <c r="AB40" s="38" t="s">
        <v>11</v>
      </c>
      <c r="AC40" s="11"/>
      <c r="AD40" s="20" t="s">
        <v>11</v>
      </c>
      <c r="AE40" s="12"/>
      <c r="AF40" s="20" t="s">
        <v>11</v>
      </c>
      <c r="AG40" s="38" t="s">
        <v>11</v>
      </c>
      <c r="AH40" s="11"/>
      <c r="AI40" s="31"/>
      <c r="AJ40" s="12"/>
      <c r="AK40" s="4" t="s">
        <v>12</v>
      </c>
      <c r="AL40" s="10" t="s">
        <v>30</v>
      </c>
      <c r="AM40" s="10" t="s">
        <v>30</v>
      </c>
      <c r="AN40" s="10" t="s">
        <v>30</v>
      </c>
      <c r="AO40" s="10" t="s">
        <v>30</v>
      </c>
      <c r="AP40" s="10" t="s">
        <v>30</v>
      </c>
      <c r="AQ40" s="10" t="s">
        <v>30</v>
      </c>
      <c r="AR40" s="10" t="s">
        <v>30</v>
      </c>
      <c r="AS40" s="20" t="s">
        <v>12</v>
      </c>
      <c r="AT40" s="12"/>
      <c r="AU40" s="20" t="s">
        <v>12</v>
      </c>
      <c r="AV40" s="4" t="s">
        <v>12</v>
      </c>
      <c r="AW40" s="10" t="s">
        <v>30</v>
      </c>
      <c r="AX40" s="10" t="s">
        <v>30</v>
      </c>
      <c r="AY40" s="10" t="s">
        <v>30</v>
      </c>
      <c r="AZ40" s="10" t="s">
        <v>30</v>
      </c>
      <c r="BA40" s="10" t="s">
        <v>30</v>
      </c>
      <c r="BB40" s="10" t="s">
        <v>30</v>
      </c>
      <c r="BC40" s="10" t="s">
        <v>30</v>
      </c>
      <c r="BD40" s="31"/>
      <c r="BE40" s="139" t="s">
        <v>30</v>
      </c>
      <c r="BF40" s="147" t="s">
        <v>30</v>
      </c>
      <c r="BG40" s="31"/>
      <c r="BH40" s="139" t="s">
        <v>30</v>
      </c>
      <c r="BI40" s="147" t="s">
        <v>30</v>
      </c>
      <c r="BJ40" s="31"/>
      <c r="BK40" s="139" t="s">
        <v>30</v>
      </c>
      <c r="BL40" s="147" t="s">
        <v>30</v>
      </c>
      <c r="BM40" s="31"/>
      <c r="BN40" s="139" t="s">
        <v>30</v>
      </c>
      <c r="BO40" s="147" t="s">
        <v>30</v>
      </c>
      <c r="BP40" s="31"/>
      <c r="BQ40" s="31"/>
      <c r="BR40" s="31"/>
      <c r="BS40" s="4" t="s">
        <v>13</v>
      </c>
      <c r="BT40" s="11"/>
      <c r="BU40" s="20" t="s">
        <v>13</v>
      </c>
      <c r="BV40" s="31"/>
      <c r="BW40" s="20" t="s">
        <v>13</v>
      </c>
      <c r="BX40" s="4" t="s">
        <v>13</v>
      </c>
      <c r="BY40" s="11"/>
      <c r="BZ40" s="31"/>
      <c r="CA40" s="273" t="s">
        <v>72</v>
      </c>
      <c r="CB40" s="274"/>
      <c r="CC40" s="274"/>
      <c r="CD40" s="274"/>
      <c r="CE40" s="274"/>
      <c r="CF40" s="274"/>
      <c r="CG40" s="274"/>
      <c r="CH40" s="274"/>
      <c r="CI40" s="274"/>
      <c r="CJ40" s="275"/>
      <c r="CK40" s="31"/>
      <c r="CL40" s="273" t="s">
        <v>74</v>
      </c>
      <c r="CM40" s="274"/>
      <c r="CN40" s="274"/>
      <c r="CO40" s="274"/>
      <c r="CP40" s="274"/>
      <c r="CQ40" s="274"/>
      <c r="CR40" s="274"/>
      <c r="CS40" s="274"/>
      <c r="CT40" s="274"/>
      <c r="CU40" s="275"/>
      <c r="CV40" s="31"/>
      <c r="CW40" s="273" t="s">
        <v>73</v>
      </c>
      <c r="CX40" s="274"/>
      <c r="CY40" s="274"/>
      <c r="CZ40" s="274"/>
      <c r="DA40" s="274"/>
      <c r="DB40" s="274"/>
      <c r="DC40" s="274"/>
      <c r="DD40" s="274"/>
      <c r="DE40" s="274"/>
      <c r="DF40" s="274"/>
      <c r="DG40" s="274"/>
      <c r="DH40" s="274"/>
      <c r="DI40" s="274"/>
      <c r="DJ40" s="274"/>
      <c r="DK40" s="274"/>
      <c r="DL40" s="275"/>
      <c r="DM40" s="31"/>
      <c r="DN40" s="273" t="s">
        <v>75</v>
      </c>
      <c r="DO40" s="274"/>
      <c r="DP40" s="274"/>
      <c r="DQ40" s="274"/>
      <c r="DR40" s="274"/>
      <c r="DS40" s="274"/>
      <c r="DT40" s="274"/>
      <c r="DU40" s="274"/>
      <c r="DV40" s="274"/>
      <c r="DW40" s="274"/>
      <c r="DX40" s="274"/>
      <c r="DY40" s="274"/>
      <c r="DZ40" s="274"/>
      <c r="EA40" s="274"/>
      <c r="EB40" s="274"/>
      <c r="EC40" s="275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</row>
    <row r="41" spans="1:206" s="31" customFormat="1" ht="17" thickBot="1">
      <c r="A41" s="229" t="s">
        <v>82</v>
      </c>
      <c r="B41" s="233">
        <v>68</v>
      </c>
      <c r="C41" s="27">
        <v>41289</v>
      </c>
      <c r="D41" s="28">
        <v>41390</v>
      </c>
      <c r="E41" s="29"/>
      <c r="J41" s="20" t="s">
        <v>45</v>
      </c>
      <c r="L41" s="34" t="s">
        <v>0</v>
      </c>
      <c r="M41" s="35" t="s">
        <v>0</v>
      </c>
      <c r="N41" s="142" t="s">
        <v>0</v>
      </c>
      <c r="O41" s="283"/>
      <c r="P41" s="35" t="s">
        <v>17</v>
      </c>
      <c r="Q41" s="35" t="s">
        <v>17</v>
      </c>
      <c r="R41" s="142" t="s">
        <v>17</v>
      </c>
      <c r="S41" s="29"/>
      <c r="T41" s="6" t="s">
        <v>2</v>
      </c>
      <c r="U41" s="26"/>
      <c r="V41" s="21" t="s">
        <v>2</v>
      </c>
      <c r="W41" s="29"/>
      <c r="X41" s="21" t="s">
        <v>1</v>
      </c>
      <c r="Y41" s="6" t="s">
        <v>1</v>
      </c>
      <c r="Z41" s="26"/>
      <c r="AA41" s="29"/>
      <c r="AB41" s="6" t="s">
        <v>2</v>
      </c>
      <c r="AC41" s="26"/>
      <c r="AD41" s="21" t="s">
        <v>2</v>
      </c>
      <c r="AE41" s="29"/>
      <c r="AF41" s="21" t="s">
        <v>1</v>
      </c>
      <c r="AG41" s="6" t="s">
        <v>1</v>
      </c>
      <c r="AH41" s="26"/>
      <c r="AJ41" s="29"/>
      <c r="AK41" s="6" t="s">
        <v>2</v>
      </c>
      <c r="AL41" s="29" t="s">
        <v>0</v>
      </c>
      <c r="AM41" s="29" t="s">
        <v>0</v>
      </c>
      <c r="AN41" s="29" t="s">
        <v>0</v>
      </c>
      <c r="AO41" s="29" t="s">
        <v>0</v>
      </c>
      <c r="AP41" s="29" t="s">
        <v>0</v>
      </c>
      <c r="AQ41" s="29" t="s">
        <v>0</v>
      </c>
      <c r="AR41" s="29" t="s">
        <v>0</v>
      </c>
      <c r="AS41" s="21" t="s">
        <v>2</v>
      </c>
      <c r="AT41" s="29"/>
      <c r="AU41" s="21" t="s">
        <v>1</v>
      </c>
      <c r="AV41" s="6" t="s">
        <v>1</v>
      </c>
      <c r="AW41" s="29" t="s">
        <v>17</v>
      </c>
      <c r="AX41" s="29" t="s">
        <v>17</v>
      </c>
      <c r="AY41" s="29" t="s">
        <v>17</v>
      </c>
      <c r="AZ41" s="29" t="s">
        <v>17</v>
      </c>
      <c r="BA41" s="29" t="s">
        <v>17</v>
      </c>
      <c r="BB41" s="29" t="s">
        <v>17</v>
      </c>
      <c r="BC41" s="29" t="s">
        <v>17</v>
      </c>
      <c r="BE41" s="119" t="s">
        <v>49</v>
      </c>
      <c r="BF41" s="148" t="s">
        <v>17</v>
      </c>
      <c r="BH41" s="119" t="s">
        <v>49</v>
      </c>
      <c r="BI41" s="120" t="s">
        <v>17</v>
      </c>
      <c r="BK41" s="119" t="s">
        <v>49</v>
      </c>
      <c r="BL41" s="120" t="s">
        <v>17</v>
      </c>
      <c r="BN41" s="148" t="s">
        <v>0</v>
      </c>
      <c r="BO41" s="120" t="s">
        <v>17</v>
      </c>
      <c r="BS41" s="6" t="s">
        <v>0</v>
      </c>
      <c r="BT41" s="26"/>
      <c r="BU41" s="21" t="s">
        <v>0</v>
      </c>
      <c r="BW41" s="21" t="s">
        <v>17</v>
      </c>
      <c r="BX41" s="6" t="s">
        <v>17</v>
      </c>
      <c r="BY41" s="26"/>
      <c r="CA41" s="266" t="s">
        <v>57</v>
      </c>
      <c r="CB41" s="267"/>
      <c r="CC41" s="267"/>
      <c r="CD41" s="267"/>
      <c r="CE41" s="268"/>
      <c r="CF41" s="266" t="s">
        <v>9</v>
      </c>
      <c r="CG41" s="267"/>
      <c r="CH41" s="267"/>
      <c r="CI41" s="267"/>
      <c r="CJ41" s="268"/>
      <c r="CL41" s="266" t="s">
        <v>57</v>
      </c>
      <c r="CM41" s="267"/>
      <c r="CN41" s="267"/>
      <c r="CO41" s="267"/>
      <c r="CP41" s="268"/>
      <c r="CQ41" s="266" t="s">
        <v>9</v>
      </c>
      <c r="CR41" s="267"/>
      <c r="CS41" s="267"/>
      <c r="CT41" s="267"/>
      <c r="CU41" s="268"/>
      <c r="CW41" s="77" t="s">
        <v>8</v>
      </c>
      <c r="CX41" s="78"/>
      <c r="CY41" s="78"/>
      <c r="CZ41" s="78"/>
      <c r="DA41" s="78"/>
      <c r="DB41" s="267" t="s">
        <v>71</v>
      </c>
      <c r="DC41" s="267"/>
      <c r="DD41" s="268"/>
      <c r="DE41" s="77" t="s">
        <v>9</v>
      </c>
      <c r="DF41" s="78"/>
      <c r="DG41" s="78"/>
      <c r="DH41" s="78"/>
      <c r="DI41" s="78"/>
      <c r="DJ41" s="267" t="s">
        <v>71</v>
      </c>
      <c r="DK41" s="267"/>
      <c r="DL41" s="268"/>
      <c r="DN41" s="77" t="s">
        <v>8</v>
      </c>
      <c r="DO41" s="78"/>
      <c r="DP41" s="78"/>
      <c r="DQ41" s="78"/>
      <c r="DR41" s="78"/>
      <c r="DS41" s="267" t="s">
        <v>71</v>
      </c>
      <c r="DT41" s="267"/>
      <c r="DU41" s="268"/>
      <c r="DV41" s="77" t="s">
        <v>9</v>
      </c>
      <c r="DW41" s="78"/>
      <c r="DX41" s="78"/>
      <c r="DY41" s="78"/>
      <c r="DZ41" s="78"/>
      <c r="EA41" s="267" t="s">
        <v>71</v>
      </c>
      <c r="EB41" s="267"/>
      <c r="EC41" s="268"/>
    </row>
    <row r="42" spans="1:206" s="31" customFormat="1" ht="17" thickBot="1">
      <c r="A42" s="229" t="s">
        <v>82</v>
      </c>
      <c r="B42" s="233">
        <v>64</v>
      </c>
      <c r="C42" s="27">
        <v>41306</v>
      </c>
      <c r="D42" s="6">
        <v>41404</v>
      </c>
      <c r="E42" s="29"/>
      <c r="J42" s="148"/>
      <c r="L42" s="36" t="s">
        <v>8</v>
      </c>
      <c r="M42" s="33" t="s">
        <v>9</v>
      </c>
      <c r="N42" s="55" t="s">
        <v>28</v>
      </c>
      <c r="O42" s="283"/>
      <c r="P42" s="36" t="s">
        <v>8</v>
      </c>
      <c r="Q42" s="33" t="s">
        <v>9</v>
      </c>
      <c r="R42" s="145" t="s">
        <v>28</v>
      </c>
      <c r="S42" s="29"/>
      <c r="T42" s="36" t="s">
        <v>8</v>
      </c>
      <c r="U42" s="33" t="s">
        <v>9</v>
      </c>
      <c r="V42" s="144" t="s">
        <v>33</v>
      </c>
      <c r="W42" s="5" t="s">
        <v>35</v>
      </c>
      <c r="X42" s="145" t="s">
        <v>33</v>
      </c>
      <c r="Y42" s="36" t="s">
        <v>8</v>
      </c>
      <c r="Z42" s="33" t="s">
        <v>9</v>
      </c>
      <c r="AA42" s="29"/>
      <c r="AB42" s="36" t="s">
        <v>8</v>
      </c>
      <c r="AC42" s="33" t="s">
        <v>9</v>
      </c>
      <c r="AD42" s="144" t="s">
        <v>33</v>
      </c>
      <c r="AE42" s="5" t="s">
        <v>35</v>
      </c>
      <c r="AF42" s="145" t="s">
        <v>33</v>
      </c>
      <c r="AG42" s="36" t="s">
        <v>8</v>
      </c>
      <c r="AH42" s="33" t="s">
        <v>9</v>
      </c>
      <c r="AJ42" s="29"/>
      <c r="AK42" s="36" t="s">
        <v>8</v>
      </c>
      <c r="AL42" s="32" t="s">
        <v>14</v>
      </c>
      <c r="AM42" s="32" t="s">
        <v>15</v>
      </c>
      <c r="AN42" s="32" t="s">
        <v>16</v>
      </c>
      <c r="AO42" s="32" t="s">
        <v>9</v>
      </c>
      <c r="AP42" s="32" t="s">
        <v>14</v>
      </c>
      <c r="AQ42" s="32" t="s">
        <v>15</v>
      </c>
      <c r="AR42" s="33" t="s">
        <v>16</v>
      </c>
      <c r="AS42" s="144" t="s">
        <v>33</v>
      </c>
      <c r="AT42" s="5" t="s">
        <v>35</v>
      </c>
      <c r="AU42" s="145" t="s">
        <v>33</v>
      </c>
      <c r="AV42" s="36" t="s">
        <v>8</v>
      </c>
      <c r="AW42" s="32" t="s">
        <v>14</v>
      </c>
      <c r="AX42" s="32" t="s">
        <v>15</v>
      </c>
      <c r="AY42" s="32" t="s">
        <v>16</v>
      </c>
      <c r="AZ42" s="32" t="s">
        <v>9</v>
      </c>
      <c r="BA42" s="32" t="s">
        <v>14</v>
      </c>
      <c r="BB42" s="32" t="s">
        <v>15</v>
      </c>
      <c r="BC42" s="33" t="s">
        <v>16</v>
      </c>
      <c r="BE42" s="149" t="s">
        <v>50</v>
      </c>
      <c r="BF42" s="150" t="s">
        <v>50</v>
      </c>
      <c r="BH42" s="149" t="s">
        <v>51</v>
      </c>
      <c r="BI42" s="151" t="s">
        <v>51</v>
      </c>
      <c r="BK42" s="149" t="s">
        <v>52</v>
      </c>
      <c r="BL42" s="151" t="s">
        <v>52</v>
      </c>
      <c r="BN42" s="150" t="s">
        <v>53</v>
      </c>
      <c r="BO42" s="151" t="s">
        <v>53</v>
      </c>
      <c r="BS42" s="36" t="s">
        <v>8</v>
      </c>
      <c r="BT42" s="33" t="s">
        <v>9</v>
      </c>
      <c r="BU42" s="144" t="s">
        <v>33</v>
      </c>
      <c r="BV42" s="5" t="s">
        <v>35</v>
      </c>
      <c r="BW42" s="145" t="s">
        <v>33</v>
      </c>
      <c r="BX42" s="36" t="s">
        <v>8</v>
      </c>
      <c r="BY42" s="33" t="s">
        <v>9</v>
      </c>
      <c r="CA42" s="61" t="s">
        <v>58</v>
      </c>
      <c r="CB42" s="72" t="s">
        <v>59</v>
      </c>
      <c r="CC42" s="72" t="s">
        <v>60</v>
      </c>
      <c r="CD42" s="72" t="s">
        <v>61</v>
      </c>
      <c r="CE42" s="62" t="s">
        <v>62</v>
      </c>
      <c r="CF42" s="61" t="s">
        <v>58</v>
      </c>
      <c r="CG42" s="72" t="s">
        <v>59</v>
      </c>
      <c r="CH42" s="72" t="s">
        <v>60</v>
      </c>
      <c r="CI42" s="72" t="s">
        <v>61</v>
      </c>
      <c r="CJ42" s="62" t="s">
        <v>62</v>
      </c>
      <c r="CL42" s="61" t="s">
        <v>58</v>
      </c>
      <c r="CM42" s="72" t="s">
        <v>59</v>
      </c>
      <c r="CN42" s="72" t="s">
        <v>60</v>
      </c>
      <c r="CO42" s="72" t="s">
        <v>61</v>
      </c>
      <c r="CP42" s="62" t="s">
        <v>62</v>
      </c>
      <c r="CQ42" s="61" t="s">
        <v>58</v>
      </c>
      <c r="CR42" s="72" t="s">
        <v>59</v>
      </c>
      <c r="CS42" s="72" t="s">
        <v>60</v>
      </c>
      <c r="CT42" s="72" t="s">
        <v>61</v>
      </c>
      <c r="CU42" s="62" t="s">
        <v>62</v>
      </c>
      <c r="CW42" s="61" t="s">
        <v>63</v>
      </c>
      <c r="CX42" s="72" t="s">
        <v>64</v>
      </c>
      <c r="CY42" s="72" t="s">
        <v>65</v>
      </c>
      <c r="CZ42" s="72" t="s">
        <v>66</v>
      </c>
      <c r="DA42" s="72" t="s">
        <v>67</v>
      </c>
      <c r="DB42" s="72" t="s">
        <v>69</v>
      </c>
      <c r="DC42" s="72" t="s">
        <v>70</v>
      </c>
      <c r="DD42" s="62" t="s">
        <v>68</v>
      </c>
      <c r="DE42" s="61" t="s">
        <v>63</v>
      </c>
      <c r="DF42" s="72" t="s">
        <v>64</v>
      </c>
      <c r="DG42" s="72" t="s">
        <v>65</v>
      </c>
      <c r="DH42" s="72" t="s">
        <v>66</v>
      </c>
      <c r="DI42" s="72" t="s">
        <v>67</v>
      </c>
      <c r="DJ42" s="72" t="s">
        <v>69</v>
      </c>
      <c r="DK42" s="72" t="s">
        <v>70</v>
      </c>
      <c r="DL42" s="62" t="s">
        <v>68</v>
      </c>
      <c r="DN42" s="61" t="s">
        <v>63</v>
      </c>
      <c r="DO42" s="72" t="s">
        <v>64</v>
      </c>
      <c r="DP42" s="72" t="s">
        <v>65</v>
      </c>
      <c r="DQ42" s="72" t="s">
        <v>66</v>
      </c>
      <c r="DR42" s="72" t="s">
        <v>67</v>
      </c>
      <c r="DS42" s="72" t="s">
        <v>69</v>
      </c>
      <c r="DT42" s="72" t="s">
        <v>70</v>
      </c>
      <c r="DU42" s="62" t="s">
        <v>68</v>
      </c>
      <c r="DV42" s="61" t="s">
        <v>63</v>
      </c>
      <c r="DW42" s="72" t="s">
        <v>64</v>
      </c>
      <c r="DX42" s="72" t="s">
        <v>65</v>
      </c>
      <c r="DY42" s="72" t="s">
        <v>66</v>
      </c>
      <c r="DZ42" s="72" t="s">
        <v>67</v>
      </c>
      <c r="EA42" s="72" t="s">
        <v>69</v>
      </c>
      <c r="EB42" s="72" t="s">
        <v>70</v>
      </c>
      <c r="EC42" s="62" t="s">
        <v>68</v>
      </c>
    </row>
    <row r="43" spans="1:206" s="31" customFormat="1">
      <c r="A43" s="229" t="s">
        <v>82</v>
      </c>
      <c r="B43" s="233">
        <v>56</v>
      </c>
      <c r="C43" s="27">
        <v>41297</v>
      </c>
      <c r="D43" s="28">
        <v>41380</v>
      </c>
      <c r="E43" s="29"/>
      <c r="J43" s="148">
        <f t="shared" ref="J43:J63" si="19">_xlfn.DAYS(D41,C41)</f>
        <v>101</v>
      </c>
      <c r="L43" s="6">
        <v>297</v>
      </c>
      <c r="M43" s="26">
        <v>307</v>
      </c>
      <c r="N43" s="55">
        <v>307</v>
      </c>
      <c r="O43" s="47">
        <f>R43-N43</f>
        <v>40</v>
      </c>
      <c r="P43" s="26">
        <v>310</v>
      </c>
      <c r="Q43" s="26">
        <v>347</v>
      </c>
      <c r="R43" s="55">
        <v>347</v>
      </c>
      <c r="S43" s="29"/>
      <c r="T43" s="30">
        <v>19</v>
      </c>
      <c r="U43" s="26">
        <v>19</v>
      </c>
      <c r="V43" s="117">
        <f>AVERAGE(U43,T43)</f>
        <v>19</v>
      </c>
      <c r="W43" s="29">
        <f>X43-V43</f>
        <v>-7</v>
      </c>
      <c r="X43" s="146">
        <f>AVERAGE(Y43,Z43)</f>
        <v>12</v>
      </c>
      <c r="Y43" s="30">
        <v>12</v>
      </c>
      <c r="Z43" s="26">
        <v>12</v>
      </c>
      <c r="AA43" s="29"/>
      <c r="AB43" s="30">
        <v>52.6</v>
      </c>
      <c r="AC43" s="26">
        <v>52.6</v>
      </c>
      <c r="AD43" s="117">
        <f>AVERAGE(AC43,AB43)</f>
        <v>52.6</v>
      </c>
      <c r="AE43" s="29">
        <f>AF43-AD43</f>
        <v>-20.100000000000001</v>
      </c>
      <c r="AF43" s="117">
        <f>AVERAGE(AG43,AH43)</f>
        <v>32.5</v>
      </c>
      <c r="AG43" s="30">
        <v>32.5</v>
      </c>
      <c r="AH43" s="26">
        <v>32.5</v>
      </c>
      <c r="AJ43" s="29"/>
      <c r="AK43" s="30">
        <v>8</v>
      </c>
      <c r="AL43" s="29">
        <v>2</v>
      </c>
      <c r="AM43" s="29">
        <v>6</v>
      </c>
      <c r="AN43" s="29">
        <v>0</v>
      </c>
      <c r="AO43" s="29">
        <v>0</v>
      </c>
      <c r="AP43" s="29">
        <v>0</v>
      </c>
      <c r="AQ43" s="29">
        <v>0</v>
      </c>
      <c r="AR43" s="26">
        <v>0</v>
      </c>
      <c r="AS43" s="117">
        <f>AVERAGE(AO43,AK43)</f>
        <v>4</v>
      </c>
      <c r="AT43" s="29">
        <f>AU43-AS43</f>
        <v>7</v>
      </c>
      <c r="AU43" s="117">
        <f>AVERAGE(AV43,AZ43)</f>
        <v>11</v>
      </c>
      <c r="AV43" s="30">
        <v>15</v>
      </c>
      <c r="AW43" s="29">
        <v>2</v>
      </c>
      <c r="AX43" s="29">
        <v>7</v>
      </c>
      <c r="AY43" s="29">
        <v>6</v>
      </c>
      <c r="AZ43" s="29">
        <v>7</v>
      </c>
      <c r="BA43" s="29">
        <v>2</v>
      </c>
      <c r="BB43" s="29">
        <v>2</v>
      </c>
      <c r="BC43" s="26">
        <v>3</v>
      </c>
      <c r="BE43" s="119">
        <f t="shared" ref="BE43:BE63" si="20">AVERAGE(AP43,AL43)</f>
        <v>1</v>
      </c>
      <c r="BF43" s="120">
        <f t="shared" ref="BF43:BF63" si="21">AVERAGE(AW43,BA43)</f>
        <v>2</v>
      </c>
      <c r="BH43" s="119">
        <f t="shared" ref="BH43:BH63" si="22">AVERAGE(AQ43,AM43)</f>
        <v>3</v>
      </c>
      <c r="BI43" s="120">
        <f t="shared" ref="BI43:BI63" si="23">AVERAGE(AX43,BB43)</f>
        <v>4.5</v>
      </c>
      <c r="BK43" s="119">
        <f t="shared" ref="BK43:BK63" si="24">AVERAGE(AR43,AN43)</f>
        <v>0</v>
      </c>
      <c r="BL43" s="120">
        <f t="shared" ref="BL43:BL63" si="25">AVERAGE(BC43,AY43)</f>
        <v>4.5</v>
      </c>
      <c r="BN43" s="119">
        <f t="shared" ref="BN43:BN63" si="26">AVERAGE(AO43,AK43)</f>
        <v>4</v>
      </c>
      <c r="BO43" s="120">
        <f t="shared" ref="BO43:BO63" si="27">AVERAGE(AZ43,AV43)</f>
        <v>11</v>
      </c>
      <c r="BS43" s="30">
        <v>5.5</v>
      </c>
      <c r="BT43" s="26">
        <v>6.67</v>
      </c>
      <c r="BU43" s="152">
        <f>AVERAGE(BT43,BS43)</f>
        <v>6.085</v>
      </c>
      <c r="BV43" s="31">
        <f>BW43-BU43</f>
        <v>-1.4500000000000002</v>
      </c>
      <c r="BW43" s="152">
        <f>AVERAGE(BX43,BY43)</f>
        <v>4.6349999999999998</v>
      </c>
      <c r="BX43" s="30">
        <v>4.87</v>
      </c>
      <c r="BY43" s="26">
        <v>4.4000000000000004</v>
      </c>
      <c r="CA43" s="79">
        <v>0</v>
      </c>
      <c r="CB43" s="80">
        <v>0</v>
      </c>
      <c r="CC43" s="80">
        <v>0</v>
      </c>
      <c r="CD43" s="80">
        <v>0</v>
      </c>
      <c r="CE43" s="80">
        <v>0</v>
      </c>
      <c r="CF43" s="79">
        <v>0</v>
      </c>
      <c r="CG43" s="40">
        <v>0</v>
      </c>
      <c r="CH43" s="40">
        <v>0</v>
      </c>
      <c r="CI43" s="80">
        <v>0</v>
      </c>
      <c r="CJ43" s="81">
        <v>0</v>
      </c>
      <c r="CK43" s="27"/>
      <c r="CL43" s="79">
        <v>0</v>
      </c>
      <c r="CM43" s="80">
        <v>2</v>
      </c>
      <c r="CN43" s="80">
        <v>0</v>
      </c>
      <c r="CO43" s="80">
        <v>0</v>
      </c>
      <c r="CP43" s="80">
        <v>1</v>
      </c>
      <c r="CQ43" s="79">
        <v>0</v>
      </c>
      <c r="CR43" s="80">
        <v>0</v>
      </c>
      <c r="CS43" s="80">
        <v>0</v>
      </c>
      <c r="CT43" s="80">
        <v>0</v>
      </c>
      <c r="CU43" s="81">
        <v>1</v>
      </c>
      <c r="CW43" s="79">
        <v>0</v>
      </c>
      <c r="CX43" s="80">
        <v>0</v>
      </c>
      <c r="CY43" s="80">
        <v>0</v>
      </c>
      <c r="CZ43" s="80">
        <v>0</v>
      </c>
      <c r="DA43" s="80">
        <v>0</v>
      </c>
      <c r="DB43" s="80">
        <v>3</v>
      </c>
      <c r="DC43" s="80">
        <v>1</v>
      </c>
      <c r="DD43" s="81">
        <v>0</v>
      </c>
      <c r="DE43" s="80">
        <v>0</v>
      </c>
      <c r="DF43" s="80">
        <v>0</v>
      </c>
      <c r="DG43" s="80">
        <v>0</v>
      </c>
      <c r="DH43" s="80">
        <v>0</v>
      </c>
      <c r="DI43" s="80">
        <v>0</v>
      </c>
      <c r="DJ43" s="80">
        <v>3</v>
      </c>
      <c r="DK43" s="80">
        <v>1</v>
      </c>
      <c r="DL43" s="81">
        <v>0</v>
      </c>
      <c r="DN43" s="79">
        <v>0</v>
      </c>
      <c r="DO43" s="80">
        <v>0</v>
      </c>
      <c r="DP43" s="80">
        <v>1</v>
      </c>
      <c r="DQ43" s="80">
        <v>1</v>
      </c>
      <c r="DR43" s="80">
        <v>0</v>
      </c>
      <c r="DS43" s="80">
        <v>2</v>
      </c>
      <c r="DT43" s="80">
        <v>3</v>
      </c>
      <c r="DU43" s="80">
        <v>1</v>
      </c>
      <c r="DV43" s="79">
        <v>0</v>
      </c>
      <c r="DW43" s="80">
        <v>1</v>
      </c>
      <c r="DX43" s="80">
        <v>3</v>
      </c>
      <c r="DY43" s="80">
        <v>0</v>
      </c>
      <c r="DZ43" s="80">
        <v>0</v>
      </c>
      <c r="EA43" s="80">
        <v>2</v>
      </c>
      <c r="EB43" s="80">
        <v>0</v>
      </c>
      <c r="EC43" s="81">
        <v>0</v>
      </c>
    </row>
    <row r="44" spans="1:206" s="31" customFormat="1">
      <c r="A44" s="229" t="s">
        <v>82</v>
      </c>
      <c r="B44" s="233">
        <v>59</v>
      </c>
      <c r="C44" s="27">
        <v>41339</v>
      </c>
      <c r="D44" s="28">
        <v>41437</v>
      </c>
      <c r="E44" s="29"/>
      <c r="J44" s="148">
        <f t="shared" si="19"/>
        <v>98</v>
      </c>
      <c r="L44" s="6">
        <v>308</v>
      </c>
      <c r="M44" s="26">
        <v>297</v>
      </c>
      <c r="N44" s="55">
        <v>308</v>
      </c>
      <c r="O44" s="3">
        <f t="shared" ref="O44:O62" si="28">R44-N44</f>
        <v>12</v>
      </c>
      <c r="P44" s="26">
        <v>320</v>
      </c>
      <c r="Q44" s="26">
        <v>304</v>
      </c>
      <c r="R44" s="55">
        <v>320</v>
      </c>
      <c r="S44" s="29"/>
      <c r="T44" s="30">
        <v>6</v>
      </c>
      <c r="U44" s="26">
        <v>8</v>
      </c>
      <c r="V44" s="117">
        <f t="shared" ref="V44:V63" si="29">AVERAGE(U44,T44)</f>
        <v>7</v>
      </c>
      <c r="W44" s="29">
        <f t="shared" ref="W44:W63" si="30">X44-V44</f>
        <v>-1</v>
      </c>
      <c r="X44" s="117">
        <f>AVERAGE(Z44,Y44)</f>
        <v>6</v>
      </c>
      <c r="Y44" s="30">
        <v>6</v>
      </c>
      <c r="Z44" s="26">
        <v>6</v>
      </c>
      <c r="AA44" s="29"/>
      <c r="AB44" s="30">
        <v>20.83</v>
      </c>
      <c r="AC44" s="26">
        <v>20.83</v>
      </c>
      <c r="AD44" s="117">
        <f t="shared" ref="AD44:AD63" si="31">AVERAGE(AC44,AB44)</f>
        <v>20.83</v>
      </c>
      <c r="AE44" s="29">
        <f t="shared" ref="AE44:AE63" si="32">AF44-AD44</f>
        <v>3.1300000000000026</v>
      </c>
      <c r="AF44" s="117">
        <f t="shared" ref="AF44:AF63" si="33">AVERAGE(AG44,AH44)</f>
        <v>23.96</v>
      </c>
      <c r="AG44" s="30">
        <v>22.92</v>
      </c>
      <c r="AH44" s="26">
        <v>25</v>
      </c>
      <c r="AJ44" s="29"/>
      <c r="AK44" s="30">
        <v>25</v>
      </c>
      <c r="AL44" s="29">
        <v>10</v>
      </c>
      <c r="AM44" s="29">
        <v>8</v>
      </c>
      <c r="AN44" s="29">
        <v>9</v>
      </c>
      <c r="AO44" s="29">
        <v>22</v>
      </c>
      <c r="AP44" s="29">
        <v>4</v>
      </c>
      <c r="AQ44" s="29">
        <v>6</v>
      </c>
      <c r="AR44" s="26">
        <v>12</v>
      </c>
      <c r="AS44" s="117">
        <f t="shared" ref="AS44:AS63" si="34">AVERAGE(AO44,AK44)</f>
        <v>23.5</v>
      </c>
      <c r="AT44" s="29">
        <f t="shared" ref="AT44:AT63" si="35">AU44-AS44</f>
        <v>-5</v>
      </c>
      <c r="AU44" s="117">
        <f t="shared" ref="AU44:AU63" si="36">AVERAGE(AV44,AZ44)</f>
        <v>18.5</v>
      </c>
      <c r="AV44" s="30">
        <v>17</v>
      </c>
      <c r="AW44" s="29">
        <v>8</v>
      </c>
      <c r="AX44" s="29">
        <v>6</v>
      </c>
      <c r="AY44" s="29">
        <v>3</v>
      </c>
      <c r="AZ44" s="29">
        <v>20</v>
      </c>
      <c r="BA44" s="29">
        <v>6</v>
      </c>
      <c r="BB44" s="29">
        <v>10</v>
      </c>
      <c r="BC44" s="26">
        <v>6</v>
      </c>
      <c r="BE44" s="119">
        <f t="shared" si="20"/>
        <v>7</v>
      </c>
      <c r="BF44" s="120">
        <f t="shared" si="21"/>
        <v>7</v>
      </c>
      <c r="BH44" s="119">
        <f t="shared" si="22"/>
        <v>7</v>
      </c>
      <c r="BI44" s="120">
        <f t="shared" si="23"/>
        <v>8</v>
      </c>
      <c r="BK44" s="119">
        <f t="shared" si="24"/>
        <v>10.5</v>
      </c>
      <c r="BL44" s="120">
        <f t="shared" si="25"/>
        <v>4.5</v>
      </c>
      <c r="BN44" s="119">
        <f t="shared" si="26"/>
        <v>23.5</v>
      </c>
      <c r="BO44" s="120">
        <f t="shared" si="27"/>
        <v>18.5</v>
      </c>
      <c r="BS44" s="30">
        <v>3.2</v>
      </c>
      <c r="BT44" s="26">
        <v>7.5</v>
      </c>
      <c r="BU44" s="152">
        <f t="shared" ref="BU44:BU63" si="37">AVERAGE(BT44,BS44)</f>
        <v>5.35</v>
      </c>
      <c r="BV44" s="31">
        <f t="shared" ref="BV44:BV63" si="38">BW44-BU44</f>
        <v>-2.2999999999999998</v>
      </c>
      <c r="BW44" s="152">
        <f t="shared" ref="BW44:BW63" si="39">AVERAGE(BX44,BY44)</f>
        <v>3.05</v>
      </c>
      <c r="BX44" s="30">
        <v>3.93</v>
      </c>
      <c r="BY44" s="26">
        <v>2.17</v>
      </c>
      <c r="CA44" s="59">
        <v>0</v>
      </c>
      <c r="CB44" s="56">
        <v>0</v>
      </c>
      <c r="CC44" s="56">
        <v>0</v>
      </c>
      <c r="CD44" s="56">
        <v>0</v>
      </c>
      <c r="CE44" s="56">
        <v>0</v>
      </c>
      <c r="CF44" s="59">
        <v>0</v>
      </c>
      <c r="CG44" s="46">
        <v>0</v>
      </c>
      <c r="CH44" s="46">
        <v>0</v>
      </c>
      <c r="CI44" s="56">
        <v>0</v>
      </c>
      <c r="CJ44" s="60">
        <v>0</v>
      </c>
      <c r="CK44" s="27"/>
      <c r="CL44" s="59">
        <v>0</v>
      </c>
      <c r="CM44" s="56">
        <v>0</v>
      </c>
      <c r="CN44" s="56">
        <v>0</v>
      </c>
      <c r="CO44" s="56">
        <v>0</v>
      </c>
      <c r="CP44" s="56">
        <v>0</v>
      </c>
      <c r="CQ44" s="59">
        <v>0</v>
      </c>
      <c r="CR44" s="56">
        <v>1</v>
      </c>
      <c r="CS44" s="56">
        <v>0</v>
      </c>
      <c r="CT44" s="56">
        <v>1</v>
      </c>
      <c r="CU44" s="60">
        <v>0</v>
      </c>
      <c r="CW44" s="59">
        <v>1</v>
      </c>
      <c r="CX44" s="56">
        <v>0</v>
      </c>
      <c r="CY44" s="56">
        <v>0</v>
      </c>
      <c r="CZ44" s="56">
        <v>0</v>
      </c>
      <c r="DA44" s="56">
        <v>0</v>
      </c>
      <c r="DB44" s="56">
        <v>3</v>
      </c>
      <c r="DC44" s="56">
        <v>2</v>
      </c>
      <c r="DD44" s="60">
        <v>2</v>
      </c>
      <c r="DE44" s="56">
        <v>0</v>
      </c>
      <c r="DF44" s="56">
        <v>1</v>
      </c>
      <c r="DG44" s="56">
        <v>1</v>
      </c>
      <c r="DH44" s="56">
        <v>1</v>
      </c>
      <c r="DI44" s="56">
        <v>0</v>
      </c>
      <c r="DJ44" s="56">
        <v>3</v>
      </c>
      <c r="DK44" s="56">
        <v>2</v>
      </c>
      <c r="DL44" s="60">
        <v>2</v>
      </c>
      <c r="DN44" s="59">
        <v>2</v>
      </c>
      <c r="DO44" s="56">
        <v>1</v>
      </c>
      <c r="DP44" s="56">
        <v>1</v>
      </c>
      <c r="DQ44" s="56">
        <v>0</v>
      </c>
      <c r="DR44" s="56">
        <v>1</v>
      </c>
      <c r="DS44" s="56">
        <v>2</v>
      </c>
      <c r="DT44" s="56">
        <v>1</v>
      </c>
      <c r="DU44" s="56">
        <v>0</v>
      </c>
      <c r="DV44" s="59">
        <v>0</v>
      </c>
      <c r="DW44" s="56">
        <v>0</v>
      </c>
      <c r="DX44" s="56">
        <v>0</v>
      </c>
      <c r="DY44" s="56">
        <v>0</v>
      </c>
      <c r="DZ44" s="56">
        <v>0</v>
      </c>
      <c r="EA44" s="56">
        <v>1</v>
      </c>
      <c r="EB44" s="56">
        <v>0</v>
      </c>
      <c r="EC44" s="60">
        <v>0</v>
      </c>
    </row>
    <row r="45" spans="1:206" s="31" customFormat="1">
      <c r="A45" s="229" t="s">
        <v>82</v>
      </c>
      <c r="B45" s="233">
        <v>58</v>
      </c>
      <c r="C45" s="27">
        <v>41262</v>
      </c>
      <c r="D45" s="28">
        <v>41348</v>
      </c>
      <c r="E45" s="29"/>
      <c r="J45" s="148">
        <f t="shared" si="19"/>
        <v>83</v>
      </c>
      <c r="L45" s="6">
        <v>301</v>
      </c>
      <c r="M45" s="26">
        <v>301</v>
      </c>
      <c r="N45" s="55">
        <v>301</v>
      </c>
      <c r="O45" s="3">
        <f t="shared" si="28"/>
        <v>97</v>
      </c>
      <c r="P45" s="26">
        <v>398</v>
      </c>
      <c r="Q45" s="26">
        <v>312</v>
      </c>
      <c r="R45" s="55">
        <v>398</v>
      </c>
      <c r="S45" s="29"/>
      <c r="T45" s="30">
        <v>20</v>
      </c>
      <c r="U45" s="26">
        <v>20</v>
      </c>
      <c r="V45" s="117">
        <f t="shared" si="29"/>
        <v>20</v>
      </c>
      <c r="W45" s="29">
        <f t="shared" si="30"/>
        <v>-6</v>
      </c>
      <c r="X45" s="117">
        <f t="shared" ref="X45:X63" si="40">AVERAGE(Z45,Y45)</f>
        <v>14</v>
      </c>
      <c r="Y45" s="30">
        <v>13</v>
      </c>
      <c r="Z45" s="26">
        <v>15</v>
      </c>
      <c r="AA45" s="29"/>
      <c r="AB45" s="30">
        <v>41.67</v>
      </c>
      <c r="AC45" s="26">
        <v>41.67</v>
      </c>
      <c r="AD45" s="117">
        <f t="shared" si="31"/>
        <v>41.67</v>
      </c>
      <c r="AE45" s="29">
        <f t="shared" si="32"/>
        <v>-9.1700000000000017</v>
      </c>
      <c r="AF45" s="117">
        <f t="shared" si="33"/>
        <v>32.5</v>
      </c>
      <c r="AG45" s="30">
        <v>32.5</v>
      </c>
      <c r="AH45" s="26">
        <v>32.5</v>
      </c>
      <c r="AJ45" s="29"/>
      <c r="AK45" s="30">
        <v>11</v>
      </c>
      <c r="AL45" s="29">
        <v>2</v>
      </c>
      <c r="AM45" s="29">
        <v>4</v>
      </c>
      <c r="AN45" s="29">
        <v>5</v>
      </c>
      <c r="AO45" s="29">
        <v>9</v>
      </c>
      <c r="AP45" s="29">
        <v>3</v>
      </c>
      <c r="AQ45" s="29">
        <v>2</v>
      </c>
      <c r="AR45" s="26">
        <v>4</v>
      </c>
      <c r="AS45" s="117">
        <f t="shared" si="34"/>
        <v>10</v>
      </c>
      <c r="AT45" s="29">
        <f t="shared" si="35"/>
        <v>5</v>
      </c>
      <c r="AU45" s="117">
        <f t="shared" si="36"/>
        <v>15</v>
      </c>
      <c r="AV45" s="30">
        <v>16</v>
      </c>
      <c r="AW45" s="29">
        <v>2</v>
      </c>
      <c r="AX45" s="29">
        <v>6</v>
      </c>
      <c r="AY45" s="29">
        <v>8</v>
      </c>
      <c r="AZ45" s="29">
        <v>14</v>
      </c>
      <c r="BA45" s="29">
        <v>6</v>
      </c>
      <c r="BB45" s="29">
        <v>4</v>
      </c>
      <c r="BC45" s="26">
        <v>4</v>
      </c>
      <c r="BE45" s="119">
        <f t="shared" si="20"/>
        <v>2.5</v>
      </c>
      <c r="BF45" s="120">
        <f t="shared" si="21"/>
        <v>4</v>
      </c>
      <c r="BH45" s="119">
        <f t="shared" si="22"/>
        <v>3</v>
      </c>
      <c r="BI45" s="120">
        <f t="shared" si="23"/>
        <v>5</v>
      </c>
      <c r="BK45" s="119">
        <f t="shared" si="24"/>
        <v>4.5</v>
      </c>
      <c r="BL45" s="120">
        <f t="shared" si="25"/>
        <v>6</v>
      </c>
      <c r="BN45" s="119">
        <f t="shared" si="26"/>
        <v>10</v>
      </c>
      <c r="BO45" s="120">
        <f t="shared" si="27"/>
        <v>15</v>
      </c>
      <c r="BS45" s="30">
        <v>2.33</v>
      </c>
      <c r="BT45" s="26">
        <v>1.83</v>
      </c>
      <c r="BU45" s="152">
        <f t="shared" si="37"/>
        <v>2.08</v>
      </c>
      <c r="BV45" s="31">
        <f t="shared" si="38"/>
        <v>0.56999999999999984</v>
      </c>
      <c r="BW45" s="152">
        <f t="shared" si="39"/>
        <v>2.65</v>
      </c>
      <c r="BX45" s="30">
        <v>2.4</v>
      </c>
      <c r="BY45" s="26">
        <v>2.9</v>
      </c>
      <c r="CA45" s="59">
        <v>2</v>
      </c>
      <c r="CB45" s="56">
        <v>0</v>
      </c>
      <c r="CC45" s="56">
        <v>0</v>
      </c>
      <c r="CD45" s="56">
        <v>1</v>
      </c>
      <c r="CE45" s="56">
        <v>3</v>
      </c>
      <c r="CF45" s="59">
        <v>1</v>
      </c>
      <c r="CG45" s="46">
        <v>0</v>
      </c>
      <c r="CH45" s="46">
        <v>1</v>
      </c>
      <c r="CI45" s="56">
        <v>0</v>
      </c>
      <c r="CJ45" s="60">
        <v>2</v>
      </c>
      <c r="CK45" s="27"/>
      <c r="CL45" s="59">
        <v>2</v>
      </c>
      <c r="CM45" s="56">
        <v>1</v>
      </c>
      <c r="CN45" s="56">
        <v>2</v>
      </c>
      <c r="CO45" s="56">
        <v>1</v>
      </c>
      <c r="CP45" s="56">
        <v>2</v>
      </c>
      <c r="CQ45" s="59">
        <v>1</v>
      </c>
      <c r="CR45" s="56">
        <v>0</v>
      </c>
      <c r="CS45" s="56">
        <v>1</v>
      </c>
      <c r="CT45" s="56">
        <v>1</v>
      </c>
      <c r="CU45" s="60">
        <v>1</v>
      </c>
      <c r="CW45" s="59">
        <v>0</v>
      </c>
      <c r="CX45" s="56">
        <v>1</v>
      </c>
      <c r="CY45" s="56">
        <v>0</v>
      </c>
      <c r="CZ45" s="56">
        <v>2</v>
      </c>
      <c r="DA45" s="56">
        <v>2</v>
      </c>
      <c r="DB45" s="56">
        <v>3</v>
      </c>
      <c r="DC45" s="56">
        <v>0</v>
      </c>
      <c r="DD45" s="60">
        <v>0</v>
      </c>
      <c r="DE45" s="56">
        <v>0</v>
      </c>
      <c r="DF45" s="56">
        <v>0</v>
      </c>
      <c r="DG45" s="56">
        <v>1</v>
      </c>
      <c r="DH45" s="56">
        <v>1</v>
      </c>
      <c r="DI45" s="56">
        <v>2</v>
      </c>
      <c r="DJ45" s="56">
        <v>3</v>
      </c>
      <c r="DK45" s="56">
        <v>0</v>
      </c>
      <c r="DL45" s="60">
        <v>0</v>
      </c>
      <c r="DN45" s="59">
        <v>0</v>
      </c>
      <c r="DO45" s="56">
        <v>1</v>
      </c>
      <c r="DP45" s="56">
        <v>1</v>
      </c>
      <c r="DQ45" s="56">
        <v>1</v>
      </c>
      <c r="DR45" s="56">
        <v>2</v>
      </c>
      <c r="DS45" s="56">
        <v>1</v>
      </c>
      <c r="DT45" s="56">
        <v>2</v>
      </c>
      <c r="DU45" s="56">
        <v>0</v>
      </c>
      <c r="DV45" s="59">
        <v>0</v>
      </c>
      <c r="DW45" s="56">
        <v>0</v>
      </c>
      <c r="DX45" s="56">
        <v>0</v>
      </c>
      <c r="DY45" s="56">
        <v>0</v>
      </c>
      <c r="DZ45" s="56">
        <v>2</v>
      </c>
      <c r="EA45" s="56">
        <v>2</v>
      </c>
      <c r="EB45" s="56">
        <v>2</v>
      </c>
      <c r="EC45" s="60">
        <v>0</v>
      </c>
    </row>
    <row r="46" spans="1:206" s="31" customFormat="1">
      <c r="A46" s="229" t="s">
        <v>82</v>
      </c>
      <c r="B46" s="233">
        <v>40</v>
      </c>
      <c r="C46" s="27">
        <v>41213</v>
      </c>
      <c r="D46" s="28">
        <v>41310</v>
      </c>
      <c r="E46" s="29"/>
      <c r="J46" s="148">
        <f t="shared" si="19"/>
        <v>98</v>
      </c>
      <c r="L46" s="6">
        <v>276</v>
      </c>
      <c r="M46" s="26">
        <v>290</v>
      </c>
      <c r="N46" s="55">
        <v>290</v>
      </c>
      <c r="O46" s="3">
        <f>R46-N46</f>
        <v>37</v>
      </c>
      <c r="P46" s="26">
        <v>319</v>
      </c>
      <c r="Q46" s="26">
        <v>327</v>
      </c>
      <c r="R46" s="55">
        <v>327</v>
      </c>
      <c r="S46" s="29"/>
      <c r="T46" s="30">
        <v>22</v>
      </c>
      <c r="U46" s="26">
        <v>22</v>
      </c>
      <c r="V46" s="117">
        <f t="shared" si="29"/>
        <v>22</v>
      </c>
      <c r="W46" s="29">
        <f t="shared" si="30"/>
        <v>2</v>
      </c>
      <c r="X46" s="117">
        <f t="shared" si="40"/>
        <v>24</v>
      </c>
      <c r="Y46" s="30">
        <v>24</v>
      </c>
      <c r="Z46" s="26">
        <v>24</v>
      </c>
      <c r="AA46" s="29"/>
      <c r="AB46" s="30">
        <v>52.27</v>
      </c>
      <c r="AC46" s="26">
        <v>52.27</v>
      </c>
      <c r="AD46" s="117">
        <f t="shared" si="31"/>
        <v>52.27</v>
      </c>
      <c r="AE46" s="29">
        <f t="shared" si="32"/>
        <v>14.399999999999999</v>
      </c>
      <c r="AF46" s="117">
        <f t="shared" si="33"/>
        <v>66.67</v>
      </c>
      <c r="AG46" s="30">
        <v>66.67</v>
      </c>
      <c r="AH46" s="26">
        <v>66.67</v>
      </c>
      <c r="AJ46" s="29"/>
      <c r="AK46" s="30">
        <v>10</v>
      </c>
      <c r="AL46" s="29">
        <v>0</v>
      </c>
      <c r="AM46" s="29">
        <v>4</v>
      </c>
      <c r="AN46" s="29">
        <v>6</v>
      </c>
      <c r="AO46" s="29">
        <v>12</v>
      </c>
      <c r="AP46" s="29">
        <v>2</v>
      </c>
      <c r="AQ46" s="29">
        <v>2</v>
      </c>
      <c r="AR46" s="26">
        <v>8</v>
      </c>
      <c r="AS46" s="117">
        <f t="shared" si="34"/>
        <v>11</v>
      </c>
      <c r="AT46" s="29">
        <f t="shared" si="35"/>
        <v>7</v>
      </c>
      <c r="AU46" s="117">
        <f t="shared" si="36"/>
        <v>18</v>
      </c>
      <c r="AV46" s="30">
        <v>16</v>
      </c>
      <c r="AW46" s="29">
        <v>0</v>
      </c>
      <c r="AX46" s="29">
        <v>7</v>
      </c>
      <c r="AY46" s="29">
        <v>9</v>
      </c>
      <c r="AZ46" s="29">
        <v>20</v>
      </c>
      <c r="BA46" s="29">
        <v>1</v>
      </c>
      <c r="BB46" s="29">
        <v>8</v>
      </c>
      <c r="BC46" s="26">
        <v>11</v>
      </c>
      <c r="BE46" s="119">
        <f t="shared" si="20"/>
        <v>1</v>
      </c>
      <c r="BF46" s="120">
        <f t="shared" si="21"/>
        <v>0.5</v>
      </c>
      <c r="BH46" s="119">
        <f t="shared" si="22"/>
        <v>3</v>
      </c>
      <c r="BI46" s="120">
        <f t="shared" si="23"/>
        <v>7.5</v>
      </c>
      <c r="BK46" s="119">
        <f t="shared" si="24"/>
        <v>7</v>
      </c>
      <c r="BL46" s="120">
        <f t="shared" si="25"/>
        <v>10</v>
      </c>
      <c r="BN46" s="119">
        <f t="shared" si="26"/>
        <v>11</v>
      </c>
      <c r="BO46" s="120">
        <f t="shared" si="27"/>
        <v>18</v>
      </c>
      <c r="BS46" s="30">
        <v>2.9</v>
      </c>
      <c r="BT46" s="26">
        <v>5.23</v>
      </c>
      <c r="BU46" s="152">
        <f t="shared" si="37"/>
        <v>4.0650000000000004</v>
      </c>
      <c r="BV46" s="31">
        <f t="shared" si="38"/>
        <v>-2.5650000000000004</v>
      </c>
      <c r="BW46" s="152">
        <f t="shared" si="39"/>
        <v>1.5</v>
      </c>
      <c r="BX46" s="30">
        <v>2</v>
      </c>
      <c r="BY46" s="26">
        <v>1</v>
      </c>
      <c r="CA46" s="59">
        <v>1</v>
      </c>
      <c r="CB46" s="56">
        <v>2</v>
      </c>
      <c r="CC46" s="56">
        <v>1</v>
      </c>
      <c r="CD46" s="56">
        <v>2</v>
      </c>
      <c r="CE46" s="56">
        <v>2</v>
      </c>
      <c r="CF46" s="59">
        <v>2</v>
      </c>
      <c r="CG46" s="46">
        <v>2</v>
      </c>
      <c r="CH46" s="46">
        <v>1</v>
      </c>
      <c r="CI46" s="56">
        <v>2</v>
      </c>
      <c r="CJ46" s="60">
        <v>2</v>
      </c>
      <c r="CK46" s="27"/>
      <c r="CL46" s="59">
        <v>2</v>
      </c>
      <c r="CM46" s="56">
        <v>2</v>
      </c>
      <c r="CN46" s="56">
        <v>1</v>
      </c>
      <c r="CO46" s="56">
        <v>1</v>
      </c>
      <c r="CP46" s="56">
        <v>2</v>
      </c>
      <c r="CQ46" s="59">
        <v>1</v>
      </c>
      <c r="CR46" s="56">
        <v>1</v>
      </c>
      <c r="CS46" s="56">
        <v>0</v>
      </c>
      <c r="CT46" s="56">
        <v>2</v>
      </c>
      <c r="CU46" s="60">
        <v>0</v>
      </c>
      <c r="CW46" s="59">
        <v>3</v>
      </c>
      <c r="CX46" s="56">
        <v>2</v>
      </c>
      <c r="CY46" s="56">
        <v>3</v>
      </c>
      <c r="CZ46" s="56">
        <v>1</v>
      </c>
      <c r="DA46" s="56">
        <v>3</v>
      </c>
      <c r="DB46" s="56">
        <v>3</v>
      </c>
      <c r="DC46" s="56">
        <v>3</v>
      </c>
      <c r="DD46" s="60"/>
      <c r="DE46" s="56">
        <v>3</v>
      </c>
      <c r="DF46" s="56">
        <v>2</v>
      </c>
      <c r="DG46" s="56">
        <v>3</v>
      </c>
      <c r="DH46" s="56">
        <v>2</v>
      </c>
      <c r="DI46" s="56">
        <v>3</v>
      </c>
      <c r="DJ46" s="56">
        <v>3</v>
      </c>
      <c r="DK46" s="56">
        <v>3</v>
      </c>
      <c r="DL46" s="60"/>
      <c r="DN46" s="59">
        <v>3</v>
      </c>
      <c r="DO46" s="56">
        <v>2</v>
      </c>
      <c r="DP46" s="56">
        <v>3</v>
      </c>
      <c r="DQ46" s="56">
        <v>1</v>
      </c>
      <c r="DR46" s="56">
        <v>2</v>
      </c>
      <c r="DS46" s="56">
        <v>3</v>
      </c>
      <c r="DT46" s="56">
        <v>3</v>
      </c>
      <c r="DU46" s="56">
        <v>3</v>
      </c>
      <c r="DV46" s="59">
        <v>3</v>
      </c>
      <c r="DW46" s="56">
        <v>2</v>
      </c>
      <c r="DX46" s="56">
        <v>2</v>
      </c>
      <c r="DY46" s="56">
        <v>2</v>
      </c>
      <c r="DZ46" s="56">
        <v>2</v>
      </c>
      <c r="EA46" s="56">
        <v>3</v>
      </c>
      <c r="EB46" s="56">
        <v>3</v>
      </c>
      <c r="EC46" s="60">
        <v>3</v>
      </c>
    </row>
    <row r="47" spans="1:206" s="31" customFormat="1">
      <c r="A47" s="229" t="s">
        <v>82</v>
      </c>
      <c r="B47" s="233">
        <v>53</v>
      </c>
      <c r="C47" s="27">
        <v>41745</v>
      </c>
      <c r="D47" s="28">
        <v>41872</v>
      </c>
      <c r="E47" s="29"/>
      <c r="J47" s="148">
        <f t="shared" si="19"/>
        <v>86</v>
      </c>
      <c r="L47" s="6">
        <v>303</v>
      </c>
      <c r="M47" s="26">
        <v>293</v>
      </c>
      <c r="N47" s="55"/>
      <c r="O47" s="3"/>
      <c r="P47" s="26"/>
      <c r="Q47" s="26"/>
      <c r="R47" s="55"/>
      <c r="S47" s="29"/>
      <c r="T47" s="30">
        <v>28</v>
      </c>
      <c r="U47" s="26">
        <v>28</v>
      </c>
      <c r="V47" s="117">
        <f t="shared" si="29"/>
        <v>28</v>
      </c>
      <c r="W47" s="29">
        <f t="shared" si="30"/>
        <v>-17</v>
      </c>
      <c r="X47" s="117">
        <f t="shared" si="40"/>
        <v>11</v>
      </c>
      <c r="Y47" s="30">
        <v>13</v>
      </c>
      <c r="Z47" s="26">
        <v>9</v>
      </c>
      <c r="AA47" s="29"/>
      <c r="AB47" s="30">
        <v>93.75</v>
      </c>
      <c r="AC47" s="26">
        <v>75</v>
      </c>
      <c r="AD47" s="117">
        <f t="shared" si="31"/>
        <v>84.375</v>
      </c>
      <c r="AE47" s="29">
        <f t="shared" si="32"/>
        <v>-61.454999999999998</v>
      </c>
      <c r="AF47" s="117">
        <f t="shared" si="33"/>
        <v>22.92</v>
      </c>
      <c r="AG47" s="30">
        <v>22.92</v>
      </c>
      <c r="AH47" s="26">
        <v>22.92</v>
      </c>
      <c r="AJ47" s="29"/>
      <c r="AK47" s="30">
        <v>19</v>
      </c>
      <c r="AL47" s="29">
        <v>6</v>
      </c>
      <c r="AM47" s="29">
        <v>6</v>
      </c>
      <c r="AN47" s="29">
        <v>7</v>
      </c>
      <c r="AO47" s="29">
        <v>18</v>
      </c>
      <c r="AP47" s="29">
        <v>6</v>
      </c>
      <c r="AQ47" s="29">
        <v>6</v>
      </c>
      <c r="AR47" s="26">
        <v>6</v>
      </c>
      <c r="AS47" s="117">
        <f t="shared" si="34"/>
        <v>18.5</v>
      </c>
      <c r="AT47" s="29">
        <f t="shared" si="35"/>
        <v>9.5</v>
      </c>
      <c r="AU47" s="117">
        <f t="shared" si="36"/>
        <v>28</v>
      </c>
      <c r="AV47" s="30">
        <v>28</v>
      </c>
      <c r="AW47" s="29">
        <v>6.09</v>
      </c>
      <c r="AX47" s="29">
        <v>8.82</v>
      </c>
      <c r="AY47" s="29">
        <v>7.81</v>
      </c>
      <c r="AZ47" s="29">
        <v>28</v>
      </c>
      <c r="BA47" s="29">
        <v>5.36</v>
      </c>
      <c r="BB47" s="29">
        <v>5.7270000000000003</v>
      </c>
      <c r="BC47" s="26">
        <v>7.45</v>
      </c>
      <c r="BE47" s="119">
        <f t="shared" si="20"/>
        <v>6</v>
      </c>
      <c r="BF47" s="120">
        <f t="shared" si="21"/>
        <v>5.7249999999999996</v>
      </c>
      <c r="BH47" s="119">
        <f t="shared" si="22"/>
        <v>6</v>
      </c>
      <c r="BI47" s="120">
        <f t="shared" si="23"/>
        <v>7.2735000000000003</v>
      </c>
      <c r="BK47" s="119">
        <f t="shared" si="24"/>
        <v>6.5</v>
      </c>
      <c r="BL47" s="120">
        <f t="shared" si="25"/>
        <v>7.63</v>
      </c>
      <c r="BN47" s="119">
        <f t="shared" si="26"/>
        <v>18.5</v>
      </c>
      <c r="BO47" s="120">
        <f t="shared" si="27"/>
        <v>28</v>
      </c>
      <c r="BS47" s="30">
        <v>12</v>
      </c>
      <c r="BT47" s="26">
        <v>7</v>
      </c>
      <c r="BU47" s="152">
        <f t="shared" si="37"/>
        <v>9.5</v>
      </c>
      <c r="BV47" s="31">
        <f t="shared" si="38"/>
        <v>10.5</v>
      </c>
      <c r="BW47" s="152">
        <f t="shared" si="39"/>
        <v>20</v>
      </c>
      <c r="BX47" s="30">
        <v>20</v>
      </c>
      <c r="BY47" s="26">
        <v>20</v>
      </c>
      <c r="CA47" s="59"/>
      <c r="CB47" s="56"/>
      <c r="CC47" s="56">
        <v>0</v>
      </c>
      <c r="CD47" s="56"/>
      <c r="CE47" s="56"/>
      <c r="CF47" s="59"/>
      <c r="CG47" s="46">
        <v>0</v>
      </c>
      <c r="CH47" s="46"/>
      <c r="CI47" s="56"/>
      <c r="CJ47" s="60"/>
      <c r="CK47" s="6"/>
      <c r="CL47" s="59">
        <v>0</v>
      </c>
      <c r="CM47" s="56">
        <v>1</v>
      </c>
      <c r="CN47" s="56">
        <v>0</v>
      </c>
      <c r="CO47" s="56">
        <v>0</v>
      </c>
      <c r="CP47" s="56">
        <v>1</v>
      </c>
      <c r="CQ47" s="59">
        <v>0</v>
      </c>
      <c r="CR47" s="56">
        <v>0</v>
      </c>
      <c r="CS47" s="56">
        <v>0</v>
      </c>
      <c r="CT47" s="56">
        <v>0</v>
      </c>
      <c r="CU47" s="60">
        <v>0</v>
      </c>
      <c r="CW47" s="59"/>
      <c r="CX47" s="56"/>
      <c r="CY47" s="56"/>
      <c r="CZ47" s="56"/>
      <c r="DA47" s="56"/>
      <c r="DB47" s="56">
        <v>1</v>
      </c>
      <c r="DC47" s="56">
        <v>3</v>
      </c>
      <c r="DD47" s="60">
        <v>1</v>
      </c>
      <c r="DE47" s="56"/>
      <c r="DF47" s="56"/>
      <c r="DG47" s="56"/>
      <c r="DH47" s="56"/>
      <c r="DI47" s="56"/>
      <c r="DJ47" s="56">
        <v>3</v>
      </c>
      <c r="DK47" s="56"/>
      <c r="DL47" s="60"/>
      <c r="DN47" s="59">
        <v>0</v>
      </c>
      <c r="DO47" s="56">
        <v>1</v>
      </c>
      <c r="DP47" s="56">
        <v>0</v>
      </c>
      <c r="DQ47" s="56">
        <v>1</v>
      </c>
      <c r="DR47" s="56">
        <v>1</v>
      </c>
      <c r="DS47" s="56">
        <v>3</v>
      </c>
      <c r="DT47" s="56">
        <v>3</v>
      </c>
      <c r="DU47" s="56">
        <v>3</v>
      </c>
      <c r="DV47" s="59">
        <v>0</v>
      </c>
      <c r="DW47" s="56">
        <v>0</v>
      </c>
      <c r="DX47" s="56">
        <v>1</v>
      </c>
      <c r="DY47" s="56">
        <v>0</v>
      </c>
      <c r="DZ47" s="56">
        <v>1</v>
      </c>
      <c r="EA47" s="56">
        <v>3</v>
      </c>
      <c r="EB47" s="56">
        <v>1</v>
      </c>
      <c r="EC47" s="60">
        <v>1</v>
      </c>
    </row>
    <row r="48" spans="1:206" s="31" customFormat="1">
      <c r="A48" s="229" t="s">
        <v>82</v>
      </c>
      <c r="B48" s="233">
        <v>51</v>
      </c>
      <c r="C48" s="27">
        <v>42186</v>
      </c>
      <c r="D48" s="28">
        <v>42291</v>
      </c>
      <c r="E48" s="29"/>
      <c r="J48" s="148">
        <f t="shared" si="19"/>
        <v>97</v>
      </c>
      <c r="L48" s="6">
        <v>292</v>
      </c>
      <c r="M48" s="26">
        <v>285</v>
      </c>
      <c r="N48" s="55">
        <v>292</v>
      </c>
      <c r="O48" s="3">
        <f t="shared" si="28"/>
        <v>63</v>
      </c>
      <c r="P48" s="26" t="s">
        <v>27</v>
      </c>
      <c r="Q48" s="26">
        <v>298</v>
      </c>
      <c r="R48" s="55">
        <v>355</v>
      </c>
      <c r="S48" s="29"/>
      <c r="T48" s="30">
        <v>23</v>
      </c>
      <c r="U48" s="26">
        <v>23</v>
      </c>
      <c r="V48" s="117">
        <f t="shared" si="29"/>
        <v>23</v>
      </c>
      <c r="W48" s="29">
        <f t="shared" si="30"/>
        <v>-3</v>
      </c>
      <c r="X48" s="117">
        <f t="shared" si="40"/>
        <v>20</v>
      </c>
      <c r="Y48" s="30">
        <v>20</v>
      </c>
      <c r="Z48" s="26">
        <v>20</v>
      </c>
      <c r="AA48" s="29"/>
      <c r="AB48" s="30">
        <v>58.33</v>
      </c>
      <c r="AC48" s="26">
        <v>58.33</v>
      </c>
      <c r="AD48" s="117">
        <f t="shared" si="31"/>
        <v>58.33</v>
      </c>
      <c r="AE48" s="29">
        <f t="shared" si="32"/>
        <v>-10.600000000000001</v>
      </c>
      <c r="AF48" s="117">
        <f t="shared" si="33"/>
        <v>47.73</v>
      </c>
      <c r="AG48" s="30">
        <v>47.73</v>
      </c>
      <c r="AH48" s="26">
        <v>47.73</v>
      </c>
      <c r="AJ48" s="29"/>
      <c r="AK48" s="30">
        <v>15</v>
      </c>
      <c r="AL48" s="29">
        <v>6</v>
      </c>
      <c r="AM48" s="29">
        <v>4</v>
      </c>
      <c r="AN48" s="29">
        <v>5</v>
      </c>
      <c r="AO48" s="29">
        <v>5</v>
      </c>
      <c r="AP48" s="29">
        <v>0</v>
      </c>
      <c r="AQ48" s="29">
        <v>5</v>
      </c>
      <c r="AR48" s="26">
        <v>0</v>
      </c>
      <c r="AS48" s="117">
        <f t="shared" si="34"/>
        <v>10</v>
      </c>
      <c r="AT48" s="29">
        <f t="shared" si="35"/>
        <v>6</v>
      </c>
      <c r="AU48" s="117">
        <f t="shared" si="36"/>
        <v>16</v>
      </c>
      <c r="AV48" s="30">
        <v>19</v>
      </c>
      <c r="AW48" s="29">
        <v>2</v>
      </c>
      <c r="AX48" s="29">
        <v>9</v>
      </c>
      <c r="AY48" s="29">
        <v>8</v>
      </c>
      <c r="AZ48" s="29">
        <v>13</v>
      </c>
      <c r="BA48" s="29">
        <v>5</v>
      </c>
      <c r="BB48" s="29">
        <v>5</v>
      </c>
      <c r="BC48" s="26">
        <v>3</v>
      </c>
      <c r="BE48" s="119">
        <f t="shared" si="20"/>
        <v>3</v>
      </c>
      <c r="BF48" s="120">
        <f t="shared" si="21"/>
        <v>3.5</v>
      </c>
      <c r="BH48" s="119">
        <f t="shared" si="22"/>
        <v>4.5</v>
      </c>
      <c r="BI48" s="120">
        <f t="shared" si="23"/>
        <v>7</v>
      </c>
      <c r="BK48" s="119">
        <f t="shared" si="24"/>
        <v>2.5</v>
      </c>
      <c r="BL48" s="120">
        <f t="shared" si="25"/>
        <v>5.5</v>
      </c>
      <c r="BN48" s="119">
        <f t="shared" si="26"/>
        <v>10</v>
      </c>
      <c r="BO48" s="120">
        <f t="shared" si="27"/>
        <v>16</v>
      </c>
      <c r="BS48" s="30">
        <v>7.63</v>
      </c>
      <c r="BT48" s="26">
        <v>19.5</v>
      </c>
      <c r="BU48" s="152">
        <f t="shared" si="37"/>
        <v>13.565</v>
      </c>
      <c r="BV48" s="31">
        <f t="shared" si="38"/>
        <v>-10.114999999999998</v>
      </c>
      <c r="BW48" s="152">
        <f t="shared" si="39"/>
        <v>3.45</v>
      </c>
      <c r="BX48" s="30">
        <v>4.2</v>
      </c>
      <c r="BY48" s="26">
        <v>2.7</v>
      </c>
      <c r="CA48" s="59">
        <v>0</v>
      </c>
      <c r="CB48" s="56">
        <v>2</v>
      </c>
      <c r="CC48" s="56">
        <v>0</v>
      </c>
      <c r="CD48" s="56">
        <v>0</v>
      </c>
      <c r="CE48" s="56">
        <v>0</v>
      </c>
      <c r="CF48" s="59">
        <v>0</v>
      </c>
      <c r="CG48" s="46">
        <v>2</v>
      </c>
      <c r="CH48" s="46">
        <v>2</v>
      </c>
      <c r="CI48" s="56">
        <v>1</v>
      </c>
      <c r="CJ48" s="60">
        <v>0</v>
      </c>
      <c r="CK48" s="6"/>
      <c r="CL48" s="59">
        <v>2</v>
      </c>
      <c r="CM48" s="56">
        <v>2</v>
      </c>
      <c r="CN48" s="56">
        <v>1</v>
      </c>
      <c r="CO48" s="56">
        <v>1</v>
      </c>
      <c r="CP48" s="56">
        <v>2</v>
      </c>
      <c r="CQ48" s="59">
        <v>0</v>
      </c>
      <c r="CR48" s="56">
        <v>2</v>
      </c>
      <c r="CS48" s="56">
        <v>0</v>
      </c>
      <c r="CT48" s="56">
        <v>0</v>
      </c>
      <c r="CU48" s="60">
        <v>0</v>
      </c>
      <c r="CW48" s="59">
        <v>1</v>
      </c>
      <c r="CX48" s="56">
        <v>1</v>
      </c>
      <c r="CY48" s="56">
        <v>3</v>
      </c>
      <c r="CZ48" s="56">
        <v>1</v>
      </c>
      <c r="DA48" s="56">
        <v>2</v>
      </c>
      <c r="DB48" s="56">
        <v>3</v>
      </c>
      <c r="DC48" s="56">
        <v>1</v>
      </c>
      <c r="DD48" s="60">
        <v>3</v>
      </c>
      <c r="DE48" s="56">
        <v>1</v>
      </c>
      <c r="DF48" s="56">
        <v>1</v>
      </c>
      <c r="DG48" s="56">
        <v>2</v>
      </c>
      <c r="DH48" s="56">
        <v>0</v>
      </c>
      <c r="DI48" s="56">
        <v>1</v>
      </c>
      <c r="DJ48" s="56">
        <v>3</v>
      </c>
      <c r="DK48" s="56">
        <v>1</v>
      </c>
      <c r="DL48" s="60">
        <v>3</v>
      </c>
      <c r="DN48" s="59">
        <v>2</v>
      </c>
      <c r="DO48" s="56">
        <v>1</v>
      </c>
      <c r="DP48" s="56">
        <v>3</v>
      </c>
      <c r="DQ48" s="56">
        <v>0</v>
      </c>
      <c r="DR48" s="56">
        <v>3</v>
      </c>
      <c r="DS48" s="56">
        <v>3</v>
      </c>
      <c r="DT48" s="56">
        <v>3</v>
      </c>
      <c r="DU48" s="56">
        <v>3</v>
      </c>
      <c r="DV48" s="59">
        <v>2</v>
      </c>
      <c r="DW48" s="56">
        <v>3</v>
      </c>
      <c r="DX48" s="56">
        <v>3</v>
      </c>
      <c r="DY48" s="56">
        <v>0</v>
      </c>
      <c r="DZ48" s="56">
        <v>2</v>
      </c>
      <c r="EA48" s="56">
        <v>3</v>
      </c>
      <c r="EB48" s="56">
        <v>3</v>
      </c>
      <c r="EC48" s="60">
        <v>3</v>
      </c>
    </row>
    <row r="49" spans="1:133" s="31" customFormat="1">
      <c r="A49" s="229" t="s">
        <v>82</v>
      </c>
      <c r="B49" s="233">
        <v>68</v>
      </c>
      <c r="C49" s="27">
        <v>41845</v>
      </c>
      <c r="D49" s="28">
        <v>41901</v>
      </c>
      <c r="E49" s="29"/>
      <c r="J49" s="148">
        <f t="shared" si="19"/>
        <v>127</v>
      </c>
      <c r="L49" s="6">
        <v>294</v>
      </c>
      <c r="M49" s="26">
        <v>299</v>
      </c>
      <c r="N49" s="55">
        <v>299</v>
      </c>
      <c r="O49" s="3">
        <f t="shared" si="28"/>
        <v>4</v>
      </c>
      <c r="P49" s="26">
        <v>303</v>
      </c>
      <c r="Q49" s="26">
        <v>300</v>
      </c>
      <c r="R49" s="55">
        <v>303</v>
      </c>
      <c r="S49" s="29"/>
      <c r="T49" s="30">
        <v>12</v>
      </c>
      <c r="U49" s="26">
        <v>15</v>
      </c>
      <c r="V49" s="117">
        <f t="shared" si="29"/>
        <v>13.5</v>
      </c>
      <c r="W49" s="29">
        <f t="shared" si="30"/>
        <v>-9.5</v>
      </c>
      <c r="X49" s="117">
        <f t="shared" si="40"/>
        <v>4</v>
      </c>
      <c r="Y49" s="30">
        <v>4</v>
      </c>
      <c r="Z49" s="26">
        <v>4</v>
      </c>
      <c r="AA49" s="29"/>
      <c r="AB49" s="30">
        <v>35</v>
      </c>
      <c r="AC49" s="26">
        <v>37.5</v>
      </c>
      <c r="AD49" s="117">
        <f t="shared" si="31"/>
        <v>36.25</v>
      </c>
      <c r="AE49" s="29">
        <f t="shared" si="32"/>
        <v>-25.83</v>
      </c>
      <c r="AF49" s="117">
        <f t="shared" si="33"/>
        <v>10.42</v>
      </c>
      <c r="AG49" s="30">
        <v>10.42</v>
      </c>
      <c r="AH49" s="26">
        <v>10.42</v>
      </c>
      <c r="AJ49" s="29"/>
      <c r="AK49" s="30">
        <v>16</v>
      </c>
      <c r="AL49" s="29">
        <v>1</v>
      </c>
      <c r="AM49" s="29">
        <v>10</v>
      </c>
      <c r="AN49" s="29">
        <v>5</v>
      </c>
      <c r="AO49" s="29">
        <v>10</v>
      </c>
      <c r="AP49" s="29">
        <v>4</v>
      </c>
      <c r="AQ49" s="29">
        <v>4</v>
      </c>
      <c r="AR49" s="26">
        <v>2</v>
      </c>
      <c r="AS49" s="117">
        <f t="shared" si="34"/>
        <v>13</v>
      </c>
      <c r="AT49" s="29">
        <f t="shared" si="35"/>
        <v>16</v>
      </c>
      <c r="AU49" s="117">
        <f t="shared" si="36"/>
        <v>29</v>
      </c>
      <c r="AV49" s="30">
        <v>33</v>
      </c>
      <c r="AW49" s="29">
        <v>8</v>
      </c>
      <c r="AX49" s="29">
        <v>13</v>
      </c>
      <c r="AY49" s="29">
        <v>12</v>
      </c>
      <c r="AZ49" s="29">
        <v>25</v>
      </c>
      <c r="BA49" s="29">
        <v>8</v>
      </c>
      <c r="BB49" s="29">
        <v>9</v>
      </c>
      <c r="BC49" s="26">
        <v>8</v>
      </c>
      <c r="BE49" s="119">
        <f t="shared" si="20"/>
        <v>2.5</v>
      </c>
      <c r="BF49" s="120">
        <f t="shared" si="21"/>
        <v>8</v>
      </c>
      <c r="BH49" s="119">
        <f t="shared" si="22"/>
        <v>7</v>
      </c>
      <c r="BI49" s="120">
        <f t="shared" si="23"/>
        <v>11</v>
      </c>
      <c r="BK49" s="119">
        <f t="shared" si="24"/>
        <v>3.5</v>
      </c>
      <c r="BL49" s="120">
        <f t="shared" si="25"/>
        <v>10</v>
      </c>
      <c r="BN49" s="119">
        <f t="shared" si="26"/>
        <v>13</v>
      </c>
      <c r="BO49" s="120">
        <f t="shared" si="27"/>
        <v>29</v>
      </c>
      <c r="BS49" s="30">
        <v>7.33</v>
      </c>
      <c r="BT49" s="26">
        <v>3.07</v>
      </c>
      <c r="BU49" s="152">
        <f t="shared" si="37"/>
        <v>5.2</v>
      </c>
      <c r="BV49" s="31">
        <f t="shared" si="38"/>
        <v>6.3500000000000005</v>
      </c>
      <c r="BW49" s="152">
        <f t="shared" si="39"/>
        <v>11.55</v>
      </c>
      <c r="BX49" s="30">
        <v>15.75</v>
      </c>
      <c r="BY49" s="26">
        <v>7.35</v>
      </c>
      <c r="CA49" s="59">
        <v>1</v>
      </c>
      <c r="CB49" s="56">
        <v>1</v>
      </c>
      <c r="CC49" s="56">
        <v>1</v>
      </c>
      <c r="CD49" s="56">
        <v>1</v>
      </c>
      <c r="CE49" s="56">
        <v>2</v>
      </c>
      <c r="CF49" s="59">
        <v>1</v>
      </c>
      <c r="CG49" s="46">
        <v>1</v>
      </c>
      <c r="CH49" s="46">
        <v>1</v>
      </c>
      <c r="CI49" s="56">
        <v>0</v>
      </c>
      <c r="CJ49" s="60">
        <v>1</v>
      </c>
      <c r="CK49" s="6"/>
      <c r="CL49" s="59">
        <v>0</v>
      </c>
      <c r="CM49" s="56">
        <v>0</v>
      </c>
      <c r="CN49" s="56">
        <v>1</v>
      </c>
      <c r="CO49" s="56">
        <v>1</v>
      </c>
      <c r="CP49" s="56">
        <v>1</v>
      </c>
      <c r="CQ49" s="59">
        <v>0</v>
      </c>
      <c r="CR49" s="56">
        <v>1</v>
      </c>
      <c r="CS49" s="56">
        <v>0</v>
      </c>
      <c r="CT49" s="56">
        <v>1</v>
      </c>
      <c r="CU49" s="60">
        <v>0</v>
      </c>
      <c r="CW49" s="59">
        <v>0</v>
      </c>
      <c r="CX49" s="56">
        <v>1</v>
      </c>
      <c r="CY49" s="56">
        <v>0</v>
      </c>
      <c r="CZ49" s="56">
        <v>1</v>
      </c>
      <c r="DA49" s="56">
        <v>2</v>
      </c>
      <c r="DB49" s="56">
        <v>3</v>
      </c>
      <c r="DC49" s="56">
        <v>2</v>
      </c>
      <c r="DD49" s="60">
        <v>0</v>
      </c>
      <c r="DE49" s="56">
        <v>1</v>
      </c>
      <c r="DF49" s="56">
        <v>2</v>
      </c>
      <c r="DG49" s="56">
        <v>3</v>
      </c>
      <c r="DH49" s="56">
        <v>2</v>
      </c>
      <c r="DI49" s="56">
        <v>3</v>
      </c>
      <c r="DJ49" s="56">
        <v>3</v>
      </c>
      <c r="DK49" s="56">
        <v>2</v>
      </c>
      <c r="DL49" s="60">
        <v>2</v>
      </c>
      <c r="DN49" s="59">
        <v>3</v>
      </c>
      <c r="DO49" s="56">
        <v>1</v>
      </c>
      <c r="DP49" s="56">
        <v>3</v>
      </c>
      <c r="DQ49" s="56">
        <v>1</v>
      </c>
      <c r="DR49" s="56">
        <v>3</v>
      </c>
      <c r="DS49" s="56">
        <v>3</v>
      </c>
      <c r="DT49" s="56">
        <v>2</v>
      </c>
      <c r="DU49" s="56">
        <v>0</v>
      </c>
      <c r="DV49" s="59">
        <v>0</v>
      </c>
      <c r="DW49" s="56">
        <v>0</v>
      </c>
      <c r="DX49" s="56">
        <v>1</v>
      </c>
      <c r="DY49" s="56">
        <v>0</v>
      </c>
      <c r="DZ49" s="56">
        <v>3</v>
      </c>
      <c r="EA49" s="56">
        <v>3</v>
      </c>
      <c r="EB49" s="56">
        <v>2</v>
      </c>
      <c r="EC49" s="60">
        <v>0</v>
      </c>
    </row>
    <row r="50" spans="1:133" s="31" customFormat="1">
      <c r="A50" s="229" t="s">
        <v>82</v>
      </c>
      <c r="B50" s="233">
        <v>60</v>
      </c>
      <c r="C50" s="27">
        <v>42249</v>
      </c>
      <c r="D50" s="28">
        <v>42333</v>
      </c>
      <c r="E50" s="29"/>
      <c r="J50" s="148">
        <f t="shared" si="19"/>
        <v>105</v>
      </c>
      <c r="L50" s="6"/>
      <c r="M50" s="26"/>
      <c r="N50" s="55"/>
      <c r="O50" s="3"/>
      <c r="P50" s="26"/>
      <c r="Q50" s="26"/>
      <c r="R50" s="55"/>
      <c r="S50" s="29"/>
      <c r="T50" s="30">
        <v>6</v>
      </c>
      <c r="U50" s="26">
        <v>6</v>
      </c>
      <c r="V50" s="117">
        <f t="shared" si="29"/>
        <v>6</v>
      </c>
      <c r="W50" s="29">
        <f t="shared" si="30"/>
        <v>-2</v>
      </c>
      <c r="X50" s="117">
        <f t="shared" si="40"/>
        <v>4</v>
      </c>
      <c r="Y50" s="30">
        <v>4</v>
      </c>
      <c r="Z50" s="26">
        <v>4</v>
      </c>
      <c r="AA50" s="29"/>
      <c r="AB50" s="30">
        <v>12.5</v>
      </c>
      <c r="AC50" s="26">
        <v>12.5</v>
      </c>
      <c r="AD50" s="117">
        <f t="shared" si="31"/>
        <v>12.5</v>
      </c>
      <c r="AE50" s="29">
        <f t="shared" si="32"/>
        <v>-6.25</v>
      </c>
      <c r="AF50" s="117">
        <f t="shared" si="33"/>
        <v>6.25</v>
      </c>
      <c r="AG50" s="30">
        <v>6.25</v>
      </c>
      <c r="AH50" s="26">
        <v>6.25</v>
      </c>
      <c r="AJ50" s="29"/>
      <c r="AK50" s="30">
        <v>30</v>
      </c>
      <c r="AL50" s="29">
        <v>6</v>
      </c>
      <c r="AM50" s="29">
        <v>16</v>
      </c>
      <c r="AN50" s="29">
        <v>8</v>
      </c>
      <c r="AO50" s="29">
        <v>20</v>
      </c>
      <c r="AP50" s="29">
        <v>7</v>
      </c>
      <c r="AQ50" s="29">
        <v>0</v>
      </c>
      <c r="AR50" s="26">
        <v>13</v>
      </c>
      <c r="AS50" s="117">
        <f t="shared" si="34"/>
        <v>25</v>
      </c>
      <c r="AT50" s="29">
        <f t="shared" si="35"/>
        <v>20.5</v>
      </c>
      <c r="AU50" s="117">
        <f t="shared" si="36"/>
        <v>45.5</v>
      </c>
      <c r="AV50" s="30">
        <v>49</v>
      </c>
      <c r="AW50" s="29">
        <v>9</v>
      </c>
      <c r="AX50" s="29">
        <v>21</v>
      </c>
      <c r="AY50" s="29">
        <v>19</v>
      </c>
      <c r="AZ50" s="29">
        <v>42</v>
      </c>
      <c r="BA50" s="29">
        <v>8</v>
      </c>
      <c r="BB50" s="29">
        <v>17</v>
      </c>
      <c r="BC50" s="26">
        <v>17</v>
      </c>
      <c r="BE50" s="119">
        <f t="shared" si="20"/>
        <v>6.5</v>
      </c>
      <c r="BF50" s="120">
        <f t="shared" si="21"/>
        <v>8.5</v>
      </c>
      <c r="BH50" s="119">
        <f t="shared" si="22"/>
        <v>8</v>
      </c>
      <c r="BI50" s="120">
        <f t="shared" si="23"/>
        <v>19</v>
      </c>
      <c r="BK50" s="119">
        <f t="shared" si="24"/>
        <v>10.5</v>
      </c>
      <c r="BL50" s="120">
        <f t="shared" si="25"/>
        <v>18</v>
      </c>
      <c r="BN50" s="119">
        <f t="shared" si="26"/>
        <v>25</v>
      </c>
      <c r="BO50" s="120">
        <f t="shared" si="27"/>
        <v>45.5</v>
      </c>
      <c r="BS50" s="30">
        <v>2</v>
      </c>
      <c r="BT50" s="26">
        <v>2</v>
      </c>
      <c r="BU50" s="152">
        <f t="shared" si="37"/>
        <v>2</v>
      </c>
      <c r="BV50" s="31">
        <f t="shared" si="38"/>
        <v>4</v>
      </c>
      <c r="BW50" s="152">
        <f t="shared" si="39"/>
        <v>6</v>
      </c>
      <c r="BX50" s="30">
        <v>7</v>
      </c>
      <c r="BY50" s="26">
        <v>5</v>
      </c>
      <c r="CA50" s="59">
        <v>1</v>
      </c>
      <c r="CB50" s="56">
        <v>0</v>
      </c>
      <c r="CC50" s="56">
        <v>0</v>
      </c>
      <c r="CD50" s="56">
        <v>0</v>
      </c>
      <c r="CE50" s="56">
        <v>0</v>
      </c>
      <c r="CF50" s="59">
        <v>1</v>
      </c>
      <c r="CG50" s="46">
        <v>0</v>
      </c>
      <c r="CH50" s="46">
        <v>0</v>
      </c>
      <c r="CI50" s="56">
        <v>0</v>
      </c>
      <c r="CJ50" s="60">
        <v>1</v>
      </c>
      <c r="CK50" s="6"/>
      <c r="CL50" s="59">
        <v>0</v>
      </c>
      <c r="CM50" s="56">
        <v>0</v>
      </c>
      <c r="CN50" s="56">
        <v>1</v>
      </c>
      <c r="CO50" s="56">
        <v>0</v>
      </c>
      <c r="CP50" s="56">
        <v>2</v>
      </c>
      <c r="CQ50" s="59">
        <v>0</v>
      </c>
      <c r="CR50" s="56">
        <v>0</v>
      </c>
      <c r="CS50" s="56">
        <v>0</v>
      </c>
      <c r="CT50" s="56">
        <v>1</v>
      </c>
      <c r="CU50" s="60">
        <v>1</v>
      </c>
      <c r="CW50" s="59">
        <v>0</v>
      </c>
      <c r="CX50" s="56">
        <v>0</v>
      </c>
      <c r="CY50" s="56">
        <v>0</v>
      </c>
      <c r="CZ50" s="56">
        <v>1</v>
      </c>
      <c r="DA50" s="56">
        <v>2</v>
      </c>
      <c r="DB50" s="56">
        <v>3</v>
      </c>
      <c r="DC50" s="56">
        <v>1</v>
      </c>
      <c r="DD50" s="60">
        <v>0</v>
      </c>
      <c r="DE50" s="56">
        <v>0</v>
      </c>
      <c r="DF50" s="56">
        <v>0</v>
      </c>
      <c r="DG50" s="56">
        <v>1</v>
      </c>
      <c r="DH50" s="56">
        <v>1</v>
      </c>
      <c r="DI50" s="56">
        <v>2</v>
      </c>
      <c r="DJ50" s="56">
        <v>3</v>
      </c>
      <c r="DK50" s="56">
        <v>1</v>
      </c>
      <c r="DL50" s="60">
        <v>0</v>
      </c>
      <c r="DN50" s="59">
        <v>0</v>
      </c>
      <c r="DO50" s="56">
        <v>0</v>
      </c>
      <c r="DP50" s="56">
        <v>0</v>
      </c>
      <c r="DQ50" s="56">
        <v>1</v>
      </c>
      <c r="DR50" s="56">
        <v>1</v>
      </c>
      <c r="DS50" s="56">
        <v>3</v>
      </c>
      <c r="DT50" s="56">
        <v>2</v>
      </c>
      <c r="DU50" s="56">
        <v>0</v>
      </c>
      <c r="DV50" s="59">
        <v>0</v>
      </c>
      <c r="DW50" s="56">
        <v>0</v>
      </c>
      <c r="DX50" s="56">
        <v>0</v>
      </c>
      <c r="DY50" s="56">
        <v>1</v>
      </c>
      <c r="DZ50" s="56">
        <v>1</v>
      </c>
      <c r="EA50" s="56">
        <v>3</v>
      </c>
      <c r="EB50" s="56">
        <v>3</v>
      </c>
      <c r="EC50" s="60">
        <v>0</v>
      </c>
    </row>
    <row r="51" spans="1:133" s="31" customFormat="1">
      <c r="A51" s="229" t="s">
        <v>82</v>
      </c>
      <c r="B51" s="233">
        <v>51</v>
      </c>
      <c r="C51" s="27">
        <v>41619</v>
      </c>
      <c r="D51" s="28">
        <v>41688</v>
      </c>
      <c r="E51" s="29"/>
      <c r="J51" s="148">
        <f t="shared" si="19"/>
        <v>56</v>
      </c>
      <c r="L51" s="6">
        <v>323</v>
      </c>
      <c r="M51" s="26">
        <v>345</v>
      </c>
      <c r="N51" s="55">
        <v>345</v>
      </c>
      <c r="O51" s="3"/>
      <c r="P51" s="26">
        <v>308</v>
      </c>
      <c r="Q51" s="26">
        <v>312</v>
      </c>
      <c r="R51" s="55">
        <v>312</v>
      </c>
      <c r="S51" s="29"/>
      <c r="T51" s="30">
        <v>13</v>
      </c>
      <c r="U51" s="26">
        <v>20</v>
      </c>
      <c r="V51" s="117">
        <f t="shared" si="29"/>
        <v>16.5</v>
      </c>
      <c r="W51" s="29">
        <f t="shared" si="30"/>
        <v>-0.5</v>
      </c>
      <c r="X51" s="117">
        <f t="shared" si="40"/>
        <v>16</v>
      </c>
      <c r="Y51" s="30">
        <v>12</v>
      </c>
      <c r="Z51" s="26">
        <v>20</v>
      </c>
      <c r="AA51" s="29"/>
      <c r="AB51" s="30">
        <v>20.83</v>
      </c>
      <c r="AC51" s="26">
        <v>36.54</v>
      </c>
      <c r="AD51" s="117">
        <f t="shared" si="31"/>
        <v>28.684999999999999</v>
      </c>
      <c r="AE51" s="29">
        <f t="shared" si="32"/>
        <v>3.0449999999999982</v>
      </c>
      <c r="AF51" s="117">
        <f t="shared" si="33"/>
        <v>31.729999999999997</v>
      </c>
      <c r="AG51" s="30">
        <v>30.77</v>
      </c>
      <c r="AH51" s="26">
        <v>32.69</v>
      </c>
      <c r="AJ51" s="29"/>
      <c r="AK51" s="30">
        <v>3</v>
      </c>
      <c r="AL51" s="29">
        <v>0</v>
      </c>
      <c r="AM51" s="29">
        <v>0</v>
      </c>
      <c r="AN51" s="29">
        <v>3</v>
      </c>
      <c r="AO51" s="29">
        <v>10</v>
      </c>
      <c r="AP51" s="29">
        <v>0</v>
      </c>
      <c r="AQ51" s="29">
        <v>2</v>
      </c>
      <c r="AR51" s="26">
        <v>8</v>
      </c>
      <c r="AS51" s="117">
        <f t="shared" si="34"/>
        <v>6.5</v>
      </c>
      <c r="AT51" s="29">
        <f t="shared" si="35"/>
        <v>6.5</v>
      </c>
      <c r="AU51" s="117">
        <f t="shared" si="36"/>
        <v>13</v>
      </c>
      <c r="AV51" s="30">
        <v>14</v>
      </c>
      <c r="AW51" s="29">
        <v>3</v>
      </c>
      <c r="AX51" s="29">
        <v>9</v>
      </c>
      <c r="AY51" s="29">
        <v>2</v>
      </c>
      <c r="AZ51" s="29">
        <v>12</v>
      </c>
      <c r="BA51" s="29">
        <v>0</v>
      </c>
      <c r="BB51" s="29">
        <v>3</v>
      </c>
      <c r="BC51" s="26">
        <v>9</v>
      </c>
      <c r="BE51" s="119">
        <f t="shared" si="20"/>
        <v>0</v>
      </c>
      <c r="BF51" s="120">
        <f t="shared" si="21"/>
        <v>1.5</v>
      </c>
      <c r="BH51" s="119">
        <f t="shared" si="22"/>
        <v>1</v>
      </c>
      <c r="BI51" s="120"/>
      <c r="BK51" s="119">
        <f t="shared" si="24"/>
        <v>5.5</v>
      </c>
      <c r="BL51" s="120">
        <f t="shared" si="25"/>
        <v>5.5</v>
      </c>
      <c r="BN51" s="119">
        <f t="shared" si="26"/>
        <v>6.5</v>
      </c>
      <c r="BO51" s="120">
        <f t="shared" si="27"/>
        <v>13</v>
      </c>
      <c r="BS51" s="30">
        <v>5.66</v>
      </c>
      <c r="BT51" s="26">
        <v>5.33</v>
      </c>
      <c r="BU51" s="152">
        <f t="shared" si="37"/>
        <v>5.4950000000000001</v>
      </c>
      <c r="BW51" s="152">
        <f t="shared" si="39"/>
        <v>3.25</v>
      </c>
      <c r="BX51" s="30">
        <v>3</v>
      </c>
      <c r="BY51" s="26">
        <v>3.5</v>
      </c>
      <c r="CA51" s="59">
        <v>1</v>
      </c>
      <c r="CB51" s="56">
        <v>0</v>
      </c>
      <c r="CC51" s="56">
        <v>0</v>
      </c>
      <c r="CD51" s="56">
        <v>2</v>
      </c>
      <c r="CE51" s="56">
        <v>2</v>
      </c>
      <c r="CF51" s="59">
        <v>0</v>
      </c>
      <c r="CG51" s="46">
        <v>1</v>
      </c>
      <c r="CH51" s="46">
        <v>0</v>
      </c>
      <c r="CI51" s="56">
        <v>0</v>
      </c>
      <c r="CJ51" s="60">
        <v>2</v>
      </c>
      <c r="CK51" s="6"/>
      <c r="CL51" s="59">
        <v>0</v>
      </c>
      <c r="CM51" s="56">
        <v>0</v>
      </c>
      <c r="CN51" s="56">
        <v>0</v>
      </c>
      <c r="CO51" s="56">
        <v>0</v>
      </c>
      <c r="CP51" s="56">
        <v>1</v>
      </c>
      <c r="CQ51" s="59">
        <v>0</v>
      </c>
      <c r="CR51" s="56">
        <v>0</v>
      </c>
      <c r="CS51" s="56">
        <v>0</v>
      </c>
      <c r="CT51" s="56">
        <v>0</v>
      </c>
      <c r="CU51" s="60">
        <v>0</v>
      </c>
      <c r="CW51" s="59">
        <v>0</v>
      </c>
      <c r="CX51" s="56">
        <v>0</v>
      </c>
      <c r="CY51" s="56">
        <v>1</v>
      </c>
      <c r="CZ51" s="56">
        <v>0</v>
      </c>
      <c r="DA51" s="56">
        <v>2</v>
      </c>
      <c r="DB51" s="56">
        <v>2</v>
      </c>
      <c r="DC51" s="56">
        <v>3</v>
      </c>
      <c r="DD51" s="60">
        <v>0</v>
      </c>
      <c r="DE51" s="56">
        <v>0</v>
      </c>
      <c r="DF51" s="56">
        <v>1</v>
      </c>
      <c r="DG51" s="56">
        <v>0</v>
      </c>
      <c r="DH51" s="56">
        <v>2</v>
      </c>
      <c r="DI51" s="56">
        <v>0</v>
      </c>
      <c r="DJ51" s="56">
        <v>2</v>
      </c>
      <c r="DK51" s="56">
        <v>2</v>
      </c>
      <c r="DL51" s="60">
        <v>0</v>
      </c>
      <c r="DN51" s="59">
        <v>2</v>
      </c>
      <c r="DO51" s="56">
        <v>1</v>
      </c>
      <c r="DP51" s="56">
        <v>2</v>
      </c>
      <c r="DQ51" s="56">
        <v>1</v>
      </c>
      <c r="DR51" s="56">
        <v>3</v>
      </c>
      <c r="DS51" s="56">
        <v>3</v>
      </c>
      <c r="DT51" s="56">
        <v>3</v>
      </c>
      <c r="DU51" s="56">
        <v>1</v>
      </c>
      <c r="DV51" s="59">
        <v>0</v>
      </c>
      <c r="DW51" s="56">
        <v>0</v>
      </c>
      <c r="DX51" s="56">
        <v>0</v>
      </c>
      <c r="DY51" s="56">
        <v>1</v>
      </c>
      <c r="DZ51" s="56">
        <v>0</v>
      </c>
      <c r="EA51" s="56">
        <v>3</v>
      </c>
      <c r="EB51" s="56">
        <v>3</v>
      </c>
      <c r="EC51" s="60">
        <v>0</v>
      </c>
    </row>
    <row r="52" spans="1:133" s="31" customFormat="1">
      <c r="A52" s="229" t="s">
        <v>82</v>
      </c>
      <c r="B52" s="233">
        <v>69</v>
      </c>
      <c r="C52" s="27">
        <v>41892</v>
      </c>
      <c r="D52" s="28">
        <v>42011</v>
      </c>
      <c r="E52" s="29"/>
      <c r="J52" s="148">
        <f t="shared" si="19"/>
        <v>84</v>
      </c>
      <c r="L52" s="6">
        <v>302</v>
      </c>
      <c r="M52" s="26">
        <v>320</v>
      </c>
      <c r="N52" s="55">
        <v>320</v>
      </c>
      <c r="O52" s="3">
        <f t="shared" si="28"/>
        <v>1</v>
      </c>
      <c r="P52" s="26">
        <v>304</v>
      </c>
      <c r="Q52" s="26">
        <v>321</v>
      </c>
      <c r="R52" s="55">
        <v>321</v>
      </c>
      <c r="S52" s="29"/>
      <c r="T52" s="30">
        <v>6</v>
      </c>
      <c r="U52" s="26">
        <v>6</v>
      </c>
      <c r="V52" s="117">
        <f t="shared" si="29"/>
        <v>6</v>
      </c>
      <c r="W52" s="29">
        <f t="shared" si="30"/>
        <v>-2</v>
      </c>
      <c r="X52" s="117">
        <f t="shared" si="40"/>
        <v>4</v>
      </c>
      <c r="Y52" s="30">
        <v>4</v>
      </c>
      <c r="Z52" s="26">
        <v>4</v>
      </c>
      <c r="AA52" s="29"/>
      <c r="AB52" s="30">
        <v>2</v>
      </c>
      <c r="AC52" s="26">
        <v>2</v>
      </c>
      <c r="AD52" s="117">
        <f t="shared" si="31"/>
        <v>2</v>
      </c>
      <c r="AE52" s="29">
        <f t="shared" si="32"/>
        <v>-1</v>
      </c>
      <c r="AF52" s="117">
        <f t="shared" si="33"/>
        <v>1</v>
      </c>
      <c r="AG52" s="30">
        <v>0</v>
      </c>
      <c r="AH52" s="26">
        <v>2</v>
      </c>
      <c r="AJ52" s="29"/>
      <c r="AK52" s="30">
        <v>21</v>
      </c>
      <c r="AL52" s="29">
        <v>2</v>
      </c>
      <c r="AM52" s="29">
        <v>13</v>
      </c>
      <c r="AN52" s="29">
        <v>6</v>
      </c>
      <c r="AO52" s="29">
        <v>29</v>
      </c>
      <c r="AP52" s="29">
        <v>8</v>
      </c>
      <c r="AQ52" s="29">
        <v>9</v>
      </c>
      <c r="AR52" s="26">
        <v>12</v>
      </c>
      <c r="AS52" s="117">
        <f t="shared" si="34"/>
        <v>25</v>
      </c>
      <c r="AT52" s="29">
        <f t="shared" si="35"/>
        <v>11.5</v>
      </c>
      <c r="AU52" s="117">
        <f t="shared" si="36"/>
        <v>36.5</v>
      </c>
      <c r="AV52" s="30">
        <v>30</v>
      </c>
      <c r="AW52" s="29">
        <v>9</v>
      </c>
      <c r="AX52" s="29">
        <v>15</v>
      </c>
      <c r="AY52" s="29">
        <v>6</v>
      </c>
      <c r="AZ52" s="29">
        <v>43</v>
      </c>
      <c r="BA52" s="29">
        <v>14</v>
      </c>
      <c r="BB52" s="29">
        <v>11</v>
      </c>
      <c r="BC52" s="26">
        <v>18</v>
      </c>
      <c r="BE52" s="119">
        <f t="shared" si="20"/>
        <v>5</v>
      </c>
      <c r="BF52" s="120">
        <f t="shared" si="21"/>
        <v>11.5</v>
      </c>
      <c r="BH52" s="119">
        <f t="shared" si="22"/>
        <v>11</v>
      </c>
      <c r="BI52" s="120">
        <f t="shared" si="23"/>
        <v>13</v>
      </c>
      <c r="BK52" s="119">
        <f t="shared" si="24"/>
        <v>9</v>
      </c>
      <c r="BL52" s="120">
        <f t="shared" si="25"/>
        <v>12</v>
      </c>
      <c r="BN52" s="119">
        <f t="shared" si="26"/>
        <v>25</v>
      </c>
      <c r="BO52" s="120">
        <f t="shared" si="27"/>
        <v>36.5</v>
      </c>
      <c r="BS52" s="30">
        <v>5.67</v>
      </c>
      <c r="BT52" s="26">
        <v>6</v>
      </c>
      <c r="BU52" s="152">
        <f t="shared" si="37"/>
        <v>5.835</v>
      </c>
      <c r="BV52" s="31">
        <f t="shared" si="38"/>
        <v>1.915</v>
      </c>
      <c r="BW52" s="152">
        <f t="shared" si="39"/>
        <v>7.75</v>
      </c>
      <c r="BX52" s="30">
        <v>10</v>
      </c>
      <c r="BY52" s="26">
        <v>5.5</v>
      </c>
      <c r="CA52" s="59">
        <v>3</v>
      </c>
      <c r="CB52" s="56">
        <v>2</v>
      </c>
      <c r="CC52" s="56">
        <v>3</v>
      </c>
      <c r="CD52" s="56">
        <v>3</v>
      </c>
      <c r="CE52" s="56">
        <v>3</v>
      </c>
      <c r="CF52" s="59">
        <v>3</v>
      </c>
      <c r="CG52" s="46">
        <v>2</v>
      </c>
      <c r="CH52" s="46">
        <v>0</v>
      </c>
      <c r="CI52" s="56">
        <v>3</v>
      </c>
      <c r="CJ52" s="60">
        <v>3</v>
      </c>
      <c r="CK52" s="6"/>
      <c r="CL52" s="59">
        <v>0</v>
      </c>
      <c r="CM52" s="56">
        <v>1</v>
      </c>
      <c r="CN52" s="56">
        <v>0</v>
      </c>
      <c r="CO52" s="56">
        <v>0</v>
      </c>
      <c r="CP52" s="56">
        <v>3</v>
      </c>
      <c r="CQ52" s="59">
        <v>0</v>
      </c>
      <c r="CR52" s="56">
        <v>1</v>
      </c>
      <c r="CS52" s="56">
        <v>0</v>
      </c>
      <c r="CT52" s="56">
        <v>1</v>
      </c>
      <c r="CU52" s="60">
        <v>3</v>
      </c>
      <c r="CW52" s="59">
        <v>0</v>
      </c>
      <c r="CX52" s="56">
        <v>0</v>
      </c>
      <c r="CY52" s="56">
        <v>1</v>
      </c>
      <c r="CZ52" s="56">
        <v>1</v>
      </c>
      <c r="DA52" s="56">
        <v>0</v>
      </c>
      <c r="DB52" s="56">
        <v>3</v>
      </c>
      <c r="DC52" s="56">
        <v>1</v>
      </c>
      <c r="DD52" s="60">
        <v>0</v>
      </c>
      <c r="DE52" s="56">
        <v>0</v>
      </c>
      <c r="DF52" s="56">
        <v>0</v>
      </c>
      <c r="DG52" s="56">
        <v>0</v>
      </c>
      <c r="DH52" s="56">
        <v>1</v>
      </c>
      <c r="DI52" s="56">
        <v>0</v>
      </c>
      <c r="DJ52" s="56">
        <v>3</v>
      </c>
      <c r="DK52" s="56">
        <v>0</v>
      </c>
      <c r="DL52" s="60">
        <v>0</v>
      </c>
      <c r="DN52" s="59">
        <v>0</v>
      </c>
      <c r="DO52" s="56">
        <v>0</v>
      </c>
      <c r="DP52" s="56">
        <v>0</v>
      </c>
      <c r="DQ52" s="56">
        <v>0</v>
      </c>
      <c r="DR52" s="56">
        <v>1</v>
      </c>
      <c r="DS52" s="56">
        <v>3</v>
      </c>
      <c r="DT52" s="56">
        <v>2</v>
      </c>
      <c r="DU52" s="56">
        <v>0</v>
      </c>
      <c r="DV52" s="59">
        <v>0</v>
      </c>
      <c r="DW52" s="56">
        <v>0</v>
      </c>
      <c r="DX52" s="56">
        <v>2</v>
      </c>
      <c r="DY52" s="56">
        <v>0</v>
      </c>
      <c r="DZ52" s="56">
        <v>1</v>
      </c>
      <c r="EA52" s="56">
        <v>3</v>
      </c>
      <c r="EB52" s="56">
        <v>0</v>
      </c>
      <c r="EC52" s="60">
        <v>0</v>
      </c>
    </row>
    <row r="53" spans="1:133" s="31" customFormat="1">
      <c r="A53" s="229" t="s">
        <v>82</v>
      </c>
      <c r="B53" s="233">
        <v>51</v>
      </c>
      <c r="C53" s="27">
        <v>41612</v>
      </c>
      <c r="D53" s="28">
        <v>41745</v>
      </c>
      <c r="E53" s="29"/>
      <c r="J53" s="148">
        <f t="shared" si="19"/>
        <v>69</v>
      </c>
      <c r="L53" s="6">
        <v>380</v>
      </c>
      <c r="M53" s="26">
        <v>386</v>
      </c>
      <c r="N53" s="55">
        <v>386</v>
      </c>
      <c r="O53" s="3">
        <f t="shared" si="28"/>
        <v>-83</v>
      </c>
      <c r="P53" s="26">
        <v>302</v>
      </c>
      <c r="Q53" s="26">
        <v>303</v>
      </c>
      <c r="R53" s="55">
        <v>303</v>
      </c>
      <c r="S53" s="29"/>
      <c r="T53" s="30">
        <v>9</v>
      </c>
      <c r="U53" s="26">
        <v>11</v>
      </c>
      <c r="V53" s="117">
        <f t="shared" si="29"/>
        <v>10</v>
      </c>
      <c r="W53" s="29">
        <f t="shared" si="30"/>
        <v>4</v>
      </c>
      <c r="X53" s="117">
        <f t="shared" si="40"/>
        <v>14</v>
      </c>
      <c r="Y53" s="30">
        <v>10</v>
      </c>
      <c r="Z53" s="26">
        <v>18</v>
      </c>
      <c r="AA53" s="29"/>
      <c r="AB53" s="30">
        <v>45.83</v>
      </c>
      <c r="AC53" s="26">
        <v>41.67</v>
      </c>
      <c r="AD53" s="117">
        <f t="shared" si="31"/>
        <v>43.75</v>
      </c>
      <c r="AE53" s="29">
        <f t="shared" si="32"/>
        <v>-5.1149999999999949</v>
      </c>
      <c r="AF53" s="117">
        <f t="shared" si="33"/>
        <v>38.635000000000005</v>
      </c>
      <c r="AG53" s="30">
        <v>31.82</v>
      </c>
      <c r="AH53" s="26">
        <v>45.45</v>
      </c>
      <c r="AJ53" s="29"/>
      <c r="AK53" s="30">
        <v>6</v>
      </c>
      <c r="AL53" s="29">
        <v>4</v>
      </c>
      <c r="AM53" s="29">
        <v>2</v>
      </c>
      <c r="AN53" s="29">
        <v>0</v>
      </c>
      <c r="AO53" s="29">
        <v>19</v>
      </c>
      <c r="AP53" s="29">
        <v>4</v>
      </c>
      <c r="AQ53" s="29">
        <v>4</v>
      </c>
      <c r="AR53" s="26">
        <v>11</v>
      </c>
      <c r="AS53" s="117">
        <f t="shared" si="34"/>
        <v>12.5</v>
      </c>
      <c r="AT53" s="29">
        <f t="shared" si="35"/>
        <v>6.5</v>
      </c>
      <c r="AU53" s="117">
        <f t="shared" si="36"/>
        <v>19</v>
      </c>
      <c r="AV53" s="30">
        <v>24</v>
      </c>
      <c r="AW53" s="29">
        <v>10</v>
      </c>
      <c r="AX53" s="29">
        <v>8</v>
      </c>
      <c r="AY53" s="29">
        <v>6</v>
      </c>
      <c r="AZ53" s="29">
        <v>14</v>
      </c>
      <c r="BA53" s="29">
        <v>4</v>
      </c>
      <c r="BB53" s="29">
        <v>0</v>
      </c>
      <c r="BC53" s="26">
        <v>10</v>
      </c>
      <c r="BE53" s="119">
        <f t="shared" si="20"/>
        <v>4</v>
      </c>
      <c r="BF53" s="120">
        <f t="shared" si="21"/>
        <v>7</v>
      </c>
      <c r="BH53" s="119">
        <f t="shared" si="22"/>
        <v>3</v>
      </c>
      <c r="BI53" s="120">
        <f t="shared" si="23"/>
        <v>4</v>
      </c>
      <c r="BK53" s="119">
        <f t="shared" si="24"/>
        <v>5.5</v>
      </c>
      <c r="BL53" s="120">
        <f t="shared" si="25"/>
        <v>8</v>
      </c>
      <c r="BN53" s="119">
        <f t="shared" si="26"/>
        <v>12.5</v>
      </c>
      <c r="BO53" s="120">
        <f t="shared" si="27"/>
        <v>19</v>
      </c>
      <c r="BS53" s="30">
        <v>1.67</v>
      </c>
      <c r="BT53" s="26">
        <v>2.0299999999999998</v>
      </c>
      <c r="BU53" s="152">
        <f t="shared" si="37"/>
        <v>1.8499999999999999</v>
      </c>
      <c r="BV53" s="31">
        <f t="shared" si="38"/>
        <v>0.22000000000000042</v>
      </c>
      <c r="BW53" s="152">
        <f t="shared" si="39"/>
        <v>2.0700000000000003</v>
      </c>
      <c r="BX53" s="30">
        <v>2.87</v>
      </c>
      <c r="BY53" s="26">
        <v>1.27</v>
      </c>
      <c r="CA53" s="59">
        <v>0</v>
      </c>
      <c r="CB53" s="56">
        <v>1</v>
      </c>
      <c r="CC53" s="56">
        <v>0</v>
      </c>
      <c r="CD53" s="56">
        <v>1</v>
      </c>
      <c r="CE53" s="56">
        <v>1</v>
      </c>
      <c r="CF53" s="59">
        <v>0</v>
      </c>
      <c r="CG53" s="46">
        <v>0</v>
      </c>
      <c r="CH53" s="46">
        <v>0</v>
      </c>
      <c r="CI53" s="56">
        <v>0</v>
      </c>
      <c r="CJ53" s="60">
        <v>3</v>
      </c>
      <c r="CK53" s="6"/>
      <c r="CL53" s="59">
        <v>1</v>
      </c>
      <c r="CM53" s="56">
        <v>0</v>
      </c>
      <c r="CN53" s="56">
        <v>0</v>
      </c>
      <c r="CO53" s="56">
        <v>1</v>
      </c>
      <c r="CP53" s="56">
        <v>1</v>
      </c>
      <c r="CQ53" s="59">
        <v>0</v>
      </c>
      <c r="CR53" s="56">
        <v>1</v>
      </c>
      <c r="CS53" s="56">
        <v>2</v>
      </c>
      <c r="CT53" s="56">
        <v>2</v>
      </c>
      <c r="CU53" s="60">
        <v>2</v>
      </c>
      <c r="CW53" s="59">
        <v>2</v>
      </c>
      <c r="CX53" s="56">
        <v>1</v>
      </c>
      <c r="CY53" s="56">
        <v>2</v>
      </c>
      <c r="CZ53" s="56">
        <v>2</v>
      </c>
      <c r="DA53" s="56">
        <v>2</v>
      </c>
      <c r="DB53" s="56">
        <v>3</v>
      </c>
      <c r="DC53" s="56">
        <v>3</v>
      </c>
      <c r="DD53" s="60">
        <v>1</v>
      </c>
      <c r="DE53" s="56">
        <v>2</v>
      </c>
      <c r="DF53" s="56">
        <v>2</v>
      </c>
      <c r="DG53" s="56">
        <v>2</v>
      </c>
      <c r="DH53" s="56">
        <v>0</v>
      </c>
      <c r="DI53" s="56">
        <v>3</v>
      </c>
      <c r="DJ53" s="56">
        <v>3</v>
      </c>
      <c r="DK53" s="56">
        <v>2</v>
      </c>
      <c r="DL53" s="60">
        <v>1</v>
      </c>
      <c r="DN53" s="59">
        <v>1</v>
      </c>
      <c r="DO53" s="56">
        <v>2</v>
      </c>
      <c r="DP53" s="56">
        <v>1</v>
      </c>
      <c r="DQ53" s="56">
        <v>0</v>
      </c>
      <c r="DR53" s="56">
        <v>1</v>
      </c>
      <c r="DS53" s="56">
        <v>3</v>
      </c>
      <c r="DT53" s="56">
        <v>0</v>
      </c>
      <c r="DU53" s="56">
        <v>0</v>
      </c>
      <c r="DV53" s="59">
        <v>1</v>
      </c>
      <c r="DW53" s="56">
        <v>3</v>
      </c>
      <c r="DX53" s="56">
        <v>3</v>
      </c>
      <c r="DY53" s="56">
        <v>2</v>
      </c>
      <c r="DZ53" s="56">
        <v>1</v>
      </c>
      <c r="EA53" s="56">
        <v>3</v>
      </c>
      <c r="EB53" s="56">
        <v>3</v>
      </c>
      <c r="EC53" s="60">
        <v>1</v>
      </c>
    </row>
    <row r="54" spans="1:133" s="31" customFormat="1">
      <c r="A54" s="229" t="s">
        <v>82</v>
      </c>
      <c r="B54" s="233">
        <v>69</v>
      </c>
      <c r="C54" s="27">
        <v>42088</v>
      </c>
      <c r="D54" s="28">
        <v>42200</v>
      </c>
      <c r="E54" s="29"/>
      <c r="J54" s="148">
        <f t="shared" si="19"/>
        <v>119</v>
      </c>
      <c r="L54" s="6">
        <v>291</v>
      </c>
      <c r="M54" s="26">
        <v>307</v>
      </c>
      <c r="N54" s="55">
        <v>307</v>
      </c>
      <c r="O54" s="3">
        <f t="shared" si="28"/>
        <v>-10</v>
      </c>
      <c r="P54" s="26">
        <v>297</v>
      </c>
      <c r="Q54" s="26">
        <v>296</v>
      </c>
      <c r="R54" s="55">
        <v>297</v>
      </c>
      <c r="S54" s="29"/>
      <c r="T54" s="30">
        <v>7</v>
      </c>
      <c r="U54" s="26">
        <v>7</v>
      </c>
      <c r="V54" s="117">
        <f t="shared" si="29"/>
        <v>7</v>
      </c>
      <c r="W54" s="29">
        <f t="shared" si="30"/>
        <v>-5</v>
      </c>
      <c r="X54" s="117">
        <f t="shared" si="40"/>
        <v>2</v>
      </c>
      <c r="Y54" s="30">
        <v>2</v>
      </c>
      <c r="Z54" s="26">
        <v>2</v>
      </c>
      <c r="AA54" s="29"/>
      <c r="AB54" s="30">
        <v>4</v>
      </c>
      <c r="AC54" s="26">
        <v>4</v>
      </c>
      <c r="AD54" s="117">
        <f t="shared" si="31"/>
        <v>4</v>
      </c>
      <c r="AE54" s="29">
        <f t="shared" si="32"/>
        <v>0</v>
      </c>
      <c r="AF54" s="117">
        <f t="shared" si="33"/>
        <v>4</v>
      </c>
      <c r="AG54" s="30">
        <v>4</v>
      </c>
      <c r="AH54" s="26">
        <v>4</v>
      </c>
      <c r="AJ54" s="29"/>
      <c r="AK54" s="30">
        <v>17</v>
      </c>
      <c r="AL54" s="29">
        <v>6</v>
      </c>
      <c r="AM54" s="29">
        <v>9</v>
      </c>
      <c r="AN54" s="29">
        <v>2</v>
      </c>
      <c r="AO54" s="29">
        <v>15</v>
      </c>
      <c r="AP54" s="29">
        <v>6</v>
      </c>
      <c r="AQ54" s="29">
        <v>4</v>
      </c>
      <c r="AR54" s="26">
        <v>5</v>
      </c>
      <c r="AS54" s="117">
        <f t="shared" si="34"/>
        <v>16</v>
      </c>
      <c r="AT54" s="29">
        <f t="shared" si="35"/>
        <v>1</v>
      </c>
      <c r="AU54" s="117">
        <f t="shared" si="36"/>
        <v>17</v>
      </c>
      <c r="AV54" s="30">
        <v>18</v>
      </c>
      <c r="AW54" s="29">
        <v>10</v>
      </c>
      <c r="AX54" s="29">
        <v>3</v>
      </c>
      <c r="AY54" s="29">
        <v>5</v>
      </c>
      <c r="AZ54" s="29">
        <v>16</v>
      </c>
      <c r="BA54" s="29">
        <v>6</v>
      </c>
      <c r="BB54" s="29">
        <v>2</v>
      </c>
      <c r="BC54" s="26">
        <v>8</v>
      </c>
      <c r="BE54" s="119">
        <f t="shared" si="20"/>
        <v>6</v>
      </c>
      <c r="BF54" s="120">
        <f t="shared" si="21"/>
        <v>8</v>
      </c>
      <c r="BH54" s="119">
        <f t="shared" si="22"/>
        <v>6.5</v>
      </c>
      <c r="BI54" s="120">
        <f t="shared" si="23"/>
        <v>2.5</v>
      </c>
      <c r="BK54" s="119">
        <f t="shared" si="24"/>
        <v>3.5</v>
      </c>
      <c r="BL54" s="120">
        <f t="shared" si="25"/>
        <v>6.5</v>
      </c>
      <c r="BM54" s="44"/>
      <c r="BN54" s="119">
        <f t="shared" si="26"/>
        <v>16</v>
      </c>
      <c r="BO54" s="120">
        <f t="shared" si="27"/>
        <v>17</v>
      </c>
      <c r="BS54" s="30">
        <v>12</v>
      </c>
      <c r="BT54" s="26">
        <v>4.4000000000000004</v>
      </c>
      <c r="BU54" s="152">
        <f t="shared" si="37"/>
        <v>8.1999999999999993</v>
      </c>
      <c r="BV54" s="31">
        <f t="shared" si="38"/>
        <v>-3.5499999999999989</v>
      </c>
      <c r="BW54" s="152">
        <f t="shared" si="39"/>
        <v>4.6500000000000004</v>
      </c>
      <c r="BX54" s="30">
        <v>3.8</v>
      </c>
      <c r="BY54" s="26">
        <v>5.5</v>
      </c>
      <c r="CA54" s="59">
        <v>0</v>
      </c>
      <c r="CB54" s="56">
        <v>0</v>
      </c>
      <c r="CC54" s="56">
        <v>0</v>
      </c>
      <c r="CD54" s="56">
        <v>0</v>
      </c>
      <c r="CE54" s="56">
        <v>0</v>
      </c>
      <c r="CF54" s="59">
        <v>0</v>
      </c>
      <c r="CG54" s="46">
        <v>1</v>
      </c>
      <c r="CH54" s="46">
        <v>0</v>
      </c>
      <c r="CI54" s="56">
        <v>0</v>
      </c>
      <c r="CJ54" s="60">
        <v>0</v>
      </c>
      <c r="CK54" s="6"/>
      <c r="CL54" s="59">
        <v>0</v>
      </c>
      <c r="CM54" s="56">
        <v>0</v>
      </c>
      <c r="CN54" s="56">
        <v>1</v>
      </c>
      <c r="CO54" s="56">
        <v>1</v>
      </c>
      <c r="CP54" s="56">
        <v>0</v>
      </c>
      <c r="CQ54" s="59">
        <v>0</v>
      </c>
      <c r="CR54" s="56">
        <v>0</v>
      </c>
      <c r="CS54" s="56">
        <v>0</v>
      </c>
      <c r="CT54" s="56">
        <v>1</v>
      </c>
      <c r="CU54" s="60">
        <v>0</v>
      </c>
      <c r="CW54" s="59">
        <v>1</v>
      </c>
      <c r="CX54" s="56">
        <v>1</v>
      </c>
      <c r="CY54" s="56">
        <v>1</v>
      </c>
      <c r="CZ54" s="56">
        <v>0</v>
      </c>
      <c r="DA54" s="56">
        <v>2</v>
      </c>
      <c r="DB54" s="56">
        <v>2</v>
      </c>
      <c r="DC54" s="56">
        <v>1</v>
      </c>
      <c r="DD54" s="60">
        <v>0</v>
      </c>
      <c r="DE54" s="56">
        <v>0</v>
      </c>
      <c r="DF54" s="56">
        <v>0</v>
      </c>
      <c r="DG54" s="56">
        <v>1</v>
      </c>
      <c r="DH54" s="56">
        <v>0</v>
      </c>
      <c r="DI54" s="56">
        <v>1</v>
      </c>
      <c r="DJ54" s="56">
        <v>3</v>
      </c>
      <c r="DK54" s="56">
        <v>2</v>
      </c>
      <c r="DL54" s="60">
        <v>1</v>
      </c>
      <c r="DN54" s="59">
        <v>2</v>
      </c>
      <c r="DO54" s="56">
        <v>1</v>
      </c>
      <c r="DP54" s="56">
        <v>1</v>
      </c>
      <c r="DQ54" s="56">
        <v>0</v>
      </c>
      <c r="DR54" s="56">
        <v>2</v>
      </c>
      <c r="DS54" s="56">
        <v>2</v>
      </c>
      <c r="DT54" s="56">
        <v>2</v>
      </c>
      <c r="DU54" s="56">
        <v>1</v>
      </c>
      <c r="DV54" s="59">
        <v>0</v>
      </c>
      <c r="DW54" s="56">
        <v>0</v>
      </c>
      <c r="DX54" s="56">
        <v>1</v>
      </c>
      <c r="DY54" s="56">
        <v>1</v>
      </c>
      <c r="DZ54" s="56">
        <v>1</v>
      </c>
      <c r="EA54" s="56">
        <v>2</v>
      </c>
      <c r="EB54" s="56">
        <v>1</v>
      </c>
      <c r="EC54" s="60">
        <v>0</v>
      </c>
    </row>
    <row r="55" spans="1:133" s="31" customFormat="1">
      <c r="A55" s="229" t="s">
        <v>82</v>
      </c>
      <c r="B55" s="233">
        <v>45</v>
      </c>
      <c r="C55" s="27">
        <v>42006</v>
      </c>
      <c r="D55" s="28">
        <v>42080</v>
      </c>
      <c r="E55" s="29"/>
      <c r="J55" s="148">
        <f t="shared" si="19"/>
        <v>133</v>
      </c>
      <c r="L55" s="6">
        <v>312</v>
      </c>
      <c r="M55" s="26">
        <v>301</v>
      </c>
      <c r="N55" s="55">
        <v>312</v>
      </c>
      <c r="O55" s="3">
        <f t="shared" si="28"/>
        <v>-19</v>
      </c>
      <c r="P55" s="26">
        <v>292</v>
      </c>
      <c r="Q55" s="26">
        <v>293</v>
      </c>
      <c r="R55" s="55">
        <v>293</v>
      </c>
      <c r="S55" s="29"/>
      <c r="T55" s="30">
        <v>8</v>
      </c>
      <c r="U55" s="26">
        <v>8</v>
      </c>
      <c r="V55" s="117">
        <f t="shared" si="29"/>
        <v>8</v>
      </c>
      <c r="W55" s="29">
        <f t="shared" si="30"/>
        <v>5</v>
      </c>
      <c r="X55" s="117">
        <f t="shared" si="40"/>
        <v>13</v>
      </c>
      <c r="Y55" s="30">
        <v>16</v>
      </c>
      <c r="Z55" s="26">
        <v>10</v>
      </c>
      <c r="AA55" s="29"/>
      <c r="AB55" s="30">
        <v>4.17</v>
      </c>
      <c r="AC55" s="26">
        <v>4.17</v>
      </c>
      <c r="AD55" s="117">
        <f t="shared" si="31"/>
        <v>4.17</v>
      </c>
      <c r="AE55" s="29">
        <f t="shared" si="32"/>
        <v>8.83</v>
      </c>
      <c r="AF55" s="117">
        <f t="shared" si="33"/>
        <v>13</v>
      </c>
      <c r="AG55" s="30">
        <v>16</v>
      </c>
      <c r="AH55" s="26">
        <v>10</v>
      </c>
      <c r="AJ55" s="29"/>
      <c r="AK55" s="30">
        <v>15</v>
      </c>
      <c r="AL55" s="29">
        <v>2</v>
      </c>
      <c r="AM55" s="29">
        <v>4</v>
      </c>
      <c r="AN55" s="29">
        <v>9</v>
      </c>
      <c r="AO55" s="29">
        <v>16</v>
      </c>
      <c r="AP55" s="29">
        <v>6</v>
      </c>
      <c r="AQ55" s="29">
        <v>6</v>
      </c>
      <c r="AR55" s="26">
        <v>4</v>
      </c>
      <c r="AS55" s="117">
        <f t="shared" si="34"/>
        <v>15.5</v>
      </c>
      <c r="AT55" s="29">
        <f t="shared" si="35"/>
        <v>29.5</v>
      </c>
      <c r="AU55" s="117">
        <f t="shared" si="36"/>
        <v>45</v>
      </c>
      <c r="AV55" s="30">
        <v>44</v>
      </c>
      <c r="AW55" s="29">
        <v>15</v>
      </c>
      <c r="AX55" s="29">
        <v>11</v>
      </c>
      <c r="AY55" s="29">
        <v>18</v>
      </c>
      <c r="AZ55" s="29">
        <v>46</v>
      </c>
      <c r="BA55" s="29">
        <v>17</v>
      </c>
      <c r="BB55" s="29">
        <v>21</v>
      </c>
      <c r="BC55" s="26">
        <v>8</v>
      </c>
      <c r="BE55" s="119">
        <f t="shared" si="20"/>
        <v>4</v>
      </c>
      <c r="BF55" s="120">
        <f t="shared" si="21"/>
        <v>16</v>
      </c>
      <c r="BH55" s="119">
        <f t="shared" si="22"/>
        <v>5</v>
      </c>
      <c r="BI55" s="120">
        <f t="shared" si="23"/>
        <v>16</v>
      </c>
      <c r="BK55" s="119">
        <f t="shared" si="24"/>
        <v>6.5</v>
      </c>
      <c r="BL55" s="120">
        <f t="shared" si="25"/>
        <v>13</v>
      </c>
      <c r="BM55" s="63"/>
      <c r="BN55" s="119">
        <f t="shared" si="26"/>
        <v>15.5</v>
      </c>
      <c r="BO55" s="120">
        <f t="shared" si="27"/>
        <v>45</v>
      </c>
      <c r="BS55" s="30">
        <v>1</v>
      </c>
      <c r="BT55" s="26">
        <v>1</v>
      </c>
      <c r="BU55" s="152">
        <f t="shared" si="37"/>
        <v>1</v>
      </c>
      <c r="BV55" s="31">
        <f t="shared" si="38"/>
        <v>12</v>
      </c>
      <c r="BW55" s="152">
        <f t="shared" si="39"/>
        <v>13</v>
      </c>
      <c r="BX55" s="30">
        <v>16</v>
      </c>
      <c r="BY55" s="26">
        <v>10</v>
      </c>
      <c r="CA55" s="59">
        <v>0</v>
      </c>
      <c r="CB55" s="56">
        <v>0</v>
      </c>
      <c r="CC55" s="56">
        <v>0</v>
      </c>
      <c r="CD55" s="56">
        <v>0</v>
      </c>
      <c r="CE55" s="56">
        <v>3</v>
      </c>
      <c r="CF55" s="59">
        <v>0</v>
      </c>
      <c r="CG55" s="46">
        <v>0</v>
      </c>
      <c r="CH55" s="46">
        <v>0</v>
      </c>
      <c r="CI55" s="56">
        <v>0</v>
      </c>
      <c r="CJ55" s="60">
        <v>3</v>
      </c>
      <c r="CK55" s="6"/>
      <c r="CL55" s="59">
        <v>0</v>
      </c>
      <c r="CM55" s="56">
        <v>0</v>
      </c>
      <c r="CN55" s="56">
        <v>1</v>
      </c>
      <c r="CO55" s="56">
        <v>0</v>
      </c>
      <c r="CP55" s="56">
        <v>3</v>
      </c>
      <c r="CQ55" s="59">
        <v>0</v>
      </c>
      <c r="CR55" s="56">
        <v>0</v>
      </c>
      <c r="CS55" s="56">
        <v>0</v>
      </c>
      <c r="CT55" s="56">
        <v>1</v>
      </c>
      <c r="CU55" s="60">
        <v>3</v>
      </c>
      <c r="CW55" s="59">
        <v>0</v>
      </c>
      <c r="CX55" s="56">
        <v>1</v>
      </c>
      <c r="CY55" s="56">
        <v>2</v>
      </c>
      <c r="CZ55" s="56">
        <v>1</v>
      </c>
      <c r="DA55" s="56">
        <v>2</v>
      </c>
      <c r="DB55" s="56">
        <v>3</v>
      </c>
      <c r="DC55" s="56">
        <v>0</v>
      </c>
      <c r="DD55" s="60">
        <v>0</v>
      </c>
      <c r="DE55" s="56">
        <v>0</v>
      </c>
      <c r="DF55" s="56">
        <v>0</v>
      </c>
      <c r="DG55" s="56">
        <v>0</v>
      </c>
      <c r="DH55" s="56">
        <v>0</v>
      </c>
      <c r="DI55" s="56">
        <v>3</v>
      </c>
      <c r="DJ55" s="56">
        <v>2</v>
      </c>
      <c r="DK55" s="56">
        <v>0</v>
      </c>
      <c r="DL55" s="60">
        <v>0</v>
      </c>
      <c r="DN55" s="59">
        <v>0</v>
      </c>
      <c r="DO55" s="56">
        <v>1</v>
      </c>
      <c r="DP55" s="56">
        <v>1</v>
      </c>
      <c r="DQ55" s="56">
        <v>2</v>
      </c>
      <c r="DR55" s="56">
        <v>0</v>
      </c>
      <c r="DS55" s="56">
        <v>3</v>
      </c>
      <c r="DT55" s="56">
        <v>1</v>
      </c>
      <c r="DU55" s="56">
        <v>0</v>
      </c>
      <c r="DV55" s="59">
        <v>0</v>
      </c>
      <c r="DW55" s="56">
        <v>0</v>
      </c>
      <c r="DX55" s="56">
        <v>0</v>
      </c>
      <c r="DY55" s="56">
        <v>0</v>
      </c>
      <c r="DZ55" s="56">
        <v>0</v>
      </c>
      <c r="EA55" s="56">
        <v>3</v>
      </c>
      <c r="EB55" s="56">
        <v>0</v>
      </c>
      <c r="EC55" s="60">
        <v>0</v>
      </c>
    </row>
    <row r="56" spans="1:133" s="31" customFormat="1">
      <c r="A56" s="229" t="s">
        <v>82</v>
      </c>
      <c r="B56" s="233">
        <v>23</v>
      </c>
      <c r="C56" s="27">
        <v>41493</v>
      </c>
      <c r="D56" s="28">
        <v>41614</v>
      </c>
      <c r="E56" s="29"/>
      <c r="J56" s="148">
        <f t="shared" si="19"/>
        <v>112</v>
      </c>
      <c r="L56" s="6"/>
      <c r="M56" s="26"/>
      <c r="N56" s="55"/>
      <c r="O56" s="3"/>
      <c r="P56" s="26">
        <v>292</v>
      </c>
      <c r="Q56" s="26">
        <v>304</v>
      </c>
      <c r="R56" s="55">
        <v>304</v>
      </c>
      <c r="S56" s="29"/>
      <c r="T56" s="30">
        <v>5</v>
      </c>
      <c r="U56" s="26">
        <v>5</v>
      </c>
      <c r="V56" s="117">
        <f t="shared" si="29"/>
        <v>5</v>
      </c>
      <c r="W56" s="29">
        <f t="shared" si="30"/>
        <v>0</v>
      </c>
      <c r="X56" s="117">
        <f t="shared" si="40"/>
        <v>5</v>
      </c>
      <c r="Y56" s="30">
        <v>5</v>
      </c>
      <c r="Z56" s="26">
        <v>5</v>
      </c>
      <c r="AA56" s="29"/>
      <c r="AB56" s="30">
        <v>25</v>
      </c>
      <c r="AC56" s="26">
        <v>25</v>
      </c>
      <c r="AD56" s="117">
        <f t="shared" si="31"/>
        <v>25</v>
      </c>
      <c r="AE56" s="29">
        <f t="shared" si="32"/>
        <v>-3.8500000000000014</v>
      </c>
      <c r="AF56" s="117">
        <f t="shared" si="33"/>
        <v>21.15</v>
      </c>
      <c r="AG56" s="30">
        <v>21.15</v>
      </c>
      <c r="AH56" s="26">
        <v>21.15</v>
      </c>
      <c r="AJ56" s="29"/>
      <c r="AK56" s="30">
        <v>12</v>
      </c>
      <c r="AL56" s="29">
        <v>8</v>
      </c>
      <c r="AM56" s="29">
        <v>0</v>
      </c>
      <c r="AN56" s="29">
        <v>4</v>
      </c>
      <c r="AO56" s="29">
        <v>14</v>
      </c>
      <c r="AP56" s="29">
        <v>6</v>
      </c>
      <c r="AQ56" s="29">
        <v>0</v>
      </c>
      <c r="AR56" s="26">
        <v>8</v>
      </c>
      <c r="AS56" s="117">
        <f t="shared" si="34"/>
        <v>13</v>
      </c>
      <c r="AT56" s="29">
        <f t="shared" si="35"/>
        <v>17.5</v>
      </c>
      <c r="AU56" s="117">
        <f t="shared" si="36"/>
        <v>30.5</v>
      </c>
      <c r="AV56" s="30">
        <v>33</v>
      </c>
      <c r="AW56" s="29">
        <v>10</v>
      </c>
      <c r="AX56" s="29">
        <v>12</v>
      </c>
      <c r="AY56" s="29">
        <v>11</v>
      </c>
      <c r="AZ56" s="29">
        <v>28</v>
      </c>
      <c r="BA56" s="29">
        <v>12</v>
      </c>
      <c r="BB56" s="29">
        <v>12</v>
      </c>
      <c r="BC56" s="26">
        <v>4</v>
      </c>
      <c r="BE56" s="119">
        <f t="shared" si="20"/>
        <v>7</v>
      </c>
      <c r="BF56" s="120">
        <f t="shared" si="21"/>
        <v>11</v>
      </c>
      <c r="BH56" s="119">
        <f t="shared" si="22"/>
        <v>0</v>
      </c>
      <c r="BI56" s="120">
        <f t="shared" si="23"/>
        <v>12</v>
      </c>
      <c r="BK56" s="119">
        <f t="shared" si="24"/>
        <v>6</v>
      </c>
      <c r="BL56" s="120">
        <f t="shared" si="25"/>
        <v>7.5</v>
      </c>
      <c r="BM56" s="44"/>
      <c r="BN56" s="119">
        <f t="shared" si="26"/>
        <v>13</v>
      </c>
      <c r="BO56" s="120">
        <f t="shared" si="27"/>
        <v>30.5</v>
      </c>
      <c r="BS56" s="30">
        <v>8.5</v>
      </c>
      <c r="BT56" s="26">
        <v>8</v>
      </c>
      <c r="BU56" s="152">
        <f t="shared" si="37"/>
        <v>8.25</v>
      </c>
      <c r="BW56" s="152">
        <v>20</v>
      </c>
      <c r="BX56" s="30">
        <v>20</v>
      </c>
      <c r="BY56" s="26">
        <v>20</v>
      </c>
      <c r="CA56" s="59">
        <v>0</v>
      </c>
      <c r="CB56" s="56">
        <v>2</v>
      </c>
      <c r="CC56" s="56">
        <v>2</v>
      </c>
      <c r="CD56" s="56">
        <v>0</v>
      </c>
      <c r="CE56" s="56">
        <v>1</v>
      </c>
      <c r="CF56" s="59">
        <v>0</v>
      </c>
      <c r="CG56" s="46">
        <v>0</v>
      </c>
      <c r="CH56" s="46">
        <v>0</v>
      </c>
      <c r="CI56" s="56">
        <v>0</v>
      </c>
      <c r="CJ56" s="60">
        <v>1</v>
      </c>
      <c r="CK56" s="6"/>
      <c r="CL56" s="59">
        <v>0</v>
      </c>
      <c r="CM56" s="56">
        <v>0</v>
      </c>
      <c r="CN56" s="56">
        <v>0</v>
      </c>
      <c r="CO56" s="56">
        <v>0</v>
      </c>
      <c r="CP56" s="56">
        <v>0</v>
      </c>
      <c r="CQ56" s="59">
        <v>0</v>
      </c>
      <c r="CR56" s="56">
        <v>0</v>
      </c>
      <c r="CS56" s="56">
        <v>0</v>
      </c>
      <c r="CT56" s="56">
        <v>0</v>
      </c>
      <c r="CU56" s="60">
        <v>0</v>
      </c>
      <c r="CW56" s="59">
        <v>0</v>
      </c>
      <c r="CX56" s="56">
        <v>0</v>
      </c>
      <c r="CY56" s="56">
        <v>2</v>
      </c>
      <c r="CZ56" s="56">
        <v>0</v>
      </c>
      <c r="DA56" s="56">
        <v>0</v>
      </c>
      <c r="DB56" s="56">
        <v>2</v>
      </c>
      <c r="DC56" s="56">
        <v>2</v>
      </c>
      <c r="DD56" s="60">
        <v>1</v>
      </c>
      <c r="DE56" s="56">
        <v>0</v>
      </c>
      <c r="DF56" s="56">
        <v>0</v>
      </c>
      <c r="DG56" s="56">
        <v>1</v>
      </c>
      <c r="DH56" s="56">
        <v>0</v>
      </c>
      <c r="DI56" s="56">
        <v>0</v>
      </c>
      <c r="DJ56" s="56">
        <v>2</v>
      </c>
      <c r="DK56" s="56">
        <v>0</v>
      </c>
      <c r="DL56" s="60">
        <v>0</v>
      </c>
      <c r="DN56" s="59">
        <v>0</v>
      </c>
      <c r="DO56" s="56">
        <v>0</v>
      </c>
      <c r="DP56" s="56">
        <v>2</v>
      </c>
      <c r="DQ56" s="56">
        <v>0</v>
      </c>
      <c r="DR56" s="56">
        <v>1</v>
      </c>
      <c r="DS56" s="56">
        <v>3</v>
      </c>
      <c r="DT56" s="56">
        <v>2</v>
      </c>
      <c r="DU56" s="56">
        <v>0</v>
      </c>
      <c r="DV56" s="59">
        <v>0</v>
      </c>
      <c r="DW56" s="56">
        <v>0</v>
      </c>
      <c r="DX56" s="56">
        <v>2</v>
      </c>
      <c r="DY56" s="56">
        <v>0</v>
      </c>
      <c r="DZ56" s="56">
        <v>0</v>
      </c>
      <c r="EA56" s="56">
        <v>3</v>
      </c>
      <c r="EB56" s="56">
        <v>2</v>
      </c>
      <c r="EC56" s="60">
        <v>1</v>
      </c>
    </row>
    <row r="57" spans="1:133" s="31" customFormat="1">
      <c r="A57" s="229" t="s">
        <v>82</v>
      </c>
      <c r="B57" s="233">
        <v>62</v>
      </c>
      <c r="C57" s="27">
        <v>42249</v>
      </c>
      <c r="D57" s="28">
        <v>42360</v>
      </c>
      <c r="E57" s="29"/>
      <c r="J57" s="148">
        <f t="shared" si="19"/>
        <v>74</v>
      </c>
      <c r="L57" s="6">
        <v>343</v>
      </c>
      <c r="M57" s="26">
        <v>323</v>
      </c>
      <c r="N57" s="55">
        <v>343</v>
      </c>
      <c r="O57" s="3">
        <f t="shared" si="28"/>
        <v>-43</v>
      </c>
      <c r="P57" s="26">
        <v>300</v>
      </c>
      <c r="Q57" s="26" t="s">
        <v>26</v>
      </c>
      <c r="R57" s="55">
        <v>300</v>
      </c>
      <c r="S57" s="29"/>
      <c r="T57" s="30">
        <v>24</v>
      </c>
      <c r="U57" s="26">
        <v>24</v>
      </c>
      <c r="V57" s="117">
        <f t="shared" si="29"/>
        <v>24</v>
      </c>
      <c r="W57" s="29">
        <f t="shared" si="30"/>
        <v>0.5</v>
      </c>
      <c r="X57" s="117">
        <f t="shared" si="40"/>
        <v>24.5</v>
      </c>
      <c r="Y57" s="30">
        <v>24</v>
      </c>
      <c r="Z57" s="26">
        <v>25</v>
      </c>
      <c r="AA57" s="29"/>
      <c r="AB57" s="30">
        <v>33.33</v>
      </c>
      <c r="AC57" s="26">
        <v>33.33</v>
      </c>
      <c r="AD57" s="117">
        <f t="shared" si="31"/>
        <v>33.33</v>
      </c>
      <c r="AE57" s="29">
        <f t="shared" si="32"/>
        <v>12.120000000000005</v>
      </c>
      <c r="AF57" s="117">
        <f t="shared" si="33"/>
        <v>45.45</v>
      </c>
      <c r="AG57" s="30">
        <v>45.45</v>
      </c>
      <c r="AH57" s="26">
        <v>45.45</v>
      </c>
      <c r="AJ57" s="29"/>
      <c r="AK57" s="30">
        <v>14</v>
      </c>
      <c r="AL57" s="29">
        <v>6</v>
      </c>
      <c r="AM57" s="29">
        <v>3</v>
      </c>
      <c r="AN57" s="29">
        <v>5</v>
      </c>
      <c r="AO57" s="29">
        <v>17</v>
      </c>
      <c r="AP57" s="29">
        <v>8</v>
      </c>
      <c r="AQ57" s="29">
        <v>6</v>
      </c>
      <c r="AR57" s="26">
        <v>3</v>
      </c>
      <c r="AS57" s="117">
        <f t="shared" si="34"/>
        <v>15.5</v>
      </c>
      <c r="AT57" s="29">
        <f t="shared" si="35"/>
        <v>11.5</v>
      </c>
      <c r="AU57" s="117">
        <f t="shared" si="36"/>
        <v>27</v>
      </c>
      <c r="AV57" s="30">
        <v>31</v>
      </c>
      <c r="AW57" s="29">
        <v>6</v>
      </c>
      <c r="AX57" s="29">
        <v>15</v>
      </c>
      <c r="AY57" s="29">
        <v>10</v>
      </c>
      <c r="AZ57" s="29">
        <v>23</v>
      </c>
      <c r="BA57" s="29">
        <v>6</v>
      </c>
      <c r="BB57" s="29">
        <v>6</v>
      </c>
      <c r="BC57" s="26">
        <v>11</v>
      </c>
      <c r="BE57" s="119">
        <f t="shared" si="20"/>
        <v>7</v>
      </c>
      <c r="BF57" s="120">
        <f t="shared" si="21"/>
        <v>6</v>
      </c>
      <c r="BH57" s="119">
        <f t="shared" si="22"/>
        <v>4.5</v>
      </c>
      <c r="BI57" s="120">
        <f t="shared" si="23"/>
        <v>10.5</v>
      </c>
      <c r="BK57" s="119">
        <f t="shared" si="24"/>
        <v>4</v>
      </c>
      <c r="BL57" s="120">
        <f t="shared" si="25"/>
        <v>10.5</v>
      </c>
      <c r="BM57" s="63"/>
      <c r="BN57" s="119">
        <f t="shared" si="26"/>
        <v>15.5</v>
      </c>
      <c r="BO57" s="120">
        <f t="shared" si="27"/>
        <v>27</v>
      </c>
      <c r="BS57" s="30">
        <v>9.1999999999999993</v>
      </c>
      <c r="BT57" s="26">
        <v>18.170000000000002</v>
      </c>
      <c r="BU57" s="152">
        <f t="shared" si="37"/>
        <v>13.685</v>
      </c>
      <c r="BV57" s="31">
        <f t="shared" si="38"/>
        <v>-1.5850000000000009</v>
      </c>
      <c r="BW57" s="152">
        <f t="shared" si="39"/>
        <v>12.1</v>
      </c>
      <c r="BX57" s="30">
        <v>4.2</v>
      </c>
      <c r="BY57" s="26">
        <v>20</v>
      </c>
      <c r="CA57" s="59">
        <v>0</v>
      </c>
      <c r="CB57" s="56">
        <v>2</v>
      </c>
      <c r="CC57" s="56">
        <v>1</v>
      </c>
      <c r="CD57" s="56">
        <v>1</v>
      </c>
      <c r="CE57" s="56">
        <v>2</v>
      </c>
      <c r="CF57" s="59">
        <v>0</v>
      </c>
      <c r="CG57" s="46">
        <v>0</v>
      </c>
      <c r="CH57" s="46">
        <v>0</v>
      </c>
      <c r="CI57" s="56">
        <v>1</v>
      </c>
      <c r="CJ57" s="60">
        <v>2</v>
      </c>
      <c r="CK57" s="6"/>
      <c r="CL57" s="59">
        <v>0</v>
      </c>
      <c r="CM57" s="56">
        <v>1</v>
      </c>
      <c r="CN57" s="56">
        <v>0</v>
      </c>
      <c r="CO57" s="56">
        <v>0</v>
      </c>
      <c r="CP57" s="56">
        <v>0</v>
      </c>
      <c r="CQ57" s="59">
        <v>0</v>
      </c>
      <c r="CR57" s="56">
        <v>0</v>
      </c>
      <c r="CS57" s="56">
        <v>0</v>
      </c>
      <c r="CT57" s="56">
        <v>0</v>
      </c>
      <c r="CU57" s="60">
        <v>1</v>
      </c>
      <c r="CW57" s="59">
        <v>0</v>
      </c>
      <c r="CX57" s="56">
        <v>0</v>
      </c>
      <c r="CY57" s="56">
        <v>0</v>
      </c>
      <c r="CZ57" s="56">
        <v>1</v>
      </c>
      <c r="DA57" s="56">
        <v>0</v>
      </c>
      <c r="DB57" s="56">
        <v>1</v>
      </c>
      <c r="DC57" s="56">
        <v>2</v>
      </c>
      <c r="DD57" s="60">
        <v>0</v>
      </c>
      <c r="DE57" s="56">
        <v>0</v>
      </c>
      <c r="DF57" s="56">
        <v>0</v>
      </c>
      <c r="DG57" s="56">
        <v>0</v>
      </c>
      <c r="DH57" s="56">
        <v>2</v>
      </c>
      <c r="DI57" s="56">
        <v>1</v>
      </c>
      <c r="DJ57" s="56">
        <v>1</v>
      </c>
      <c r="DK57" s="56">
        <v>2</v>
      </c>
      <c r="DL57" s="60">
        <v>0</v>
      </c>
      <c r="DN57" s="59">
        <v>0</v>
      </c>
      <c r="DO57" s="56">
        <v>0</v>
      </c>
      <c r="DP57" s="56">
        <v>0</v>
      </c>
      <c r="DQ57" s="56">
        <v>0</v>
      </c>
      <c r="DR57" s="56">
        <v>0</v>
      </c>
      <c r="DS57" s="56">
        <v>2</v>
      </c>
      <c r="DT57" s="56">
        <v>2</v>
      </c>
      <c r="DU57" s="56">
        <v>1</v>
      </c>
      <c r="DV57" s="59">
        <v>0</v>
      </c>
      <c r="DW57" s="56">
        <v>0</v>
      </c>
      <c r="DX57" s="56">
        <v>0</v>
      </c>
      <c r="DY57" s="56">
        <v>0</v>
      </c>
      <c r="DZ57" s="56">
        <v>0</v>
      </c>
      <c r="EA57" s="56">
        <v>0</v>
      </c>
      <c r="EB57" s="56">
        <v>0</v>
      </c>
      <c r="EC57" s="60">
        <v>1</v>
      </c>
    </row>
    <row r="58" spans="1:133" s="31" customFormat="1">
      <c r="A58" s="229" t="s">
        <v>82</v>
      </c>
      <c r="B58" s="233">
        <v>78</v>
      </c>
      <c r="C58" s="27">
        <v>41485</v>
      </c>
      <c r="D58" s="28">
        <v>41600</v>
      </c>
      <c r="E58" s="29"/>
      <c r="J58" s="148">
        <f t="shared" si="19"/>
        <v>121</v>
      </c>
      <c r="L58" s="6">
        <v>287</v>
      </c>
      <c r="M58" s="26">
        <v>294</v>
      </c>
      <c r="N58" s="55">
        <v>294</v>
      </c>
      <c r="O58" s="3">
        <f t="shared" si="28"/>
        <v>26</v>
      </c>
      <c r="P58" s="26">
        <v>320</v>
      </c>
      <c r="Q58" s="26">
        <v>311</v>
      </c>
      <c r="R58" s="55">
        <v>320</v>
      </c>
      <c r="S58" s="29"/>
      <c r="T58" s="30">
        <v>16</v>
      </c>
      <c r="U58" s="26">
        <v>16</v>
      </c>
      <c r="V58" s="117">
        <f t="shared" si="29"/>
        <v>16</v>
      </c>
      <c r="W58" s="29">
        <f t="shared" si="30"/>
        <v>0</v>
      </c>
      <c r="X58" s="117">
        <f t="shared" si="40"/>
        <v>16</v>
      </c>
      <c r="Y58" s="30">
        <v>16</v>
      </c>
      <c r="Z58" s="26">
        <v>16</v>
      </c>
      <c r="AA58" s="29"/>
      <c r="AB58" s="30">
        <v>60.42</v>
      </c>
      <c r="AC58" s="26">
        <v>60.42</v>
      </c>
      <c r="AD58" s="117">
        <f t="shared" si="31"/>
        <v>60.42</v>
      </c>
      <c r="AE58" s="29">
        <f t="shared" si="32"/>
        <v>-33.150000000000006</v>
      </c>
      <c r="AF58" s="117">
        <f t="shared" si="33"/>
        <v>27.27</v>
      </c>
      <c r="AG58" s="30">
        <v>27.27</v>
      </c>
      <c r="AH58" s="26">
        <v>27.27</v>
      </c>
      <c r="AJ58" s="29"/>
      <c r="AK58" s="30">
        <v>12</v>
      </c>
      <c r="AL58" s="29">
        <v>2</v>
      </c>
      <c r="AM58" s="29">
        <v>8</v>
      </c>
      <c r="AN58" s="29">
        <v>2</v>
      </c>
      <c r="AO58" s="29">
        <v>21</v>
      </c>
      <c r="AP58" s="29">
        <v>6</v>
      </c>
      <c r="AQ58" s="29">
        <v>0</v>
      </c>
      <c r="AR58" s="26">
        <v>15</v>
      </c>
      <c r="AS58" s="117">
        <f t="shared" si="34"/>
        <v>16.5</v>
      </c>
      <c r="AT58" s="29">
        <f t="shared" si="35"/>
        <v>12</v>
      </c>
      <c r="AU58" s="117">
        <f t="shared" si="36"/>
        <v>28.5</v>
      </c>
      <c r="AV58" s="30">
        <v>30</v>
      </c>
      <c r="AW58" s="29">
        <v>15</v>
      </c>
      <c r="AX58" s="29">
        <v>10</v>
      </c>
      <c r="AY58" s="29">
        <v>5</v>
      </c>
      <c r="AZ58" s="29">
        <v>27</v>
      </c>
      <c r="BA58" s="29">
        <v>6</v>
      </c>
      <c r="BB58" s="29">
        <v>6</v>
      </c>
      <c r="BC58" s="26">
        <v>15</v>
      </c>
      <c r="BE58" s="119">
        <f t="shared" si="20"/>
        <v>4</v>
      </c>
      <c r="BF58" s="120">
        <f t="shared" si="21"/>
        <v>10.5</v>
      </c>
      <c r="BH58" s="119">
        <f t="shared" si="22"/>
        <v>4</v>
      </c>
      <c r="BI58" s="120">
        <f t="shared" si="23"/>
        <v>8</v>
      </c>
      <c r="BK58" s="119">
        <f t="shared" si="24"/>
        <v>8.5</v>
      </c>
      <c r="BL58" s="120">
        <f t="shared" si="25"/>
        <v>10</v>
      </c>
      <c r="BM58" s="63"/>
      <c r="BN58" s="119">
        <f t="shared" si="26"/>
        <v>16.5</v>
      </c>
      <c r="BO58" s="120">
        <f t="shared" si="27"/>
        <v>28.5</v>
      </c>
      <c r="BS58" s="30">
        <v>20</v>
      </c>
      <c r="BT58" s="26">
        <v>20</v>
      </c>
      <c r="BU58" s="152">
        <f t="shared" si="37"/>
        <v>20</v>
      </c>
      <c r="BV58" s="31">
        <f t="shared" si="38"/>
        <v>-0.30000000000000071</v>
      </c>
      <c r="BW58" s="152">
        <f t="shared" si="39"/>
        <v>19.7</v>
      </c>
      <c r="BX58" s="30">
        <v>19.399999999999999</v>
      </c>
      <c r="BY58" s="26">
        <v>20</v>
      </c>
      <c r="CA58" s="59">
        <v>0</v>
      </c>
      <c r="CB58" s="56">
        <v>1</v>
      </c>
      <c r="CC58" s="56">
        <v>0</v>
      </c>
      <c r="CD58" s="56">
        <v>0</v>
      </c>
      <c r="CE58" s="56">
        <v>0</v>
      </c>
      <c r="CF58" s="59">
        <v>0</v>
      </c>
      <c r="CG58" s="46">
        <v>1</v>
      </c>
      <c r="CH58" s="46">
        <v>0</v>
      </c>
      <c r="CI58" s="56">
        <v>0</v>
      </c>
      <c r="CJ58" s="60">
        <v>0</v>
      </c>
      <c r="CK58" s="6"/>
      <c r="CL58" s="59">
        <v>0</v>
      </c>
      <c r="CM58" s="56">
        <v>0</v>
      </c>
      <c r="CN58" s="56">
        <v>0</v>
      </c>
      <c r="CO58" s="56">
        <v>0</v>
      </c>
      <c r="CP58" s="56">
        <v>0</v>
      </c>
      <c r="CQ58" s="59">
        <v>0</v>
      </c>
      <c r="CR58" s="56">
        <v>0</v>
      </c>
      <c r="CS58" s="56">
        <v>0</v>
      </c>
      <c r="CT58" s="56">
        <v>0</v>
      </c>
      <c r="CU58" s="60">
        <v>0</v>
      </c>
      <c r="CW58" s="59">
        <v>0</v>
      </c>
      <c r="CX58" s="56">
        <v>0</v>
      </c>
      <c r="CY58" s="56">
        <v>0</v>
      </c>
      <c r="CZ58" s="56">
        <v>1</v>
      </c>
      <c r="DA58" s="56">
        <v>3</v>
      </c>
      <c r="DB58" s="56">
        <v>2</v>
      </c>
      <c r="DC58" s="56">
        <v>2</v>
      </c>
      <c r="DD58" s="60">
        <v>0</v>
      </c>
      <c r="DE58" s="56">
        <v>0</v>
      </c>
      <c r="DF58" s="56">
        <v>0</v>
      </c>
      <c r="DG58" s="56">
        <v>0</v>
      </c>
      <c r="DH58" s="56">
        <v>0</v>
      </c>
      <c r="DI58" s="56">
        <v>0</v>
      </c>
      <c r="DJ58" s="56">
        <v>0</v>
      </c>
      <c r="DK58" s="56">
        <v>0</v>
      </c>
      <c r="DL58" s="60">
        <v>0</v>
      </c>
      <c r="DN58" s="59">
        <v>0</v>
      </c>
      <c r="DO58" s="56">
        <v>0</v>
      </c>
      <c r="DP58" s="56">
        <v>0</v>
      </c>
      <c r="DQ58" s="56">
        <v>0</v>
      </c>
      <c r="DR58" s="56">
        <v>0</v>
      </c>
      <c r="DS58" s="56">
        <v>3</v>
      </c>
      <c r="DT58" s="56">
        <v>3</v>
      </c>
      <c r="DU58" s="56">
        <v>3</v>
      </c>
      <c r="DV58" s="59">
        <v>0</v>
      </c>
      <c r="DW58" s="56">
        <v>0</v>
      </c>
      <c r="DX58" s="56">
        <v>0</v>
      </c>
      <c r="DY58" s="56">
        <v>0</v>
      </c>
      <c r="DZ58" s="56">
        <v>0</v>
      </c>
      <c r="EA58" s="56">
        <v>0</v>
      </c>
      <c r="EB58" s="56">
        <v>0</v>
      </c>
      <c r="EC58" s="60">
        <v>0</v>
      </c>
    </row>
    <row r="59" spans="1:133" s="31" customFormat="1">
      <c r="A59" s="229" t="s">
        <v>82</v>
      </c>
      <c r="B59" s="233">
        <v>51</v>
      </c>
      <c r="C59" s="27">
        <v>42235</v>
      </c>
      <c r="D59" s="28">
        <v>42350</v>
      </c>
      <c r="E59" s="29"/>
      <c r="J59" s="148">
        <f t="shared" si="19"/>
        <v>111</v>
      </c>
      <c r="L59" s="6"/>
      <c r="M59" s="26"/>
      <c r="N59" s="55">
        <v>397</v>
      </c>
      <c r="O59" s="3">
        <f t="shared" si="28"/>
        <v>-84</v>
      </c>
      <c r="P59" s="26">
        <v>313</v>
      </c>
      <c r="Q59" s="26">
        <v>308</v>
      </c>
      <c r="R59" s="55">
        <v>313</v>
      </c>
      <c r="S59" s="29"/>
      <c r="T59" s="30">
        <v>15</v>
      </c>
      <c r="U59" s="26">
        <v>15</v>
      </c>
      <c r="V59" s="117">
        <f t="shared" si="29"/>
        <v>15</v>
      </c>
      <c r="W59" s="29">
        <f t="shared" si="30"/>
        <v>-7</v>
      </c>
      <c r="X59" s="117">
        <f t="shared" si="40"/>
        <v>8</v>
      </c>
      <c r="Y59" s="30">
        <v>8</v>
      </c>
      <c r="Z59" s="26">
        <v>8</v>
      </c>
      <c r="AA59" s="29"/>
      <c r="AB59" s="30">
        <v>45.5</v>
      </c>
      <c r="AC59" s="26">
        <v>45.5</v>
      </c>
      <c r="AD59" s="117">
        <f t="shared" si="31"/>
        <v>45.5</v>
      </c>
      <c r="AE59" s="29">
        <f t="shared" si="32"/>
        <v>-15.5</v>
      </c>
      <c r="AF59" s="117">
        <f t="shared" si="33"/>
        <v>30</v>
      </c>
      <c r="AG59" s="30">
        <v>35</v>
      </c>
      <c r="AH59" s="26">
        <v>25</v>
      </c>
      <c r="AJ59" s="29"/>
      <c r="AK59" s="30">
        <v>11</v>
      </c>
      <c r="AL59" s="29">
        <v>0</v>
      </c>
      <c r="AM59" s="29">
        <v>9</v>
      </c>
      <c r="AN59" s="29">
        <v>2</v>
      </c>
      <c r="AO59" s="29">
        <v>0</v>
      </c>
      <c r="AP59" s="29">
        <v>0</v>
      </c>
      <c r="AQ59" s="29">
        <v>9</v>
      </c>
      <c r="AR59" s="26">
        <v>2</v>
      </c>
      <c r="AS59" s="117">
        <f t="shared" si="34"/>
        <v>5.5</v>
      </c>
      <c r="AT59" s="29">
        <f t="shared" si="35"/>
        <v>19</v>
      </c>
      <c r="AU59" s="117">
        <f t="shared" si="36"/>
        <v>24.5</v>
      </c>
      <c r="AV59" s="30">
        <v>18</v>
      </c>
      <c r="AW59" s="29">
        <v>9</v>
      </c>
      <c r="AX59" s="29">
        <v>6</v>
      </c>
      <c r="AY59" s="29">
        <v>9</v>
      </c>
      <c r="AZ59" s="29">
        <v>31</v>
      </c>
      <c r="BA59" s="29">
        <v>9</v>
      </c>
      <c r="BB59" s="29">
        <v>9</v>
      </c>
      <c r="BC59" s="26">
        <v>13</v>
      </c>
      <c r="BE59" s="119">
        <f t="shared" si="20"/>
        <v>0</v>
      </c>
      <c r="BF59" s="120">
        <f t="shared" si="21"/>
        <v>9</v>
      </c>
      <c r="BH59" s="119">
        <f t="shared" si="22"/>
        <v>9</v>
      </c>
      <c r="BI59" s="120">
        <f t="shared" si="23"/>
        <v>7.5</v>
      </c>
      <c r="BK59" s="119">
        <f t="shared" si="24"/>
        <v>2</v>
      </c>
      <c r="BL59" s="120">
        <f t="shared" si="25"/>
        <v>11</v>
      </c>
      <c r="BN59" s="119">
        <f t="shared" si="26"/>
        <v>5.5</v>
      </c>
      <c r="BO59" s="120">
        <f t="shared" si="27"/>
        <v>24.5</v>
      </c>
      <c r="BS59" s="30">
        <v>2.2999999999999998</v>
      </c>
      <c r="BT59" s="26">
        <v>3.5</v>
      </c>
      <c r="BU59" s="152">
        <f t="shared" si="37"/>
        <v>2.9</v>
      </c>
      <c r="BV59" s="31">
        <f t="shared" si="38"/>
        <v>-0.60000000000000009</v>
      </c>
      <c r="BW59" s="152">
        <f t="shared" si="39"/>
        <v>2.2999999999999998</v>
      </c>
      <c r="BX59" s="30">
        <v>2</v>
      </c>
      <c r="BY59" s="26">
        <v>2.6</v>
      </c>
      <c r="CA59" s="59">
        <v>0</v>
      </c>
      <c r="CB59" s="56">
        <v>2</v>
      </c>
      <c r="CC59" s="56">
        <v>0</v>
      </c>
      <c r="CD59" s="56">
        <v>0</v>
      </c>
      <c r="CE59" s="56">
        <v>2</v>
      </c>
      <c r="CF59" s="59">
        <v>0</v>
      </c>
      <c r="CG59" s="46">
        <v>2</v>
      </c>
      <c r="CH59" s="46">
        <v>0</v>
      </c>
      <c r="CI59" s="56">
        <v>1</v>
      </c>
      <c r="CJ59" s="60">
        <v>0</v>
      </c>
      <c r="CK59" s="6"/>
      <c r="CL59" s="59">
        <v>1</v>
      </c>
      <c r="CM59" s="56">
        <v>2</v>
      </c>
      <c r="CN59" s="56">
        <v>2</v>
      </c>
      <c r="CO59" s="56">
        <v>1</v>
      </c>
      <c r="CP59" s="56">
        <v>2</v>
      </c>
      <c r="CQ59" s="59">
        <v>0</v>
      </c>
      <c r="CR59" s="56">
        <v>1</v>
      </c>
      <c r="CS59" s="56">
        <v>0</v>
      </c>
      <c r="CT59" s="56">
        <v>2</v>
      </c>
      <c r="CU59" s="60">
        <v>2</v>
      </c>
      <c r="CW59" s="59">
        <v>1</v>
      </c>
      <c r="CX59" s="56">
        <v>0</v>
      </c>
      <c r="CY59" s="56">
        <v>1</v>
      </c>
      <c r="CZ59" s="56">
        <v>0</v>
      </c>
      <c r="DA59" s="56">
        <v>0</v>
      </c>
      <c r="DB59" s="56">
        <v>3</v>
      </c>
      <c r="DC59" s="56">
        <v>3</v>
      </c>
      <c r="DD59" s="60">
        <v>0</v>
      </c>
      <c r="DE59" s="56">
        <v>0</v>
      </c>
      <c r="DF59" s="56">
        <v>0</v>
      </c>
      <c r="DG59" s="56">
        <v>0</v>
      </c>
      <c r="DH59" s="56">
        <v>0</v>
      </c>
      <c r="DI59" s="56">
        <v>1</v>
      </c>
      <c r="DJ59" s="56">
        <v>2</v>
      </c>
      <c r="DK59" s="56">
        <v>1</v>
      </c>
      <c r="DL59" s="60">
        <v>1</v>
      </c>
      <c r="DN59" s="59">
        <v>0</v>
      </c>
      <c r="DO59" s="56">
        <v>0</v>
      </c>
      <c r="DP59" s="56">
        <v>1</v>
      </c>
      <c r="DQ59" s="56">
        <v>0</v>
      </c>
      <c r="DR59" s="56">
        <v>0</v>
      </c>
      <c r="DS59" s="56">
        <v>3</v>
      </c>
      <c r="DT59" s="56">
        <v>2</v>
      </c>
      <c r="DU59" s="56">
        <v>1</v>
      </c>
      <c r="DV59" s="59">
        <v>0</v>
      </c>
      <c r="DW59" s="56">
        <v>0</v>
      </c>
      <c r="DX59" s="56">
        <v>0</v>
      </c>
      <c r="DY59" s="56">
        <v>0</v>
      </c>
      <c r="DZ59" s="56">
        <v>0</v>
      </c>
      <c r="EA59" s="56">
        <v>2</v>
      </c>
      <c r="EB59" s="56">
        <v>2</v>
      </c>
      <c r="EC59" s="60">
        <v>0</v>
      </c>
    </row>
    <row r="60" spans="1:133" s="31" customFormat="1">
      <c r="A60" s="229" t="s">
        <v>82</v>
      </c>
      <c r="B60" s="233">
        <v>72</v>
      </c>
      <c r="C60" s="27">
        <v>42186</v>
      </c>
      <c r="D60" s="28">
        <v>42339</v>
      </c>
      <c r="E60" s="29"/>
      <c r="J60" s="148">
        <f t="shared" si="19"/>
        <v>115</v>
      </c>
      <c r="L60" s="6"/>
      <c r="M60" s="26"/>
      <c r="N60" s="55"/>
      <c r="O60" s="3"/>
      <c r="P60" s="26"/>
      <c r="Q60" s="26"/>
      <c r="R60" s="55"/>
      <c r="S60" s="29"/>
      <c r="T60" s="30">
        <v>6</v>
      </c>
      <c r="U60" s="26">
        <v>12</v>
      </c>
      <c r="V60" s="117">
        <f t="shared" si="29"/>
        <v>9</v>
      </c>
      <c r="W60" s="29">
        <f t="shared" si="30"/>
        <v>-6</v>
      </c>
      <c r="X60" s="117">
        <f t="shared" si="40"/>
        <v>3</v>
      </c>
      <c r="Y60" s="30">
        <v>3</v>
      </c>
      <c r="Z60" s="26">
        <v>3</v>
      </c>
      <c r="AA60" s="29"/>
      <c r="AB60" s="30">
        <v>12.5</v>
      </c>
      <c r="AC60" s="26">
        <v>12.5</v>
      </c>
      <c r="AD60" s="117">
        <f t="shared" si="31"/>
        <v>12.5</v>
      </c>
      <c r="AE60" s="29">
        <f t="shared" si="32"/>
        <v>-4.17</v>
      </c>
      <c r="AF60" s="117">
        <f t="shared" si="33"/>
        <v>8.33</v>
      </c>
      <c r="AG60" s="30">
        <v>8.33</v>
      </c>
      <c r="AH60" s="26">
        <v>8.33</v>
      </c>
      <c r="AJ60" s="29"/>
      <c r="AK60" s="30">
        <v>14</v>
      </c>
      <c r="AL60" s="29">
        <v>0</v>
      </c>
      <c r="AM60" s="29">
        <v>6</v>
      </c>
      <c r="AN60" s="29">
        <v>8</v>
      </c>
      <c r="AO60" s="29">
        <v>8</v>
      </c>
      <c r="AP60" s="29">
        <v>3</v>
      </c>
      <c r="AQ60" s="29">
        <v>4</v>
      </c>
      <c r="AR60" s="26">
        <v>1</v>
      </c>
      <c r="AS60" s="117">
        <f t="shared" si="34"/>
        <v>11</v>
      </c>
      <c r="AT60" s="29">
        <f t="shared" si="35"/>
        <v>-4</v>
      </c>
      <c r="AU60" s="117">
        <f t="shared" si="36"/>
        <v>7</v>
      </c>
      <c r="AV60" s="30">
        <v>6</v>
      </c>
      <c r="AW60" s="29">
        <v>2</v>
      </c>
      <c r="AX60" s="29">
        <v>0</v>
      </c>
      <c r="AY60" s="29">
        <v>4</v>
      </c>
      <c r="AZ60" s="29">
        <v>8</v>
      </c>
      <c r="BA60" s="29">
        <v>2</v>
      </c>
      <c r="BB60" s="29">
        <v>6</v>
      </c>
      <c r="BC60" s="26">
        <v>0</v>
      </c>
      <c r="BE60" s="119">
        <f t="shared" si="20"/>
        <v>1.5</v>
      </c>
      <c r="BF60" s="120">
        <f t="shared" si="21"/>
        <v>2</v>
      </c>
      <c r="BH60" s="119">
        <f t="shared" si="22"/>
        <v>5</v>
      </c>
      <c r="BI60" s="120">
        <f t="shared" si="23"/>
        <v>3</v>
      </c>
      <c r="BK60" s="119">
        <f t="shared" si="24"/>
        <v>4.5</v>
      </c>
      <c r="BL60" s="120">
        <f t="shared" si="25"/>
        <v>2</v>
      </c>
      <c r="BN60" s="119">
        <f t="shared" si="26"/>
        <v>11</v>
      </c>
      <c r="BO60" s="120">
        <f t="shared" si="27"/>
        <v>7</v>
      </c>
      <c r="BS60" s="30">
        <v>5</v>
      </c>
      <c r="BT60" s="26">
        <v>16</v>
      </c>
      <c r="BU60" s="152">
        <f t="shared" si="37"/>
        <v>10.5</v>
      </c>
      <c r="BV60" s="31">
        <f t="shared" si="38"/>
        <v>-6.9</v>
      </c>
      <c r="BW60" s="152">
        <f t="shared" si="39"/>
        <v>3.6</v>
      </c>
      <c r="BX60" s="30">
        <v>3.5</v>
      </c>
      <c r="BY60" s="26">
        <v>3.7</v>
      </c>
      <c r="CA60" s="59">
        <v>0</v>
      </c>
      <c r="CB60" s="56">
        <v>0</v>
      </c>
      <c r="CC60" s="56">
        <v>1</v>
      </c>
      <c r="CD60" s="56">
        <v>0</v>
      </c>
      <c r="CE60" s="56">
        <v>2</v>
      </c>
      <c r="CF60" s="59">
        <v>0</v>
      </c>
      <c r="CG60" s="46">
        <v>1</v>
      </c>
      <c r="CH60" s="46">
        <v>0</v>
      </c>
      <c r="CI60" s="56">
        <v>0</v>
      </c>
      <c r="CJ60" s="60">
        <v>3</v>
      </c>
      <c r="CK60" s="6"/>
      <c r="CL60" s="59">
        <v>0</v>
      </c>
      <c r="CM60" s="56">
        <v>1</v>
      </c>
      <c r="CN60" s="56">
        <v>0</v>
      </c>
      <c r="CO60" s="56">
        <v>0</v>
      </c>
      <c r="CP60" s="56">
        <v>2</v>
      </c>
      <c r="CQ60" s="59">
        <v>1</v>
      </c>
      <c r="CR60" s="56">
        <v>2</v>
      </c>
      <c r="CS60" s="56">
        <v>0</v>
      </c>
      <c r="CT60" s="56">
        <v>2</v>
      </c>
      <c r="CU60" s="60">
        <v>2</v>
      </c>
      <c r="CW60" s="59">
        <v>3</v>
      </c>
      <c r="CX60" s="56">
        <v>3</v>
      </c>
      <c r="CY60" s="56">
        <v>3</v>
      </c>
      <c r="CZ60" s="56">
        <v>3</v>
      </c>
      <c r="DA60" s="56">
        <v>2</v>
      </c>
      <c r="DB60" s="56">
        <v>2</v>
      </c>
      <c r="DC60" s="56">
        <v>2</v>
      </c>
      <c r="DD60" s="60">
        <v>1</v>
      </c>
      <c r="DE60" s="56">
        <v>2</v>
      </c>
      <c r="DF60" s="56">
        <v>2</v>
      </c>
      <c r="DG60" s="56">
        <v>3</v>
      </c>
      <c r="DH60" s="56">
        <v>2</v>
      </c>
      <c r="DI60" s="56">
        <v>3</v>
      </c>
      <c r="DJ60" s="56">
        <v>2</v>
      </c>
      <c r="DK60" s="56">
        <v>1</v>
      </c>
      <c r="DL60" s="60">
        <v>0</v>
      </c>
      <c r="DN60" s="59">
        <v>0</v>
      </c>
      <c r="DO60" s="56">
        <v>0</v>
      </c>
      <c r="DP60" s="56">
        <v>2</v>
      </c>
      <c r="DQ60" s="56">
        <v>0</v>
      </c>
      <c r="DR60" s="56">
        <v>0</v>
      </c>
      <c r="DS60" s="56">
        <v>3</v>
      </c>
      <c r="DT60" s="56">
        <v>3</v>
      </c>
      <c r="DU60" s="56">
        <v>0</v>
      </c>
      <c r="DV60" s="59">
        <v>0</v>
      </c>
      <c r="DW60" s="56">
        <v>0</v>
      </c>
      <c r="DX60" s="56">
        <v>1</v>
      </c>
      <c r="DY60" s="56">
        <v>1</v>
      </c>
      <c r="DZ60" s="56">
        <v>1</v>
      </c>
      <c r="EA60" s="56">
        <v>3</v>
      </c>
      <c r="EB60" s="56">
        <v>3</v>
      </c>
      <c r="EC60" s="60">
        <v>0</v>
      </c>
    </row>
    <row r="61" spans="1:133" s="31" customFormat="1">
      <c r="A61" s="229" t="s">
        <v>82</v>
      </c>
      <c r="B61" s="233">
        <v>60</v>
      </c>
      <c r="C61" s="27">
        <v>42076</v>
      </c>
      <c r="D61" s="28">
        <v>42169</v>
      </c>
      <c r="E61" s="29"/>
      <c r="J61" s="148">
        <f t="shared" si="19"/>
        <v>115</v>
      </c>
      <c r="L61" s="6">
        <v>289</v>
      </c>
      <c r="M61" s="26">
        <v>280</v>
      </c>
      <c r="N61" s="55">
        <v>289</v>
      </c>
      <c r="O61" s="3"/>
      <c r="P61" s="26">
        <v>333</v>
      </c>
      <c r="Q61" s="26">
        <v>306</v>
      </c>
      <c r="R61" s="55">
        <v>333</v>
      </c>
      <c r="S61" s="29"/>
      <c r="T61" s="30">
        <v>24</v>
      </c>
      <c r="U61" s="26">
        <v>20</v>
      </c>
      <c r="V61" s="117">
        <f t="shared" si="29"/>
        <v>22</v>
      </c>
      <c r="W61" s="29">
        <f t="shared" si="30"/>
        <v>-17</v>
      </c>
      <c r="X61" s="117">
        <f t="shared" si="40"/>
        <v>5</v>
      </c>
      <c r="Y61" s="30">
        <v>6</v>
      </c>
      <c r="Z61" s="26">
        <v>4</v>
      </c>
      <c r="AA61" s="29"/>
      <c r="AB61" s="30">
        <v>43.2</v>
      </c>
      <c r="AC61" s="26">
        <v>47.7</v>
      </c>
      <c r="AD61" s="117">
        <f t="shared" si="31"/>
        <v>45.45</v>
      </c>
      <c r="AE61" s="29">
        <f t="shared" si="32"/>
        <v>-36.285000000000004</v>
      </c>
      <c r="AF61" s="117">
        <f t="shared" si="33"/>
        <v>9.1649999999999991</v>
      </c>
      <c r="AG61" s="30">
        <v>8.33</v>
      </c>
      <c r="AH61" s="26">
        <v>10</v>
      </c>
      <c r="AJ61" s="29"/>
      <c r="AK61" s="30">
        <v>26</v>
      </c>
      <c r="AL61" s="29">
        <v>10</v>
      </c>
      <c r="AM61" s="29">
        <v>6</v>
      </c>
      <c r="AN61" s="29">
        <v>10</v>
      </c>
      <c r="AO61" s="29">
        <v>28</v>
      </c>
      <c r="AP61" s="29">
        <v>10</v>
      </c>
      <c r="AQ61" s="29">
        <v>8</v>
      </c>
      <c r="AR61" s="26">
        <v>10</v>
      </c>
      <c r="AS61" s="117">
        <f t="shared" si="34"/>
        <v>27</v>
      </c>
      <c r="AT61" s="29">
        <f t="shared" si="35"/>
        <v>1.5</v>
      </c>
      <c r="AU61" s="117">
        <f t="shared" si="36"/>
        <v>28.5</v>
      </c>
      <c r="AV61" s="30">
        <v>32</v>
      </c>
      <c r="AW61" s="29">
        <v>8</v>
      </c>
      <c r="AX61" s="29">
        <v>12</v>
      </c>
      <c r="AY61" s="29">
        <v>12</v>
      </c>
      <c r="AZ61" s="29">
        <v>25</v>
      </c>
      <c r="BA61" s="29">
        <v>6</v>
      </c>
      <c r="BB61" s="29">
        <v>8</v>
      </c>
      <c r="BC61" s="26">
        <v>11</v>
      </c>
      <c r="BE61" s="119">
        <f t="shared" si="20"/>
        <v>10</v>
      </c>
      <c r="BF61" s="120">
        <f t="shared" si="21"/>
        <v>7</v>
      </c>
      <c r="BH61" s="119">
        <f t="shared" si="22"/>
        <v>7</v>
      </c>
      <c r="BI61" s="120">
        <f t="shared" si="23"/>
        <v>10</v>
      </c>
      <c r="BK61" s="119">
        <f t="shared" si="24"/>
        <v>10</v>
      </c>
      <c r="BL61" s="120">
        <f t="shared" si="25"/>
        <v>11.5</v>
      </c>
      <c r="BM61" s="63"/>
      <c r="BN61" s="119">
        <f t="shared" si="26"/>
        <v>27</v>
      </c>
      <c r="BO61" s="120">
        <f t="shared" si="27"/>
        <v>28.5</v>
      </c>
      <c r="BS61" s="30">
        <v>7</v>
      </c>
      <c r="BT61" s="26">
        <v>8</v>
      </c>
      <c r="BU61" s="152">
        <f t="shared" si="37"/>
        <v>7.5</v>
      </c>
      <c r="BV61" s="31">
        <f t="shared" si="38"/>
        <v>-2.5</v>
      </c>
      <c r="BW61" s="152">
        <f t="shared" si="39"/>
        <v>5</v>
      </c>
      <c r="BX61" s="30">
        <v>5</v>
      </c>
      <c r="BY61" s="26">
        <v>5</v>
      </c>
      <c r="CA61" s="59">
        <v>0</v>
      </c>
      <c r="CB61" s="56">
        <v>2</v>
      </c>
      <c r="CC61" s="56">
        <v>1</v>
      </c>
      <c r="CD61" s="56">
        <v>1</v>
      </c>
      <c r="CE61" s="56">
        <v>1</v>
      </c>
      <c r="CF61" s="59">
        <v>0</v>
      </c>
      <c r="CG61" s="46">
        <v>1</v>
      </c>
      <c r="CH61" s="46">
        <v>0</v>
      </c>
      <c r="CI61" s="56">
        <v>1</v>
      </c>
      <c r="CJ61" s="60">
        <v>2</v>
      </c>
      <c r="CK61" s="6"/>
      <c r="CL61" s="59">
        <v>0</v>
      </c>
      <c r="CM61" s="56">
        <v>0</v>
      </c>
      <c r="CN61" s="56">
        <v>1</v>
      </c>
      <c r="CO61" s="56">
        <v>0</v>
      </c>
      <c r="CP61" s="56">
        <v>0</v>
      </c>
      <c r="CQ61" s="59">
        <v>0</v>
      </c>
      <c r="CR61" s="56">
        <v>0</v>
      </c>
      <c r="CS61" s="56">
        <v>0</v>
      </c>
      <c r="CT61" s="56">
        <v>0</v>
      </c>
      <c r="CU61" s="60">
        <v>0</v>
      </c>
      <c r="CW61" s="59">
        <v>1</v>
      </c>
      <c r="CX61" s="56">
        <v>0</v>
      </c>
      <c r="CY61" s="56">
        <v>2</v>
      </c>
      <c r="CZ61" s="56">
        <v>0</v>
      </c>
      <c r="DA61" s="56">
        <v>1</v>
      </c>
      <c r="DB61" s="56">
        <v>2</v>
      </c>
      <c r="DC61" s="56">
        <v>2</v>
      </c>
      <c r="DD61" s="60">
        <v>1</v>
      </c>
      <c r="DE61" s="56">
        <v>0</v>
      </c>
      <c r="DF61" s="56">
        <v>0</v>
      </c>
      <c r="DG61" s="56">
        <v>1</v>
      </c>
      <c r="DH61" s="56">
        <v>1</v>
      </c>
      <c r="DI61" s="56">
        <v>2</v>
      </c>
      <c r="DJ61" s="56">
        <v>3</v>
      </c>
      <c r="DK61" s="56">
        <v>2</v>
      </c>
      <c r="DL61" s="60">
        <v>1</v>
      </c>
      <c r="DN61" s="59">
        <v>0</v>
      </c>
      <c r="DO61" s="56">
        <v>0</v>
      </c>
      <c r="DP61" s="56">
        <v>2</v>
      </c>
      <c r="DQ61" s="56">
        <v>1</v>
      </c>
      <c r="DR61" s="56">
        <v>2</v>
      </c>
      <c r="DS61" s="56">
        <v>2</v>
      </c>
      <c r="DT61" s="56">
        <v>2</v>
      </c>
      <c r="DU61" s="56">
        <v>0</v>
      </c>
      <c r="DV61" s="59">
        <v>0</v>
      </c>
      <c r="DW61" s="56">
        <v>0</v>
      </c>
      <c r="DX61" s="56">
        <v>1</v>
      </c>
      <c r="DY61" s="56">
        <v>0</v>
      </c>
      <c r="DZ61" s="56">
        <v>0</v>
      </c>
      <c r="EA61" s="56">
        <v>1</v>
      </c>
      <c r="EB61" s="56">
        <v>1</v>
      </c>
      <c r="EC61" s="60">
        <v>0</v>
      </c>
    </row>
    <row r="62" spans="1:133" s="31" customFormat="1" ht="16" customHeight="1">
      <c r="A62" s="232"/>
      <c r="B62" s="55"/>
      <c r="C62" s="28"/>
      <c r="D62" s="28"/>
      <c r="E62" s="29"/>
      <c r="J62" s="148">
        <f t="shared" si="19"/>
        <v>153</v>
      </c>
      <c r="L62" s="6">
        <v>328</v>
      </c>
      <c r="M62" s="26">
        <v>332</v>
      </c>
      <c r="N62" s="55">
        <v>332</v>
      </c>
      <c r="O62" s="3">
        <f t="shared" si="28"/>
        <v>-30</v>
      </c>
      <c r="P62" s="26">
        <v>302</v>
      </c>
      <c r="Q62" s="26">
        <v>302</v>
      </c>
      <c r="R62" s="55">
        <v>302</v>
      </c>
      <c r="S62" s="29"/>
      <c r="T62" s="30">
        <v>10</v>
      </c>
      <c r="U62" s="26">
        <v>11</v>
      </c>
      <c r="V62" s="117">
        <f t="shared" si="29"/>
        <v>10.5</v>
      </c>
      <c r="W62" s="29">
        <f t="shared" si="30"/>
        <v>1</v>
      </c>
      <c r="X62" s="117">
        <f t="shared" si="40"/>
        <v>11.5</v>
      </c>
      <c r="Y62" s="30">
        <v>12</v>
      </c>
      <c r="Z62" s="26">
        <v>11</v>
      </c>
      <c r="AA62" s="29"/>
      <c r="AB62" s="30">
        <v>39.6</v>
      </c>
      <c r="AC62" s="26">
        <v>41.6</v>
      </c>
      <c r="AD62" s="117">
        <f t="shared" si="31"/>
        <v>40.6</v>
      </c>
      <c r="AE62" s="29">
        <f t="shared" si="32"/>
        <v>-15.600000000000001</v>
      </c>
      <c r="AF62" s="117">
        <f t="shared" si="33"/>
        <v>25</v>
      </c>
      <c r="AG62" s="30">
        <v>25</v>
      </c>
      <c r="AH62" s="26">
        <v>25</v>
      </c>
      <c r="AJ62" s="29"/>
      <c r="AK62" s="30">
        <v>20</v>
      </c>
      <c r="AL62" s="29">
        <v>4</v>
      </c>
      <c r="AM62" s="29">
        <v>8</v>
      </c>
      <c r="AN62" s="29">
        <v>8</v>
      </c>
      <c r="AO62" s="30">
        <v>36</v>
      </c>
      <c r="AP62" s="29">
        <v>12</v>
      </c>
      <c r="AQ62" s="29">
        <v>12</v>
      </c>
      <c r="AR62" s="26">
        <v>12</v>
      </c>
      <c r="AS62" s="117">
        <f t="shared" si="34"/>
        <v>28</v>
      </c>
      <c r="AT62" s="29">
        <f t="shared" si="35"/>
        <v>-5.5</v>
      </c>
      <c r="AU62" s="117">
        <f t="shared" si="36"/>
        <v>22.5</v>
      </c>
      <c r="AV62" s="30">
        <v>21</v>
      </c>
      <c r="AW62" s="29">
        <v>4</v>
      </c>
      <c r="AX62" s="29">
        <v>9</v>
      </c>
      <c r="AY62" s="29">
        <v>8</v>
      </c>
      <c r="AZ62" s="29">
        <v>24</v>
      </c>
      <c r="BA62" s="29">
        <v>6</v>
      </c>
      <c r="BB62" s="29">
        <v>6</v>
      </c>
      <c r="BC62" s="26">
        <v>12</v>
      </c>
      <c r="BE62" s="119">
        <f t="shared" si="20"/>
        <v>8</v>
      </c>
      <c r="BF62" s="120">
        <f t="shared" si="21"/>
        <v>5</v>
      </c>
      <c r="BH62" s="119">
        <f t="shared" si="22"/>
        <v>10</v>
      </c>
      <c r="BI62" s="120">
        <f t="shared" si="23"/>
        <v>7.5</v>
      </c>
      <c r="BJ62" s="58"/>
      <c r="BK62" s="119">
        <f t="shared" si="24"/>
        <v>10</v>
      </c>
      <c r="BL62" s="120">
        <f t="shared" si="25"/>
        <v>10</v>
      </c>
      <c r="BN62" s="119">
        <f t="shared" si="26"/>
        <v>28</v>
      </c>
      <c r="BO62" s="120">
        <f t="shared" si="27"/>
        <v>22.5</v>
      </c>
      <c r="BS62" s="30">
        <v>6</v>
      </c>
      <c r="BT62" s="26">
        <v>4</v>
      </c>
      <c r="BU62" s="152">
        <f t="shared" si="37"/>
        <v>5</v>
      </c>
      <c r="BV62" s="31">
        <f t="shared" si="38"/>
        <v>-2.75</v>
      </c>
      <c r="BW62" s="152">
        <f t="shared" si="39"/>
        <v>2.25</v>
      </c>
      <c r="BX62" s="30">
        <v>2.9</v>
      </c>
      <c r="BY62" s="26">
        <v>1.6</v>
      </c>
      <c r="CA62" s="59">
        <v>0</v>
      </c>
      <c r="CB62" s="56">
        <v>1</v>
      </c>
      <c r="CC62" s="56">
        <v>0</v>
      </c>
      <c r="CD62" s="56">
        <v>0</v>
      </c>
      <c r="CE62" s="56">
        <v>1</v>
      </c>
      <c r="CF62" s="59">
        <v>0</v>
      </c>
      <c r="CG62" s="46">
        <v>1</v>
      </c>
      <c r="CH62" s="46">
        <v>1</v>
      </c>
      <c r="CI62" s="56">
        <v>0</v>
      </c>
      <c r="CJ62" s="60">
        <v>1</v>
      </c>
      <c r="CK62" s="6"/>
      <c r="CL62" s="59">
        <v>2</v>
      </c>
      <c r="CM62" s="56">
        <v>0</v>
      </c>
      <c r="CN62" s="56">
        <v>0</v>
      </c>
      <c r="CO62" s="56">
        <v>0</v>
      </c>
      <c r="CP62" s="56">
        <v>0</v>
      </c>
      <c r="CQ62" s="59">
        <v>1</v>
      </c>
      <c r="CR62" s="56">
        <v>0</v>
      </c>
      <c r="CS62" s="56">
        <v>2</v>
      </c>
      <c r="CT62" s="56">
        <v>1</v>
      </c>
      <c r="CU62" s="60">
        <v>2</v>
      </c>
      <c r="CW62" s="59">
        <v>1</v>
      </c>
      <c r="CX62" s="56">
        <v>0</v>
      </c>
      <c r="CY62" s="56">
        <v>0</v>
      </c>
      <c r="CZ62" s="56">
        <v>1</v>
      </c>
      <c r="DA62" s="56">
        <v>2</v>
      </c>
      <c r="DB62" s="56">
        <v>3</v>
      </c>
      <c r="DC62" s="56">
        <v>0</v>
      </c>
      <c r="DD62" s="60">
        <v>0</v>
      </c>
      <c r="DE62" s="56">
        <v>0</v>
      </c>
      <c r="DF62" s="56">
        <v>1</v>
      </c>
      <c r="DG62" s="56">
        <v>1</v>
      </c>
      <c r="DH62" s="56">
        <v>2</v>
      </c>
      <c r="DI62" s="56">
        <v>2</v>
      </c>
      <c r="DJ62" s="56">
        <v>3</v>
      </c>
      <c r="DK62" s="56">
        <v>2</v>
      </c>
      <c r="DL62" s="60">
        <v>0</v>
      </c>
      <c r="DN62" s="59">
        <v>0</v>
      </c>
      <c r="DO62" s="56">
        <v>0</v>
      </c>
      <c r="DP62" s="56">
        <v>0</v>
      </c>
      <c r="DQ62" s="56">
        <v>2</v>
      </c>
      <c r="DR62" s="56">
        <v>0</v>
      </c>
      <c r="DS62" s="56">
        <v>3</v>
      </c>
      <c r="DT62" s="56">
        <v>2</v>
      </c>
      <c r="DU62" s="56">
        <v>0</v>
      </c>
      <c r="DV62" s="59">
        <v>0</v>
      </c>
      <c r="DW62" s="56">
        <v>0</v>
      </c>
      <c r="DX62" s="56">
        <v>1</v>
      </c>
      <c r="DY62" s="56">
        <v>1</v>
      </c>
      <c r="DZ62" s="56">
        <v>2</v>
      </c>
      <c r="EA62" s="56">
        <v>3</v>
      </c>
      <c r="EB62" s="56">
        <v>1</v>
      </c>
      <c r="EC62" s="60">
        <v>0</v>
      </c>
    </row>
    <row r="63" spans="1:133" s="31" customFormat="1" ht="16" customHeight="1" thickBot="1">
      <c r="A63" s="234"/>
      <c r="B63" s="55"/>
      <c r="C63" s="28"/>
      <c r="D63" s="28"/>
      <c r="E63" s="29"/>
      <c r="J63" s="148">
        <f t="shared" si="19"/>
        <v>93</v>
      </c>
      <c r="L63" s="6"/>
      <c r="M63" s="26"/>
      <c r="N63" s="55"/>
      <c r="O63" s="3"/>
      <c r="P63" s="26"/>
      <c r="Q63" s="26"/>
      <c r="R63" s="55"/>
      <c r="S63" s="29"/>
      <c r="T63" s="30">
        <v>20</v>
      </c>
      <c r="U63" s="26">
        <v>20</v>
      </c>
      <c r="V63" s="117">
        <f t="shared" si="29"/>
        <v>20</v>
      </c>
      <c r="W63" s="29">
        <f t="shared" si="30"/>
        <v>-7</v>
      </c>
      <c r="X63" s="117">
        <f t="shared" si="40"/>
        <v>13</v>
      </c>
      <c r="Y63" s="30">
        <v>13</v>
      </c>
      <c r="Z63" s="26">
        <v>13</v>
      </c>
      <c r="AA63" s="29"/>
      <c r="AB63" s="30">
        <v>37.5</v>
      </c>
      <c r="AC63" s="26">
        <v>37.5</v>
      </c>
      <c r="AD63" s="117">
        <f t="shared" si="31"/>
        <v>37.5</v>
      </c>
      <c r="AE63" s="29">
        <f t="shared" si="32"/>
        <v>-3.5</v>
      </c>
      <c r="AF63" s="117">
        <f t="shared" si="33"/>
        <v>34</v>
      </c>
      <c r="AG63" s="30">
        <v>34</v>
      </c>
      <c r="AH63" s="26">
        <v>34</v>
      </c>
      <c r="AJ63" s="29"/>
      <c r="AK63" s="30">
        <v>28</v>
      </c>
      <c r="AL63" s="29">
        <v>8</v>
      </c>
      <c r="AM63" s="29">
        <v>8</v>
      </c>
      <c r="AN63" s="29">
        <v>12</v>
      </c>
      <c r="AO63" s="46">
        <v>12</v>
      </c>
      <c r="AP63" s="29">
        <v>4</v>
      </c>
      <c r="AQ63" s="29">
        <v>2</v>
      </c>
      <c r="AR63" s="26">
        <v>6</v>
      </c>
      <c r="AS63" s="117">
        <f t="shared" si="34"/>
        <v>20</v>
      </c>
      <c r="AT63" s="29">
        <f t="shared" si="35"/>
        <v>4.5</v>
      </c>
      <c r="AU63" s="117">
        <f t="shared" si="36"/>
        <v>24.5</v>
      </c>
      <c r="AV63" s="30">
        <v>29</v>
      </c>
      <c r="AW63" s="29">
        <v>6</v>
      </c>
      <c r="AX63" s="29">
        <v>12</v>
      </c>
      <c r="AY63" s="29">
        <v>11</v>
      </c>
      <c r="AZ63" s="29">
        <v>20</v>
      </c>
      <c r="BA63" s="29">
        <v>8</v>
      </c>
      <c r="BB63" s="29">
        <v>4</v>
      </c>
      <c r="BC63" s="26">
        <v>8</v>
      </c>
      <c r="BE63" s="119">
        <f t="shared" si="20"/>
        <v>6</v>
      </c>
      <c r="BF63" s="120">
        <f t="shared" si="21"/>
        <v>7</v>
      </c>
      <c r="BH63" s="119">
        <f t="shared" si="22"/>
        <v>5</v>
      </c>
      <c r="BI63" s="120">
        <f t="shared" si="23"/>
        <v>8</v>
      </c>
      <c r="BJ63" s="1"/>
      <c r="BK63" s="119">
        <f t="shared" si="24"/>
        <v>9</v>
      </c>
      <c r="BL63" s="120">
        <f t="shared" si="25"/>
        <v>9.5</v>
      </c>
      <c r="BM63" s="67"/>
      <c r="BN63" s="119">
        <f t="shared" si="26"/>
        <v>20</v>
      </c>
      <c r="BO63" s="120">
        <f t="shared" si="27"/>
        <v>24.5</v>
      </c>
      <c r="BS63" s="30">
        <v>3</v>
      </c>
      <c r="BT63" s="26">
        <v>2.6</v>
      </c>
      <c r="BU63" s="152">
        <f t="shared" si="37"/>
        <v>2.8</v>
      </c>
      <c r="BV63" s="31">
        <f t="shared" si="38"/>
        <v>3.2500000000000009</v>
      </c>
      <c r="BW63" s="152">
        <f t="shared" si="39"/>
        <v>6.0500000000000007</v>
      </c>
      <c r="BX63" s="30">
        <v>8.3000000000000007</v>
      </c>
      <c r="BY63" s="26">
        <v>3.8</v>
      </c>
      <c r="CA63" s="59">
        <v>0</v>
      </c>
      <c r="CB63" s="56">
        <v>0</v>
      </c>
      <c r="CC63" s="56">
        <v>0</v>
      </c>
      <c r="CD63" s="56">
        <v>0</v>
      </c>
      <c r="CE63" s="56">
        <v>1</v>
      </c>
      <c r="CF63" s="59">
        <v>0</v>
      </c>
      <c r="CG63" s="46">
        <v>0</v>
      </c>
      <c r="CH63" s="46">
        <v>0</v>
      </c>
      <c r="CI63" s="56">
        <v>0</v>
      </c>
      <c r="CJ63" s="60">
        <v>0</v>
      </c>
      <c r="CK63" s="6"/>
      <c r="CL63" s="59">
        <v>0</v>
      </c>
      <c r="CM63" s="56">
        <v>1</v>
      </c>
      <c r="CN63" s="56">
        <v>0</v>
      </c>
      <c r="CO63" s="56">
        <v>0</v>
      </c>
      <c r="CP63" s="56">
        <v>0</v>
      </c>
      <c r="CQ63" s="59">
        <v>0</v>
      </c>
      <c r="CR63" s="56">
        <v>1</v>
      </c>
      <c r="CS63" s="56">
        <v>0</v>
      </c>
      <c r="CT63" s="56">
        <v>0</v>
      </c>
      <c r="CU63" s="60">
        <v>0</v>
      </c>
      <c r="CW63" s="59">
        <v>1</v>
      </c>
      <c r="CX63" s="56">
        <v>1</v>
      </c>
      <c r="CY63" s="56">
        <v>2</v>
      </c>
      <c r="CZ63" s="56">
        <v>1</v>
      </c>
      <c r="DA63" s="56">
        <v>0</v>
      </c>
      <c r="DB63" s="56">
        <v>3</v>
      </c>
      <c r="DC63" s="56">
        <v>2</v>
      </c>
      <c r="DD63" s="60">
        <v>1</v>
      </c>
      <c r="DE63" s="56">
        <v>0</v>
      </c>
      <c r="DF63" s="56">
        <v>0</v>
      </c>
      <c r="DG63" s="56">
        <v>1</v>
      </c>
      <c r="DH63" s="56">
        <v>2</v>
      </c>
      <c r="DI63" s="56">
        <v>1</v>
      </c>
      <c r="DJ63" s="56">
        <v>3</v>
      </c>
      <c r="DK63" s="56">
        <v>3</v>
      </c>
      <c r="DL63" s="60">
        <v>3</v>
      </c>
      <c r="DN63" s="59">
        <v>1</v>
      </c>
      <c r="DO63" s="56">
        <v>0</v>
      </c>
      <c r="DP63" s="56">
        <v>2</v>
      </c>
      <c r="DQ63" s="56">
        <v>0</v>
      </c>
      <c r="DR63" s="56">
        <v>0</v>
      </c>
      <c r="DS63" s="56">
        <v>2</v>
      </c>
      <c r="DT63" s="56">
        <v>0</v>
      </c>
      <c r="DU63" s="56">
        <v>0</v>
      </c>
      <c r="DV63" s="59">
        <v>0</v>
      </c>
      <c r="DW63" s="56">
        <v>0</v>
      </c>
      <c r="DX63" s="56">
        <v>1</v>
      </c>
      <c r="DY63" s="56">
        <v>1</v>
      </c>
      <c r="DZ63" s="56">
        <v>1</v>
      </c>
      <c r="EA63" s="56">
        <v>2</v>
      </c>
      <c r="EB63" s="56">
        <v>1</v>
      </c>
      <c r="EC63" s="60">
        <v>0</v>
      </c>
    </row>
    <row r="64" spans="1:133" s="31" customFormat="1" ht="16" customHeight="1" thickBot="1">
      <c r="A64" s="234"/>
      <c r="B64" s="70" t="s">
        <v>18</v>
      </c>
      <c r="C64" s="6"/>
      <c r="D64" s="28"/>
      <c r="E64" s="29"/>
      <c r="J64" s="148"/>
      <c r="L64" s="6"/>
      <c r="M64" s="26"/>
      <c r="N64" s="55"/>
      <c r="O64" s="3"/>
      <c r="P64" s="26"/>
      <c r="Q64" s="26"/>
      <c r="R64" s="55"/>
      <c r="S64" s="29"/>
      <c r="T64" s="30"/>
      <c r="U64" s="26"/>
      <c r="V64" s="239" t="s">
        <v>41</v>
      </c>
      <c r="W64" s="240"/>
      <c r="X64" s="241"/>
      <c r="Y64" s="30"/>
      <c r="Z64" s="26"/>
      <c r="AA64" s="29"/>
      <c r="AB64" s="30"/>
      <c r="AC64" s="26"/>
      <c r="AD64" s="239" t="s">
        <v>43</v>
      </c>
      <c r="AE64" s="240"/>
      <c r="AF64" s="241"/>
      <c r="AG64" s="30"/>
      <c r="AH64" s="26"/>
      <c r="AJ64" s="29"/>
      <c r="AK64" s="30"/>
      <c r="AL64" s="29"/>
      <c r="AM64" s="29"/>
      <c r="AN64" s="29"/>
      <c r="AO64" s="46"/>
      <c r="AP64" s="29"/>
      <c r="AQ64" s="29"/>
      <c r="AR64" s="26"/>
      <c r="AS64" s="239" t="s">
        <v>44</v>
      </c>
      <c r="AT64" s="240"/>
      <c r="AU64" s="241"/>
      <c r="AV64" s="30"/>
      <c r="AW64" s="29"/>
      <c r="AX64" s="29"/>
      <c r="AY64" s="29"/>
      <c r="AZ64" s="29"/>
      <c r="BA64" s="29"/>
      <c r="BB64" s="29"/>
      <c r="BC64" s="26"/>
      <c r="BE64" s="119"/>
      <c r="BF64" s="120"/>
      <c r="BH64" s="119"/>
      <c r="BI64" s="120"/>
      <c r="BJ64" s="1"/>
      <c r="BK64" s="119"/>
      <c r="BL64" s="120"/>
      <c r="BM64" s="1"/>
      <c r="BN64" s="119"/>
      <c r="BO64" s="120"/>
      <c r="BS64" s="30"/>
      <c r="BT64" s="26"/>
      <c r="BX64" s="30"/>
      <c r="BY64" s="26"/>
      <c r="CA64" s="59"/>
      <c r="CB64" s="56"/>
      <c r="CC64" s="56"/>
      <c r="CD64" s="56"/>
      <c r="CE64" s="56"/>
      <c r="CF64" s="59"/>
      <c r="CG64" s="46"/>
      <c r="CH64" s="46"/>
      <c r="CI64" s="56"/>
      <c r="CJ64" s="60"/>
      <c r="CL64" s="59"/>
      <c r="CM64" s="56"/>
      <c r="CN64" s="56"/>
      <c r="CO64" s="56"/>
      <c r="CP64" s="56"/>
      <c r="CQ64" s="59"/>
      <c r="CR64" s="56"/>
      <c r="CS64" s="56"/>
      <c r="CT64" s="56"/>
      <c r="CU64" s="60"/>
      <c r="CW64" s="59"/>
      <c r="CX64" s="56"/>
      <c r="CY64" s="56"/>
      <c r="CZ64" s="56"/>
      <c r="DA64" s="56"/>
      <c r="DB64" s="56"/>
      <c r="DC64" s="56"/>
      <c r="DD64" s="60"/>
      <c r="DE64" s="56"/>
      <c r="DF64" s="56"/>
      <c r="DG64" s="56"/>
      <c r="DH64" s="56"/>
      <c r="DI64" s="56"/>
      <c r="DJ64" s="56"/>
      <c r="DK64" s="56"/>
      <c r="DL64" s="60"/>
      <c r="DN64" s="59"/>
      <c r="DO64" s="56"/>
      <c r="DP64" s="56"/>
      <c r="DQ64" s="56"/>
      <c r="DR64" s="56"/>
      <c r="DS64" s="56"/>
      <c r="DT64" s="56"/>
      <c r="DU64" s="56"/>
      <c r="DV64" s="59"/>
      <c r="DW64" s="56"/>
      <c r="DX64" s="56"/>
      <c r="DY64" s="56"/>
      <c r="DZ64" s="56"/>
      <c r="EA64" s="56"/>
      <c r="EB64" s="56"/>
      <c r="EC64" s="60"/>
    </row>
    <row r="65" spans="1:133" s="31" customFormat="1" ht="16" customHeight="1">
      <c r="A65" s="234"/>
      <c r="B65" s="71">
        <f>AVERAGE(B41:B61)</f>
        <v>57.523809523809526</v>
      </c>
      <c r="C65" s="6"/>
      <c r="D65" s="6"/>
      <c r="E65" s="29"/>
      <c r="J65" s="148" t="s">
        <v>18</v>
      </c>
      <c r="L65" s="6"/>
      <c r="M65" s="26"/>
      <c r="N65" s="55"/>
      <c r="O65" s="3"/>
      <c r="P65" s="26"/>
      <c r="Q65" s="26"/>
      <c r="R65" s="55"/>
      <c r="S65" s="29"/>
      <c r="T65" s="30"/>
      <c r="U65" s="26"/>
      <c r="V65" s="242"/>
      <c r="W65" s="243"/>
      <c r="X65" s="244"/>
      <c r="Y65" s="30"/>
      <c r="Z65" s="26"/>
      <c r="AA65" s="29"/>
      <c r="AB65" s="30"/>
      <c r="AC65" s="26"/>
      <c r="AD65" s="242"/>
      <c r="AE65" s="243"/>
      <c r="AF65" s="244"/>
      <c r="AG65" s="30"/>
      <c r="AH65" s="26"/>
      <c r="AJ65" s="29"/>
      <c r="AK65" s="30"/>
      <c r="AL65" s="29"/>
      <c r="AM65" s="29"/>
      <c r="AN65" s="29"/>
      <c r="AO65" s="46"/>
      <c r="AP65" s="29"/>
      <c r="AQ65" s="29"/>
      <c r="AR65" s="26"/>
      <c r="AS65" s="242"/>
      <c r="AT65" s="243"/>
      <c r="AU65" s="244"/>
      <c r="AV65" s="30"/>
      <c r="AW65" s="29"/>
      <c r="AX65" s="29"/>
      <c r="AY65" s="29"/>
      <c r="AZ65" s="29"/>
      <c r="BA65" s="29"/>
      <c r="BB65" s="29"/>
      <c r="BC65" s="26"/>
      <c r="BE65" s="121" t="s">
        <v>18</v>
      </c>
      <c r="BF65" s="122" t="s">
        <v>18</v>
      </c>
      <c r="BH65" s="121" t="s">
        <v>18</v>
      </c>
      <c r="BI65" s="122" t="s">
        <v>18</v>
      </c>
      <c r="BJ65" s="1"/>
      <c r="BK65" s="121" t="s">
        <v>18</v>
      </c>
      <c r="BL65" s="122" t="s">
        <v>18</v>
      </c>
      <c r="BM65" s="1"/>
      <c r="BN65" s="121" t="s">
        <v>18</v>
      </c>
      <c r="BO65" s="122" t="s">
        <v>18</v>
      </c>
      <c r="BS65" s="30"/>
      <c r="BT65" s="26"/>
      <c r="BU65" s="251" t="s">
        <v>56</v>
      </c>
      <c r="BV65" s="252"/>
      <c r="BW65" s="253"/>
      <c r="BX65" s="30"/>
      <c r="BY65" s="26"/>
      <c r="CA65" s="76"/>
      <c r="CB65" s="73"/>
      <c r="CC65" s="73"/>
      <c r="CD65" s="73"/>
      <c r="CE65" s="73"/>
      <c r="CF65" s="76"/>
      <c r="CG65" s="46"/>
      <c r="CH65" s="46"/>
      <c r="CI65" s="73"/>
      <c r="CJ65" s="74"/>
      <c r="CK65" s="44"/>
      <c r="CL65" s="76"/>
      <c r="CM65" s="73"/>
      <c r="CN65" s="73"/>
      <c r="CO65" s="73"/>
      <c r="CP65" s="73"/>
      <c r="CQ65" s="76"/>
      <c r="CR65" s="73"/>
      <c r="CS65" s="73"/>
      <c r="CT65" s="73"/>
      <c r="CU65" s="74"/>
      <c r="CW65" s="76"/>
      <c r="CX65" s="73"/>
      <c r="CY65" s="73"/>
      <c r="CZ65" s="73"/>
      <c r="DA65" s="73"/>
      <c r="DB65" s="73"/>
      <c r="DC65" s="73"/>
      <c r="DD65" s="74"/>
      <c r="DE65" s="73"/>
      <c r="DF65" s="73"/>
      <c r="DG65" s="73"/>
      <c r="DH65" s="73"/>
      <c r="DI65" s="73"/>
      <c r="DJ65" s="73"/>
      <c r="DK65" s="73"/>
      <c r="DL65" s="74"/>
      <c r="DN65" s="76"/>
      <c r="DO65" s="73"/>
      <c r="DP65" s="73"/>
      <c r="DQ65" s="73"/>
      <c r="DR65" s="73"/>
      <c r="DS65" s="73"/>
      <c r="DT65" s="73"/>
      <c r="DU65" s="73"/>
      <c r="DV65" s="76"/>
      <c r="DW65" s="73"/>
      <c r="DX65" s="73"/>
      <c r="DY65" s="73"/>
      <c r="DZ65" s="73"/>
      <c r="EA65" s="73"/>
      <c r="EB65" s="73"/>
      <c r="EC65" s="74"/>
    </row>
    <row r="66" spans="1:133" s="31" customFormat="1" ht="13" customHeight="1" thickBot="1">
      <c r="A66" s="235"/>
      <c r="B66" s="71" t="s">
        <v>22</v>
      </c>
      <c r="C66" s="159"/>
      <c r="D66" s="159"/>
      <c r="E66" s="43"/>
      <c r="F66" s="44"/>
      <c r="G66" s="44"/>
      <c r="H66" s="44"/>
      <c r="J66" s="153">
        <f>AVERAGE(J43:J63)</f>
        <v>102.38095238095238</v>
      </c>
      <c r="L66" s="34"/>
      <c r="M66" s="26"/>
      <c r="N66" s="55"/>
      <c r="O66" s="48"/>
      <c r="P66" s="26"/>
      <c r="Q66" s="26"/>
      <c r="R66" s="55"/>
      <c r="S66" s="29"/>
      <c r="T66" s="30"/>
      <c r="U66" s="26"/>
      <c r="V66" s="49"/>
      <c r="W66" s="50">
        <f>_xlfn.T.TEST(V43:V63,X43:X63,2,1)</f>
        <v>9.3047942115909582E-3</v>
      </c>
      <c r="X66" s="51"/>
      <c r="Y66" s="30"/>
      <c r="Z66" s="26"/>
      <c r="AA66" s="29"/>
      <c r="AB66" s="30"/>
      <c r="AC66" s="26">
        <f>SQRT(17)</f>
        <v>4.1231056256176606</v>
      </c>
      <c r="AD66" s="49"/>
      <c r="AE66" s="50">
        <f>_xlfn.T.TEST(AD43:AD63,AF43:AF63,2,1)</f>
        <v>1.8612465259722221E-2</v>
      </c>
      <c r="AF66" s="51"/>
      <c r="AG66" s="30"/>
      <c r="AH66" s="26"/>
      <c r="AJ66" s="29"/>
      <c r="AK66" s="30"/>
      <c r="AL66" s="29"/>
      <c r="AM66" s="29"/>
      <c r="AN66" s="29"/>
      <c r="AO66" s="29"/>
      <c r="AP66" s="29"/>
      <c r="AQ66" s="29"/>
      <c r="AR66" s="26"/>
      <c r="AS66" s="49"/>
      <c r="AT66" s="50">
        <f>_xlfn.T.TEST(AS43:AS63,AU43:AU63,2,1)</f>
        <v>2.7672907272263615E-4</v>
      </c>
      <c r="AU66" s="51"/>
      <c r="AV66" s="30"/>
      <c r="AW66" s="29"/>
      <c r="AX66" s="29"/>
      <c r="AY66" s="29"/>
      <c r="AZ66" s="29"/>
      <c r="BA66" s="29"/>
      <c r="BB66" s="29"/>
      <c r="BC66" s="26"/>
      <c r="BE66" s="123">
        <f>AVERAGE(BE43:BE63)</f>
        <v>4.3809523809523814</v>
      </c>
      <c r="BF66" s="124">
        <f>AVERAGE(BF43:BF63)</f>
        <v>6.7011904761904759</v>
      </c>
      <c r="BH66" s="123">
        <f>AVERAGE(BH43:BH63)</f>
        <v>5.3571428571428568</v>
      </c>
      <c r="BI66" s="123">
        <f>AVERAGE(BI43:BI63)</f>
        <v>8.5636749999999999</v>
      </c>
      <c r="BJ66" s="1"/>
      <c r="BK66" s="123">
        <f>AVERAGE(BK43:BK63)</f>
        <v>6.1428571428571432</v>
      </c>
      <c r="BL66" s="124">
        <f>AVERAGE(BL43:BL63)</f>
        <v>8.7204761904761909</v>
      </c>
      <c r="BM66" s="1"/>
      <c r="BN66" s="123">
        <f>AVERAGE(BN43:BN63)</f>
        <v>15.571428571428571</v>
      </c>
      <c r="BO66" s="124">
        <f>AVERAGE(BO43:BO63)</f>
        <v>24.023809523809526</v>
      </c>
      <c r="BS66" s="30"/>
      <c r="BT66" s="26"/>
      <c r="BU66" s="248">
        <f>_xlfn.T.TEST(BU43:BU63,BW43:BW63,2,1)</f>
        <v>0.60660878274234953</v>
      </c>
      <c r="BV66" s="249"/>
      <c r="BW66" s="250"/>
      <c r="BX66" s="30"/>
      <c r="BY66" s="26"/>
      <c r="CA66" s="76"/>
      <c r="CB66" s="73"/>
      <c r="CC66" s="73"/>
      <c r="CD66" s="73"/>
      <c r="CE66" s="73"/>
      <c r="CF66" s="76"/>
      <c r="CG66" s="46"/>
      <c r="CH66" s="46"/>
      <c r="CI66" s="73"/>
      <c r="CJ66" s="74"/>
      <c r="CK66" s="44"/>
      <c r="CL66" s="76"/>
      <c r="CM66" s="73"/>
      <c r="CN66" s="73"/>
      <c r="CO66" s="73"/>
      <c r="CP66" s="73"/>
      <c r="CQ66" s="76"/>
      <c r="CR66" s="73"/>
      <c r="CS66" s="73"/>
      <c r="CT66" s="73"/>
      <c r="CU66" s="74"/>
      <c r="CW66" s="76"/>
      <c r="CX66" s="73"/>
      <c r="CY66" s="73"/>
      <c r="CZ66" s="73"/>
      <c r="DA66" s="73"/>
      <c r="DB66" s="73"/>
      <c r="DC66" s="73"/>
      <c r="DD66" s="74"/>
      <c r="DE66" s="73"/>
      <c r="DF66" s="73"/>
      <c r="DG66" s="73"/>
      <c r="DH66" s="73"/>
      <c r="DI66" s="73"/>
      <c r="DJ66" s="73"/>
      <c r="DK66" s="73"/>
      <c r="DL66" s="74"/>
      <c r="DN66" s="76"/>
      <c r="DO66" s="73"/>
      <c r="DP66" s="73"/>
      <c r="DQ66" s="73"/>
      <c r="DR66" s="73"/>
      <c r="DS66" s="73"/>
      <c r="DT66" s="73"/>
      <c r="DU66" s="73"/>
      <c r="DV66" s="76"/>
      <c r="DW66" s="73"/>
      <c r="DX66" s="73"/>
      <c r="DY66" s="73"/>
      <c r="DZ66" s="73"/>
      <c r="EA66" s="73"/>
      <c r="EB66" s="73"/>
      <c r="EC66" s="74"/>
    </row>
    <row r="67" spans="1:133" s="31" customFormat="1" ht="16" customHeight="1">
      <c r="A67" s="235"/>
      <c r="B67" s="71">
        <f>STDEV(B41:B61)</f>
        <v>12.32322623187226</v>
      </c>
      <c r="C67" s="159"/>
      <c r="D67" s="159"/>
      <c r="E67" s="43"/>
      <c r="F67" s="44"/>
      <c r="G67" s="44"/>
      <c r="H67" s="44"/>
      <c r="L67" s="64" t="s">
        <v>18</v>
      </c>
      <c r="M67" s="65" t="s">
        <v>18</v>
      </c>
      <c r="N67" s="143" t="s">
        <v>18</v>
      </c>
      <c r="O67" s="237" t="s">
        <v>42</v>
      </c>
      <c r="P67" s="66" t="s">
        <v>18</v>
      </c>
      <c r="Q67" s="66" t="s">
        <v>18</v>
      </c>
      <c r="R67" s="143" t="s">
        <v>18</v>
      </c>
      <c r="S67" s="29"/>
      <c r="T67" s="39" t="s">
        <v>18</v>
      </c>
      <c r="U67" s="37" t="s">
        <v>18</v>
      </c>
      <c r="V67" s="138" t="s">
        <v>47</v>
      </c>
      <c r="W67" s="82" t="s">
        <v>76</v>
      </c>
      <c r="X67" s="138" t="s">
        <v>47</v>
      </c>
      <c r="Y67" s="39" t="s">
        <v>18</v>
      </c>
      <c r="Z67" s="37" t="s">
        <v>18</v>
      </c>
      <c r="AA67" s="29"/>
      <c r="AB67" s="39" t="s">
        <v>18</v>
      </c>
      <c r="AC67" s="37" t="s">
        <v>18</v>
      </c>
      <c r="AD67" s="138" t="s">
        <v>47</v>
      </c>
      <c r="AE67" s="57" t="s">
        <v>48</v>
      </c>
      <c r="AF67" s="138" t="s">
        <v>47</v>
      </c>
      <c r="AG67" s="39" t="s">
        <v>18</v>
      </c>
      <c r="AH67" s="37" t="s">
        <v>18</v>
      </c>
      <c r="AJ67" s="29"/>
      <c r="AK67" s="39" t="s">
        <v>18</v>
      </c>
      <c r="AL67" s="40" t="s">
        <v>18</v>
      </c>
      <c r="AM67" s="40" t="s">
        <v>18</v>
      </c>
      <c r="AN67" s="40" t="s">
        <v>18</v>
      </c>
      <c r="AO67" s="40" t="s">
        <v>18</v>
      </c>
      <c r="AP67" s="40" t="s">
        <v>18</v>
      </c>
      <c r="AQ67" s="40" t="s">
        <v>18</v>
      </c>
      <c r="AR67" s="37" t="s">
        <v>18</v>
      </c>
      <c r="AS67" s="138" t="s">
        <v>47</v>
      </c>
      <c r="AT67" s="57" t="s">
        <v>48</v>
      </c>
      <c r="AU67" s="138" t="s">
        <v>47</v>
      </c>
      <c r="AV67" s="39" t="s">
        <v>18</v>
      </c>
      <c r="AW67" s="40" t="s">
        <v>18</v>
      </c>
      <c r="AX67" s="40" t="s">
        <v>18</v>
      </c>
      <c r="AY67" s="40" t="s">
        <v>18</v>
      </c>
      <c r="AZ67" s="40" t="s">
        <v>18</v>
      </c>
      <c r="BA67" s="40" t="s">
        <v>18</v>
      </c>
      <c r="BB67" s="40" t="s">
        <v>18</v>
      </c>
      <c r="BC67" s="37" t="s">
        <v>18</v>
      </c>
      <c r="BE67" s="123" t="s">
        <v>46</v>
      </c>
      <c r="BF67" s="124" t="s">
        <v>46</v>
      </c>
      <c r="BG67" s="58"/>
      <c r="BH67" s="123" t="s">
        <v>46</v>
      </c>
      <c r="BI67" s="124" t="s">
        <v>46</v>
      </c>
      <c r="BJ67" s="1"/>
      <c r="BK67" s="123" t="s">
        <v>46</v>
      </c>
      <c r="BL67" s="124" t="s">
        <v>46</v>
      </c>
      <c r="BM67" s="1"/>
      <c r="BN67" s="123" t="s">
        <v>46</v>
      </c>
      <c r="BO67" s="124" t="s">
        <v>46</v>
      </c>
      <c r="BS67" s="68" t="s">
        <v>18</v>
      </c>
      <c r="BT67" s="69" t="s">
        <v>18</v>
      </c>
      <c r="BU67" s="139" t="s">
        <v>47</v>
      </c>
      <c r="BV67" s="57" t="s">
        <v>48</v>
      </c>
      <c r="BW67" s="140" t="s">
        <v>47</v>
      </c>
      <c r="BX67" s="68" t="s">
        <v>18</v>
      </c>
      <c r="BY67" s="69" t="s">
        <v>18</v>
      </c>
      <c r="CA67" s="76"/>
      <c r="CB67" s="73"/>
      <c r="CC67" s="73"/>
      <c r="CD67" s="73"/>
      <c r="CE67" s="73"/>
      <c r="CF67" s="76"/>
      <c r="CG67" s="46"/>
      <c r="CH67" s="46"/>
      <c r="CI67" s="73"/>
      <c r="CJ67" s="74"/>
      <c r="CK67" s="44"/>
      <c r="CL67" s="76"/>
      <c r="CM67" s="73"/>
      <c r="CN67" s="73"/>
      <c r="CO67" s="73"/>
      <c r="CP67" s="73"/>
      <c r="CQ67" s="76"/>
      <c r="CR67" s="73"/>
      <c r="CS67" s="73"/>
      <c r="CT67" s="73"/>
      <c r="CU67" s="74"/>
      <c r="CW67" s="76"/>
      <c r="CX67" s="73"/>
      <c r="CY67" s="73"/>
      <c r="CZ67" s="73"/>
      <c r="DA67" s="73"/>
      <c r="DB67" s="73"/>
      <c r="DC67" s="73"/>
      <c r="DD67" s="74"/>
      <c r="DE67" s="73"/>
      <c r="DF67" s="73"/>
      <c r="DG67" s="73"/>
      <c r="DH67" s="73"/>
      <c r="DI67" s="73"/>
      <c r="DJ67" s="73"/>
      <c r="DK67" s="73"/>
      <c r="DL67" s="74"/>
      <c r="DN67" s="76"/>
      <c r="DO67" s="73"/>
      <c r="DP67" s="73"/>
      <c r="DQ67" s="73"/>
      <c r="DR67" s="73"/>
      <c r="DS67" s="73"/>
      <c r="DT67" s="73"/>
      <c r="DU67" s="73"/>
      <c r="DV67" s="76"/>
      <c r="DW67" s="73"/>
      <c r="DX67" s="73"/>
      <c r="DY67" s="73"/>
      <c r="DZ67" s="73"/>
      <c r="EA67" s="73"/>
      <c r="EB67" s="73"/>
      <c r="EC67" s="74"/>
    </row>
    <row r="68" spans="1:133" s="44" customFormat="1">
      <c r="A68" s="235"/>
      <c r="B68" s="71" t="s">
        <v>21</v>
      </c>
      <c r="C68" s="159"/>
      <c r="D68" s="159"/>
      <c r="E68" s="43"/>
      <c r="L68" s="42">
        <v>308.57</v>
      </c>
      <c r="M68" s="159">
        <v>310.14</v>
      </c>
      <c r="N68" s="71">
        <f>AVERAGE(N43:N62)</f>
        <v>320.125</v>
      </c>
      <c r="O68" s="238"/>
      <c r="P68" s="41">
        <v>313.92</v>
      </c>
      <c r="Q68" s="41">
        <v>309.5</v>
      </c>
      <c r="R68" s="71">
        <f>AVERAGE(R43:R62)</f>
        <v>320.47058823529414</v>
      </c>
      <c r="S68" s="162"/>
      <c r="T68" s="42">
        <v>14.16666667</v>
      </c>
      <c r="U68" s="42">
        <v>14.88888889</v>
      </c>
      <c r="V68" s="172">
        <f>AVERAGE(V43:V63)</f>
        <v>14.642857142857142</v>
      </c>
      <c r="W68" s="162">
        <f>AVERAGE(W43:W63)</f>
        <v>-3.6904761904761907</v>
      </c>
      <c r="X68" s="172">
        <f>AVERAGE(X43:X63)</f>
        <v>10.952380952380953</v>
      </c>
      <c r="Y68" s="42">
        <v>10.764705879999999</v>
      </c>
      <c r="Z68" s="42">
        <v>10.764705879999999</v>
      </c>
      <c r="AA68" s="43"/>
      <c r="AB68" s="42">
        <v>37.502000000000002</v>
      </c>
      <c r="AC68" s="41">
        <v>36.141333330000002</v>
      </c>
      <c r="AD68" s="172">
        <f>AVERAGE(AD43:AD63)</f>
        <v>35.320476190476192</v>
      </c>
      <c r="AE68" s="162">
        <f>AVERAGE(AE43:AE63)</f>
        <v>-10.00238095238095</v>
      </c>
      <c r="AF68" s="172">
        <f>AVERAGE(AF43:AF63)</f>
        <v>25.318095238095236</v>
      </c>
      <c r="AG68" s="42">
        <v>24.43</v>
      </c>
      <c r="AH68" s="41">
        <v>25.210666669999998</v>
      </c>
      <c r="AJ68" s="43"/>
      <c r="AK68" s="42">
        <v>15.44444444</v>
      </c>
      <c r="AL68" s="42">
        <v>3.5</v>
      </c>
      <c r="AM68" s="42">
        <v>7.25</v>
      </c>
      <c r="AN68" s="42">
        <v>4.875</v>
      </c>
      <c r="AO68" s="42">
        <v>15.11111111</v>
      </c>
      <c r="AP68" s="42">
        <v>4.8125</v>
      </c>
      <c r="AQ68" s="42">
        <v>4.1875</v>
      </c>
      <c r="AR68" s="42">
        <v>6.5</v>
      </c>
      <c r="AS68" s="172">
        <f>AVERAGE(AS43:AS63)</f>
        <v>15.571428571428571</v>
      </c>
      <c r="AT68" s="162">
        <f>AVERAGE(AT43:AT63)</f>
        <v>8.4523809523809526</v>
      </c>
      <c r="AU68" s="172">
        <f>AVERAGE(AU43:AU63)</f>
        <v>24.023809523809526</v>
      </c>
      <c r="AV68" s="42">
        <v>24.647058820000002</v>
      </c>
      <c r="AW68" s="42">
        <v>6.716470588</v>
      </c>
      <c r="AX68" s="42">
        <v>9.2729411759999998</v>
      </c>
      <c r="AY68" s="42">
        <v>8.3894117650000002</v>
      </c>
      <c r="AZ68" s="42">
        <v>22.941176469999998</v>
      </c>
      <c r="BA68" s="42">
        <v>6.3364705880000001</v>
      </c>
      <c r="BB68" s="42">
        <v>7.3208235290000001</v>
      </c>
      <c r="BC68" s="42">
        <v>8.7588235290000007</v>
      </c>
      <c r="BE68" s="166">
        <f>STDEV(BE43:BE63)</f>
        <v>2.8013602138281053</v>
      </c>
      <c r="BF68" s="167">
        <f>STDEV(BF43:BF63)</f>
        <v>3.783190421047395</v>
      </c>
      <c r="BG68" s="8"/>
      <c r="BH68" s="166">
        <f>STDEV(BH43:BH64)</f>
        <v>2.8024224215081186</v>
      </c>
      <c r="BI68" s="167">
        <f>STDEV(BI43:BI64)</f>
        <v>4.190673932345109</v>
      </c>
      <c r="BJ68" s="8"/>
      <c r="BK68" s="166">
        <f>STDEV(BK43:BK63)</f>
        <v>3.0296157229212133</v>
      </c>
      <c r="BL68" s="167">
        <f>STDEV(BL43:BL63)</f>
        <v>3.5741159413069914</v>
      </c>
      <c r="BM68" s="8"/>
      <c r="BN68" s="166">
        <f>STDEV(BN43:BN63)</f>
        <v>7.0680367045695824</v>
      </c>
      <c r="BO68" s="167">
        <f>STDEV(BO43:BO63)</f>
        <v>10.147014573849038</v>
      </c>
      <c r="BS68" s="42">
        <v>6.6464666670000003</v>
      </c>
      <c r="BT68" s="41">
        <v>7.4444666670000004</v>
      </c>
      <c r="BU68" s="137">
        <f>AVERAGE(BU43:BU63)</f>
        <v>6.7076190476190485</v>
      </c>
      <c r="BV68" s="42">
        <f>AVERAGE(BV43:BV63)</f>
        <v>0.22052631578947379</v>
      </c>
      <c r="BW68" s="137">
        <f>AVERAGE(BW43:BW63)</f>
        <v>7.3597619047619052</v>
      </c>
      <c r="BX68" s="42">
        <v>8.3000000000000007</v>
      </c>
      <c r="BY68" s="41">
        <v>7.7246666670000002</v>
      </c>
      <c r="CA68" s="76"/>
      <c r="CB68" s="73"/>
      <c r="CC68" s="73"/>
      <c r="CD68" s="73"/>
      <c r="CE68" s="73"/>
      <c r="CF68" s="76"/>
      <c r="CG68" s="162"/>
      <c r="CH68" s="162"/>
      <c r="CI68" s="73"/>
      <c r="CJ68" s="74"/>
      <c r="CL68" s="76"/>
      <c r="CM68" s="73"/>
      <c r="CN68" s="73"/>
      <c r="CO68" s="73"/>
      <c r="CP68" s="73"/>
      <c r="CQ68" s="76"/>
      <c r="CR68" s="73"/>
      <c r="CS68" s="73"/>
      <c r="CT68" s="73"/>
      <c r="CU68" s="74"/>
      <c r="CW68" s="76"/>
      <c r="CX68" s="73"/>
      <c r="CY68" s="73"/>
      <c r="CZ68" s="73"/>
      <c r="DA68" s="73"/>
      <c r="DB68" s="73"/>
      <c r="DC68" s="73"/>
      <c r="DD68" s="74"/>
      <c r="DE68" s="73"/>
      <c r="DF68" s="73"/>
      <c r="DG68" s="73"/>
      <c r="DH68" s="73"/>
      <c r="DI68" s="73"/>
      <c r="DJ68" s="73"/>
      <c r="DK68" s="73"/>
      <c r="DL68" s="74"/>
      <c r="DN68" s="76"/>
      <c r="DO68" s="73"/>
      <c r="DP68" s="73"/>
      <c r="DQ68" s="73"/>
      <c r="DR68" s="73"/>
      <c r="DS68" s="73"/>
      <c r="DT68" s="73"/>
      <c r="DU68" s="73"/>
      <c r="DV68" s="76"/>
      <c r="DW68" s="73"/>
      <c r="DX68" s="73"/>
      <c r="DY68" s="73"/>
      <c r="DZ68" s="73"/>
      <c r="EA68" s="73"/>
      <c r="EB68" s="73"/>
      <c r="EC68" s="74"/>
    </row>
    <row r="69" spans="1:133" s="44" customFormat="1" ht="17" thickBot="1">
      <c r="A69" s="236"/>
      <c r="B69" s="227">
        <f>B67/4.24</f>
        <v>2.9064212811019479</v>
      </c>
      <c r="C69" s="211"/>
      <c r="D69" s="211"/>
      <c r="E69" s="43"/>
      <c r="L69" s="42" t="s">
        <v>22</v>
      </c>
      <c r="M69" s="159" t="s">
        <v>22</v>
      </c>
      <c r="N69" s="71" t="s">
        <v>22</v>
      </c>
      <c r="O69" s="178">
        <f>_xlfn.T.TEST(N43:N62,R43:R62,2,1)</f>
        <v>0.913676840518581</v>
      </c>
      <c r="P69" s="41" t="s">
        <v>22</v>
      </c>
      <c r="Q69" s="41" t="s">
        <v>22</v>
      </c>
      <c r="R69" s="71" t="s">
        <v>22</v>
      </c>
      <c r="S69" s="43"/>
      <c r="T69" s="42" t="s">
        <v>22</v>
      </c>
      <c r="U69" s="41" t="s">
        <v>22</v>
      </c>
      <c r="V69" s="179" t="s">
        <v>46</v>
      </c>
      <c r="W69" s="180" t="s">
        <v>46</v>
      </c>
      <c r="X69" s="179" t="s">
        <v>46</v>
      </c>
      <c r="Y69" s="42" t="s">
        <v>22</v>
      </c>
      <c r="Z69" s="41" t="s">
        <v>22</v>
      </c>
      <c r="AA69" s="43"/>
      <c r="AB69" s="42" t="s">
        <v>22</v>
      </c>
      <c r="AC69" s="41" t="s">
        <v>22</v>
      </c>
      <c r="AD69" s="179" t="s">
        <v>46</v>
      </c>
      <c r="AE69" s="180" t="s">
        <v>46</v>
      </c>
      <c r="AF69" s="179" t="s">
        <v>46</v>
      </c>
      <c r="AG69" s="42" t="s">
        <v>22</v>
      </c>
      <c r="AH69" s="41" t="s">
        <v>22</v>
      </c>
      <c r="AJ69" s="43"/>
      <c r="AK69" s="42" t="s">
        <v>22</v>
      </c>
      <c r="AL69" s="43" t="s">
        <v>22</v>
      </c>
      <c r="AM69" s="43" t="s">
        <v>22</v>
      </c>
      <c r="AN69" s="43" t="s">
        <v>22</v>
      </c>
      <c r="AO69" s="43" t="s">
        <v>22</v>
      </c>
      <c r="AP69" s="43" t="s">
        <v>22</v>
      </c>
      <c r="AQ69" s="43" t="s">
        <v>22</v>
      </c>
      <c r="AR69" s="41" t="s">
        <v>22</v>
      </c>
      <c r="AS69" s="179" t="s">
        <v>46</v>
      </c>
      <c r="AT69" s="8" t="s">
        <v>46</v>
      </c>
      <c r="AU69" s="179" t="s">
        <v>46</v>
      </c>
      <c r="AV69" s="42" t="s">
        <v>22</v>
      </c>
      <c r="AW69" s="43" t="s">
        <v>22</v>
      </c>
      <c r="AX69" s="43" t="s">
        <v>22</v>
      </c>
      <c r="AY69" s="43" t="s">
        <v>22</v>
      </c>
      <c r="AZ69" s="43" t="s">
        <v>22</v>
      </c>
      <c r="BA69" s="43" t="s">
        <v>22</v>
      </c>
      <c r="BB69" s="43" t="s">
        <v>22</v>
      </c>
      <c r="BC69" s="41" t="s">
        <v>22</v>
      </c>
      <c r="BE69" s="166" t="s">
        <v>21</v>
      </c>
      <c r="BF69" s="167" t="s">
        <v>21</v>
      </c>
      <c r="BG69" s="8"/>
      <c r="BH69" s="166" t="s">
        <v>21</v>
      </c>
      <c r="BI69" s="167" t="s">
        <v>21</v>
      </c>
      <c r="BJ69" s="8"/>
      <c r="BK69" s="166" t="s">
        <v>21</v>
      </c>
      <c r="BL69" s="167" t="s">
        <v>21</v>
      </c>
      <c r="BM69" s="8"/>
      <c r="BN69" s="166" t="s">
        <v>21</v>
      </c>
      <c r="BO69" s="167" t="s">
        <v>21</v>
      </c>
      <c r="BS69" s="42" t="s">
        <v>22</v>
      </c>
      <c r="BT69" s="41" t="s">
        <v>22</v>
      </c>
      <c r="BU69" s="166" t="s">
        <v>46</v>
      </c>
      <c r="BV69" s="180" t="s">
        <v>46</v>
      </c>
      <c r="BW69" s="167" t="s">
        <v>46</v>
      </c>
      <c r="BX69" s="42" t="s">
        <v>22</v>
      </c>
      <c r="BY69" s="41" t="s">
        <v>22</v>
      </c>
      <c r="CA69" s="76"/>
      <c r="CB69" s="73"/>
      <c r="CC69" s="73"/>
      <c r="CD69" s="73"/>
      <c r="CE69" s="73"/>
      <c r="CF69" s="76"/>
      <c r="CG69" s="162"/>
      <c r="CH69" s="162"/>
      <c r="CI69" s="73"/>
      <c r="CJ69" s="74"/>
      <c r="CL69" s="76"/>
      <c r="CM69" s="73"/>
      <c r="CN69" s="73"/>
      <c r="CO69" s="73"/>
      <c r="CP69" s="73"/>
      <c r="CQ69" s="76"/>
      <c r="CR69" s="73"/>
      <c r="CS69" s="73"/>
      <c r="CT69" s="73"/>
      <c r="CU69" s="74"/>
      <c r="CW69" s="76"/>
      <c r="CX69" s="73"/>
      <c r="CY69" s="73"/>
      <c r="CZ69" s="73"/>
      <c r="DA69" s="73"/>
      <c r="DB69" s="73"/>
      <c r="DC69" s="73"/>
      <c r="DD69" s="74"/>
      <c r="DE69" s="73"/>
      <c r="DF69" s="73"/>
      <c r="DG69" s="73"/>
      <c r="DH69" s="73"/>
      <c r="DI69" s="73"/>
      <c r="DJ69" s="73"/>
      <c r="DK69" s="73"/>
      <c r="DL69" s="74"/>
      <c r="DN69" s="76"/>
      <c r="DO69" s="73"/>
      <c r="DP69" s="73"/>
      <c r="DQ69" s="73"/>
      <c r="DR69" s="73"/>
      <c r="DS69" s="73"/>
      <c r="DT69" s="73"/>
      <c r="DU69" s="73"/>
      <c r="DV69" s="76"/>
      <c r="DW69" s="73"/>
      <c r="DX69" s="73"/>
      <c r="DY69" s="73"/>
      <c r="DZ69" s="73"/>
      <c r="EA69" s="73"/>
      <c r="EB69" s="73"/>
      <c r="EC69" s="74"/>
    </row>
    <row r="70" spans="1:133" s="44" customFormat="1" ht="17" thickBot="1">
      <c r="A70" s="14"/>
      <c r="B70" s="8"/>
      <c r="C70" s="14"/>
      <c r="D70" s="14"/>
      <c r="E70" s="14"/>
      <c r="F70" s="8"/>
      <c r="G70" s="8"/>
      <c r="H70" s="8"/>
      <c r="L70" s="42">
        <v>26.650773650000001</v>
      </c>
      <c r="M70" s="159">
        <v>25.38884414</v>
      </c>
      <c r="N70" s="71">
        <f>STDEV(N43:N62)</f>
        <v>32.915801676398523</v>
      </c>
      <c r="O70" s="210"/>
      <c r="P70" s="41">
        <v>28.037177700000001</v>
      </c>
      <c r="Q70" s="41">
        <v>15.547580930000001</v>
      </c>
      <c r="R70" s="71">
        <f>STDEV(R43:R62)</f>
        <v>26.436522197186846</v>
      </c>
      <c r="S70" s="43"/>
      <c r="T70" s="42">
        <v>7.33</v>
      </c>
      <c r="U70" s="41">
        <v>7.05</v>
      </c>
      <c r="V70" s="172">
        <f>STDEV(V43:V63)</f>
        <v>7.0748548697885969</v>
      </c>
      <c r="W70" s="45">
        <f>STDEV(W43:W63)</f>
        <v>5.8768107645137562</v>
      </c>
      <c r="X70" s="172">
        <f>STDEV(X43:X63)</f>
        <v>6.7359200594736155</v>
      </c>
      <c r="Y70" s="42">
        <v>7.57</v>
      </c>
      <c r="Z70" s="41">
        <v>7.82</v>
      </c>
      <c r="AA70" s="43"/>
      <c r="AB70" s="42">
        <v>25.04</v>
      </c>
      <c r="AC70" s="41">
        <v>22.48</v>
      </c>
      <c r="AD70" s="172">
        <f>STDEV(AD43:AD63)</f>
        <v>21.178213268873861</v>
      </c>
      <c r="AE70" s="45">
        <f>STDEV(AE43:AE63)</f>
        <v>17.894800614916591</v>
      </c>
      <c r="AF70" s="172">
        <f>STDEV(AF43:AF63)</f>
        <v>16.428609152648203</v>
      </c>
      <c r="AG70" s="42">
        <v>18.41</v>
      </c>
      <c r="AH70" s="41">
        <v>19.14</v>
      </c>
      <c r="AJ70" s="43"/>
      <c r="AK70" s="42">
        <v>5.95</v>
      </c>
      <c r="AL70" s="43">
        <v>2.71</v>
      </c>
      <c r="AM70" s="43">
        <v>3.89</v>
      </c>
      <c r="AN70" s="43">
        <v>3.2</v>
      </c>
      <c r="AO70" s="43">
        <v>8.8699999999999992</v>
      </c>
      <c r="AP70" s="43">
        <v>3.1</v>
      </c>
      <c r="AQ70" s="43">
        <v>3.25</v>
      </c>
      <c r="AR70" s="41">
        <v>5.23</v>
      </c>
      <c r="AS70" s="172">
        <f>STDEV(AS43:AS63)</f>
        <v>7.0680367045695824</v>
      </c>
      <c r="AT70" s="45">
        <f>STDEV(AT43:AT63)</f>
        <v>8.8046930126847158</v>
      </c>
      <c r="AU70" s="172">
        <f>STDEV(AU43:AU63)</f>
        <v>10.147014573849038</v>
      </c>
      <c r="AV70" s="42">
        <v>10.87</v>
      </c>
      <c r="AW70" s="43">
        <v>4.4400000000000004</v>
      </c>
      <c r="AX70" s="43">
        <v>4.87</v>
      </c>
      <c r="AY70" s="43">
        <v>4.41</v>
      </c>
      <c r="AZ70" s="43">
        <v>11.61</v>
      </c>
      <c r="BA70" s="43">
        <v>3.98</v>
      </c>
      <c r="BB70" s="43">
        <v>5.26</v>
      </c>
      <c r="BC70" s="41">
        <v>4.95</v>
      </c>
      <c r="BE70" s="181">
        <f>BE68/4.24</f>
        <v>0.66069816363870404</v>
      </c>
      <c r="BF70" s="181">
        <f t="shared" ref="BF70:BO70" si="41">BF68/4.24</f>
        <v>0.89226189175646109</v>
      </c>
      <c r="BG70" s="8"/>
      <c r="BH70" s="181">
        <f t="shared" si="41"/>
        <v>0.66094868431795251</v>
      </c>
      <c r="BI70" s="181">
        <f t="shared" si="41"/>
        <v>0.98836649347761996</v>
      </c>
      <c r="BJ70" s="8"/>
      <c r="BK70" s="181">
        <f t="shared" si="41"/>
        <v>0.71453201012292766</v>
      </c>
      <c r="BL70" s="181">
        <f t="shared" si="41"/>
        <v>0.84295187294976204</v>
      </c>
      <c r="BM70" s="8"/>
      <c r="BN70" s="181">
        <f t="shared" si="41"/>
        <v>1.6669897888135807</v>
      </c>
      <c r="BO70" s="181">
        <f t="shared" si="41"/>
        <v>2.3931638145870373</v>
      </c>
      <c r="BS70" s="42">
        <v>4.8499999999999996</v>
      </c>
      <c r="BT70" s="41">
        <v>6.38</v>
      </c>
      <c r="BU70" s="137">
        <f>STDEV(BU43:BU63)</f>
        <v>4.7220802140178675</v>
      </c>
      <c r="BV70" s="13">
        <f>STDEV(BV43:BV63)</f>
        <v>5.3620253985102497</v>
      </c>
      <c r="BW70" s="137">
        <f>STDEV(BW43:BW63)</f>
        <v>6.2000912243672817</v>
      </c>
      <c r="BX70" s="42">
        <v>6.2</v>
      </c>
      <c r="BY70" s="41">
        <v>6.61</v>
      </c>
      <c r="CA70" s="76"/>
      <c r="CB70" s="73"/>
      <c r="CC70" s="73"/>
      <c r="CD70" s="73"/>
      <c r="CE70" s="73"/>
      <c r="CF70" s="76"/>
      <c r="CG70" s="162"/>
      <c r="CH70" s="162"/>
      <c r="CI70" s="73"/>
      <c r="CJ70" s="74"/>
      <c r="CL70" s="76"/>
      <c r="CM70" s="73"/>
      <c r="CN70" s="73"/>
      <c r="CO70" s="73"/>
      <c r="CP70" s="73"/>
      <c r="CQ70" s="76"/>
      <c r="CR70" s="73"/>
      <c r="CS70" s="73"/>
      <c r="CT70" s="73"/>
      <c r="CU70" s="74"/>
      <c r="CW70" s="76"/>
      <c r="CX70" s="73"/>
      <c r="CY70" s="73"/>
      <c r="CZ70" s="73"/>
      <c r="DA70" s="73"/>
      <c r="DB70" s="73"/>
      <c r="DC70" s="73"/>
      <c r="DD70" s="74"/>
      <c r="DE70" s="73"/>
      <c r="DF70" s="73"/>
      <c r="DG70" s="73"/>
      <c r="DH70" s="73"/>
      <c r="DI70" s="73"/>
      <c r="DJ70" s="73"/>
      <c r="DK70" s="73"/>
      <c r="DL70" s="74"/>
      <c r="DN70" s="76"/>
      <c r="DO70" s="73"/>
      <c r="DP70" s="73"/>
      <c r="DQ70" s="73"/>
      <c r="DR70" s="73"/>
      <c r="DS70" s="73"/>
      <c r="DT70" s="73"/>
      <c r="DU70" s="73"/>
      <c r="DV70" s="76"/>
      <c r="DW70" s="73"/>
      <c r="DX70" s="73"/>
      <c r="DY70" s="73"/>
      <c r="DZ70" s="73"/>
      <c r="EA70" s="73"/>
      <c r="EB70" s="73"/>
      <c r="EC70" s="74"/>
    </row>
    <row r="71" spans="1:133" s="44" customFormat="1" ht="16" customHeight="1">
      <c r="A71" s="1"/>
      <c r="B71" s="1"/>
      <c r="C71" s="1"/>
      <c r="D71" s="9"/>
      <c r="E71" s="1"/>
      <c r="F71" s="1"/>
      <c r="G71" s="1"/>
      <c r="H71" s="1"/>
      <c r="L71" s="42" t="s">
        <v>21</v>
      </c>
      <c r="M71" s="159" t="s">
        <v>21</v>
      </c>
      <c r="N71" s="71" t="s">
        <v>21</v>
      </c>
      <c r="O71" s="174" t="s">
        <v>37</v>
      </c>
      <c r="P71" s="41" t="s">
        <v>21</v>
      </c>
      <c r="Q71" s="41" t="s">
        <v>21</v>
      </c>
      <c r="R71" s="71" t="s">
        <v>21</v>
      </c>
      <c r="S71" s="43"/>
      <c r="T71" s="42" t="s">
        <v>21</v>
      </c>
      <c r="U71" s="41" t="s">
        <v>21</v>
      </c>
      <c r="V71" s="172" t="s">
        <v>21</v>
      </c>
      <c r="W71" s="162" t="s">
        <v>21</v>
      </c>
      <c r="X71" s="172" t="s">
        <v>21</v>
      </c>
      <c r="Y71" s="42" t="s">
        <v>21</v>
      </c>
      <c r="Z71" s="41" t="s">
        <v>21</v>
      </c>
      <c r="AA71" s="43"/>
      <c r="AB71" s="42" t="s">
        <v>21</v>
      </c>
      <c r="AC71" s="41" t="s">
        <v>21</v>
      </c>
      <c r="AD71" s="172" t="s">
        <v>21</v>
      </c>
      <c r="AE71" s="162" t="s">
        <v>21</v>
      </c>
      <c r="AF71" s="172" t="s">
        <v>21</v>
      </c>
      <c r="AG71" s="42" t="s">
        <v>21</v>
      </c>
      <c r="AH71" s="41" t="s">
        <v>21</v>
      </c>
      <c r="AJ71" s="43"/>
      <c r="AK71" s="42" t="s">
        <v>21</v>
      </c>
      <c r="AL71" s="43" t="s">
        <v>21</v>
      </c>
      <c r="AM71" s="43" t="s">
        <v>21</v>
      </c>
      <c r="AN71" s="43" t="s">
        <v>21</v>
      </c>
      <c r="AO71" s="43" t="s">
        <v>21</v>
      </c>
      <c r="AP71" s="43" t="s">
        <v>21</v>
      </c>
      <c r="AQ71" s="43" t="s">
        <v>21</v>
      </c>
      <c r="AR71" s="41" t="s">
        <v>21</v>
      </c>
      <c r="AS71" s="172" t="s">
        <v>21</v>
      </c>
      <c r="AT71" s="45" t="s">
        <v>21</v>
      </c>
      <c r="AU71" s="172" t="s">
        <v>21</v>
      </c>
      <c r="AV71" s="42" t="s">
        <v>21</v>
      </c>
      <c r="AW71" s="43" t="s">
        <v>21</v>
      </c>
      <c r="AX71" s="43" t="s">
        <v>21</v>
      </c>
      <c r="AY71" s="43" t="s">
        <v>21</v>
      </c>
      <c r="AZ71" s="43" t="s">
        <v>21</v>
      </c>
      <c r="BA71" s="43" t="s">
        <v>21</v>
      </c>
      <c r="BB71" s="43" t="s">
        <v>21</v>
      </c>
      <c r="BC71" s="41" t="s">
        <v>21</v>
      </c>
      <c r="BE71" s="182"/>
      <c r="BF71" s="183"/>
      <c r="BG71" s="8"/>
      <c r="BH71" s="182"/>
      <c r="BI71" s="183"/>
      <c r="BJ71" s="8"/>
      <c r="BK71" s="182"/>
      <c r="BL71" s="183"/>
      <c r="BM71" s="8"/>
      <c r="BN71" s="182"/>
      <c r="BO71" s="183"/>
      <c r="BS71" s="42" t="s">
        <v>21</v>
      </c>
      <c r="BT71" s="41" t="s">
        <v>21</v>
      </c>
      <c r="BU71" s="137" t="s">
        <v>21</v>
      </c>
      <c r="BV71" s="45" t="s">
        <v>21</v>
      </c>
      <c r="BW71" s="71" t="s">
        <v>21</v>
      </c>
      <c r="BX71" s="42" t="s">
        <v>21</v>
      </c>
      <c r="BY71" s="41" t="s">
        <v>21</v>
      </c>
      <c r="CA71" s="76"/>
      <c r="CB71" s="73"/>
      <c r="CC71" s="73"/>
      <c r="CD71" s="73"/>
      <c r="CE71" s="73"/>
      <c r="CF71" s="76"/>
      <c r="CG71" s="162"/>
      <c r="CH71" s="162"/>
      <c r="CI71" s="73"/>
      <c r="CJ71" s="74"/>
      <c r="CL71" s="76"/>
      <c r="CM71" s="73"/>
      <c r="CN71" s="73"/>
      <c r="CO71" s="73"/>
      <c r="CP71" s="73"/>
      <c r="CQ71" s="76"/>
      <c r="CR71" s="73"/>
      <c r="CS71" s="73"/>
      <c r="CT71" s="73"/>
      <c r="CU71" s="74"/>
      <c r="CW71" s="76"/>
      <c r="CX71" s="73"/>
      <c r="CY71" s="73"/>
      <c r="CZ71" s="73"/>
      <c r="DA71" s="73"/>
      <c r="DB71" s="73"/>
      <c r="DC71" s="73"/>
      <c r="DD71" s="74"/>
      <c r="DE71" s="73"/>
      <c r="DF71" s="73"/>
      <c r="DG71" s="73"/>
      <c r="DH71" s="73"/>
      <c r="DI71" s="73"/>
      <c r="DJ71" s="73"/>
      <c r="DK71" s="73"/>
      <c r="DL71" s="74"/>
      <c r="DN71" s="76"/>
      <c r="DO71" s="73"/>
      <c r="DP71" s="73"/>
      <c r="DQ71" s="73"/>
      <c r="DR71" s="73"/>
      <c r="DS71" s="73"/>
      <c r="DT71" s="73"/>
      <c r="DU71" s="73"/>
      <c r="DV71" s="76"/>
      <c r="DW71" s="73"/>
      <c r="DX71" s="73"/>
      <c r="DY71" s="73"/>
      <c r="DZ71" s="73"/>
      <c r="EA71" s="73"/>
      <c r="EB71" s="73"/>
      <c r="EC71" s="74"/>
    </row>
    <row r="72" spans="1:133" s="8" customFormat="1" ht="26" customHeight="1" thickBot="1">
      <c r="A72" s="1"/>
      <c r="B72" s="1"/>
      <c r="C72" s="1"/>
      <c r="D72" s="9"/>
      <c r="E72" s="1"/>
      <c r="F72" s="1"/>
      <c r="G72" s="1"/>
      <c r="H72" s="1"/>
      <c r="L72" s="16">
        <f>L70/4.58</f>
        <v>5.8189462117903936</v>
      </c>
      <c r="M72" s="16">
        <f t="shared" ref="M72:N72" si="42">M70/4.58</f>
        <v>5.543415751091703</v>
      </c>
      <c r="N72" s="16">
        <f t="shared" si="42"/>
        <v>7.1868562612223847</v>
      </c>
      <c r="O72" s="25">
        <f>AVERAGE(O43:O62)</f>
        <v>0.7857142857142857</v>
      </c>
      <c r="P72" s="18">
        <f>P70/4.58</f>
        <v>6.1216545196506553</v>
      </c>
      <c r="Q72" s="18">
        <f t="shared" ref="Q72:BC72" si="43">Q70/4.58</f>
        <v>3.3946683253275109</v>
      </c>
      <c r="R72" s="18">
        <f t="shared" si="43"/>
        <v>5.7721664185997481</v>
      </c>
      <c r="S72" s="18"/>
      <c r="T72" s="18">
        <f t="shared" si="43"/>
        <v>1.6004366812227073</v>
      </c>
      <c r="U72" s="18">
        <f t="shared" si="43"/>
        <v>1.5393013100436681</v>
      </c>
      <c r="V72" s="18">
        <f t="shared" si="43"/>
        <v>1.5447281375084272</v>
      </c>
      <c r="W72" s="18">
        <f t="shared" si="43"/>
        <v>1.2831464551340079</v>
      </c>
      <c r="X72" s="18">
        <f t="shared" si="43"/>
        <v>1.4707249038151999</v>
      </c>
      <c r="Y72" s="18">
        <f t="shared" si="43"/>
        <v>1.6528384279475983</v>
      </c>
      <c r="Z72" s="18">
        <f t="shared" si="43"/>
        <v>1.7074235807860263</v>
      </c>
      <c r="AA72" s="18"/>
      <c r="AB72" s="18">
        <f t="shared" si="43"/>
        <v>5.4672489082969431</v>
      </c>
      <c r="AC72" s="18">
        <f t="shared" si="43"/>
        <v>4.9082969432314414</v>
      </c>
      <c r="AD72" s="18">
        <f t="shared" si="43"/>
        <v>4.6240640325052098</v>
      </c>
      <c r="AE72" s="18">
        <f t="shared" si="43"/>
        <v>3.9071617063136661</v>
      </c>
      <c r="AF72" s="18">
        <f t="shared" si="43"/>
        <v>3.5870325660803934</v>
      </c>
      <c r="AG72" s="18">
        <f t="shared" si="43"/>
        <v>4.0196506550218336</v>
      </c>
      <c r="AH72" s="18">
        <f t="shared" si="43"/>
        <v>4.179039301310044</v>
      </c>
      <c r="AI72" s="18"/>
      <c r="AJ72" s="18"/>
      <c r="AK72" s="18">
        <f t="shared" si="43"/>
        <v>1.2991266375545851</v>
      </c>
      <c r="AL72" s="18">
        <f t="shared" si="43"/>
        <v>0.59170305676855894</v>
      </c>
      <c r="AM72" s="18">
        <f t="shared" si="43"/>
        <v>0.8493449781659389</v>
      </c>
      <c r="AN72" s="18">
        <f t="shared" si="43"/>
        <v>0.6986899563318778</v>
      </c>
      <c r="AO72" s="18">
        <f t="shared" si="43"/>
        <v>1.9366812227074235</v>
      </c>
      <c r="AP72" s="18">
        <f t="shared" si="43"/>
        <v>0.67685589519650657</v>
      </c>
      <c r="AQ72" s="18">
        <f t="shared" si="43"/>
        <v>0.70960698689956325</v>
      </c>
      <c r="AR72" s="18">
        <f t="shared" si="43"/>
        <v>1.1419213973799127</v>
      </c>
      <c r="AS72" s="18">
        <f t="shared" si="43"/>
        <v>1.543239455146197</v>
      </c>
      <c r="AT72" s="18">
        <f t="shared" si="43"/>
        <v>1.9224220551713354</v>
      </c>
      <c r="AU72" s="18">
        <f t="shared" si="43"/>
        <v>2.2155053654692223</v>
      </c>
      <c r="AV72" s="18">
        <f t="shared" si="43"/>
        <v>2.373362445414847</v>
      </c>
      <c r="AW72" s="18">
        <f t="shared" si="43"/>
        <v>0.96943231441048039</v>
      </c>
      <c r="AX72" s="18">
        <f t="shared" si="43"/>
        <v>1.0633187772925765</v>
      </c>
      <c r="AY72" s="18">
        <f t="shared" si="43"/>
        <v>0.96288209606986896</v>
      </c>
      <c r="AZ72" s="18">
        <f t="shared" si="43"/>
        <v>2.5349344978165935</v>
      </c>
      <c r="BA72" s="18">
        <f t="shared" si="43"/>
        <v>0.86899563318777295</v>
      </c>
      <c r="BB72" s="18">
        <f t="shared" si="43"/>
        <v>1.1484716157205239</v>
      </c>
      <c r="BC72" s="18">
        <f t="shared" si="43"/>
        <v>1.0807860262008735</v>
      </c>
      <c r="BE72" s="186" t="s">
        <v>55</v>
      </c>
      <c r="BF72" s="187">
        <f>TTEST(BE43:BE63,BF43:BF63,2,1)</f>
        <v>1.0776279624976751E-2</v>
      </c>
      <c r="BH72" s="186" t="s">
        <v>55</v>
      </c>
      <c r="BI72" s="187">
        <f>TTEST(BH43:BH64,BI43:BI64,2,1)</f>
        <v>6.4282028253405754E-3</v>
      </c>
      <c r="BK72" s="186" t="s">
        <v>55</v>
      </c>
      <c r="BL72" s="187">
        <f>TTEST(BK43:BK63,BL43:BL63,2,1)</f>
        <v>2.7660591411169302E-3</v>
      </c>
      <c r="BN72" s="186" t="s">
        <v>55</v>
      </c>
      <c r="BO72" s="187">
        <f>TTEST(BN43:BN63,BO43:BO63,2,1)</f>
        <v>2.7672907272263615E-4</v>
      </c>
      <c r="BS72" s="16">
        <f>BS70/4.58</f>
        <v>1.0589519650655022</v>
      </c>
      <c r="BT72" s="16">
        <f t="shared" ref="BT72:BY72" si="44">BT70/4.58</f>
        <v>1.3930131004366813</v>
      </c>
      <c r="BU72" s="16">
        <f t="shared" si="44"/>
        <v>1.0310218807899274</v>
      </c>
      <c r="BV72" s="16">
        <f t="shared" si="44"/>
        <v>1.170747903604858</v>
      </c>
      <c r="BW72" s="16">
        <f t="shared" si="44"/>
        <v>1.3537317083771356</v>
      </c>
      <c r="BX72" s="16">
        <f t="shared" si="44"/>
        <v>1.3537117903930131</v>
      </c>
      <c r="BY72" s="16">
        <f t="shared" si="44"/>
        <v>1.4432314410480349</v>
      </c>
      <c r="CA72" s="212"/>
      <c r="CB72" s="213"/>
      <c r="CC72" s="213"/>
      <c r="CD72" s="214"/>
      <c r="CE72" s="214"/>
      <c r="CF72" s="215"/>
      <c r="CG72" s="75"/>
      <c r="CH72" s="75"/>
      <c r="CI72" s="214"/>
      <c r="CJ72" s="216"/>
      <c r="CK72" s="44"/>
      <c r="CL72" s="215"/>
      <c r="CM72" s="214"/>
      <c r="CN72" s="214"/>
      <c r="CO72" s="214"/>
      <c r="CP72" s="214"/>
      <c r="CQ72" s="215"/>
      <c r="CR72" s="214"/>
      <c r="CS72" s="214"/>
      <c r="CT72" s="214"/>
      <c r="CU72" s="216"/>
      <c r="CW72" s="215"/>
      <c r="CX72" s="214"/>
      <c r="CY72" s="214"/>
      <c r="CZ72" s="214"/>
      <c r="DA72" s="214"/>
      <c r="DB72" s="214"/>
      <c r="DC72" s="214"/>
      <c r="DD72" s="216"/>
      <c r="DE72" s="214"/>
      <c r="DF72" s="214"/>
      <c r="DG72" s="214"/>
      <c r="DH72" s="214"/>
      <c r="DI72" s="214"/>
      <c r="DJ72" s="214"/>
      <c r="DK72" s="214"/>
      <c r="DL72" s="216"/>
      <c r="DN72" s="215"/>
      <c r="DO72" s="214"/>
      <c r="DP72" s="214"/>
      <c r="DQ72" s="214"/>
      <c r="DR72" s="214"/>
      <c r="DS72" s="214"/>
      <c r="DT72" s="214"/>
      <c r="DU72" s="214"/>
      <c r="DV72" s="215"/>
      <c r="DW72" s="214"/>
      <c r="DX72" s="214"/>
      <c r="DY72" s="214"/>
      <c r="DZ72" s="214"/>
      <c r="EA72" s="214"/>
      <c r="EB72" s="214"/>
      <c r="EC72" s="216"/>
    </row>
    <row r="73" spans="1:133" ht="17" thickBot="1">
      <c r="Y73" s="9"/>
      <c r="CA73" s="14"/>
      <c r="CB73" s="14"/>
      <c r="CC73" s="14"/>
      <c r="CD73" s="43"/>
      <c r="CE73" s="43"/>
      <c r="CF73" s="29"/>
      <c r="CG73" s="29"/>
      <c r="CH73" s="29"/>
      <c r="CI73" s="31"/>
      <c r="CJ73" s="31"/>
      <c r="CK73" s="31"/>
    </row>
    <row r="74" spans="1:133" ht="17" thickBot="1">
      <c r="K74" s="221" t="s">
        <v>81</v>
      </c>
      <c r="L74" s="219">
        <f>SQRT(21)</f>
        <v>4.5825756949558398</v>
      </c>
      <c r="Y74" s="9"/>
    </row>
    <row r="75" spans="1:133">
      <c r="Y75" s="9"/>
    </row>
    <row r="76" spans="1:133">
      <c r="D76" s="1"/>
      <c r="Y76" s="9"/>
    </row>
    <row r="77" spans="1:133">
      <c r="D77" s="1"/>
      <c r="Y77" s="9"/>
    </row>
    <row r="78" spans="1:133">
      <c r="D78" s="1"/>
    </row>
    <row r="79" spans="1:133">
      <c r="D79" s="1"/>
    </row>
    <row r="81" spans="4:115">
      <c r="D81" s="1"/>
    </row>
    <row r="82" spans="4:115">
      <c r="D82" s="1"/>
    </row>
    <row r="83" spans="4:115">
      <c r="D83" s="1"/>
      <c r="CZ83" s="31"/>
      <c r="DK83" s="31"/>
    </row>
    <row r="84" spans="4:115">
      <c r="D84" s="1"/>
      <c r="CZ84" s="31"/>
      <c r="DK84" s="31"/>
    </row>
    <row r="85" spans="4:115">
      <c r="D85" s="1"/>
      <c r="CZ85" s="31"/>
      <c r="DK85" s="31"/>
    </row>
    <row r="86" spans="4:115">
      <c r="D86" s="1"/>
      <c r="CZ86" s="31"/>
      <c r="DK86" s="31"/>
    </row>
    <row r="87" spans="4:115">
      <c r="D87" s="1"/>
      <c r="CZ87" s="31"/>
      <c r="DK87" s="31"/>
    </row>
    <row r="88" spans="4:115">
      <c r="D88" s="1"/>
      <c r="CZ88" s="31"/>
      <c r="DK88" s="31"/>
    </row>
    <row r="89" spans="4:115">
      <c r="D89" s="1"/>
      <c r="CZ89" s="31"/>
      <c r="DK89" s="31"/>
    </row>
    <row r="90" spans="4:115">
      <c r="D90" s="1"/>
      <c r="CZ90" s="31"/>
      <c r="DK90" s="31"/>
    </row>
    <row r="91" spans="4:115">
      <c r="D91" s="1"/>
      <c r="CZ91" s="31"/>
      <c r="DK91" s="31"/>
    </row>
    <row r="92" spans="4:115">
      <c r="D92" s="1"/>
      <c r="CZ92" s="31"/>
      <c r="DK92" s="31"/>
    </row>
    <row r="93" spans="4:115">
      <c r="D93" s="1"/>
      <c r="CZ93" s="31"/>
      <c r="DK93" s="31"/>
    </row>
    <row r="94" spans="4:115">
      <c r="D94" s="1"/>
      <c r="CZ94" s="31"/>
      <c r="DK94" s="31"/>
    </row>
    <row r="95" spans="4:115">
      <c r="D95" s="1"/>
      <c r="CZ95" s="31"/>
      <c r="DK95" s="31"/>
    </row>
    <row r="96" spans="4:115">
      <c r="D96" s="1"/>
      <c r="CZ96" s="31"/>
      <c r="DK96" s="31"/>
    </row>
    <row r="97" spans="4:115">
      <c r="D97" s="1"/>
      <c r="CZ97" s="31"/>
      <c r="DK97" s="31"/>
    </row>
    <row r="98" spans="4:115">
      <c r="D98" s="1"/>
      <c r="CZ98" s="31"/>
      <c r="DK98" s="31"/>
    </row>
    <row r="99" spans="4:115">
      <c r="D99" s="1"/>
      <c r="CZ99" s="31"/>
      <c r="DK99" s="31"/>
    </row>
    <row r="100" spans="4:115">
      <c r="D100" s="1"/>
      <c r="CZ100" s="31"/>
      <c r="DK100" s="31"/>
    </row>
    <row r="101" spans="4:115">
      <c r="D101" s="1"/>
      <c r="CZ101" s="31"/>
      <c r="DK101" s="31"/>
    </row>
    <row r="102" spans="4:115">
      <c r="D102" s="1"/>
      <c r="CZ102" s="31"/>
      <c r="DK102" s="31"/>
    </row>
    <row r="103" spans="4:115" ht="19" customHeight="1">
      <c r="D103" s="1"/>
      <c r="CZ103" s="31"/>
      <c r="DK103" s="31"/>
    </row>
    <row r="104" spans="4:115" ht="17" customHeight="1">
      <c r="D104" s="1"/>
      <c r="CZ104" s="31"/>
      <c r="DK104" s="31"/>
    </row>
    <row r="105" spans="4:115" ht="18" customHeight="1">
      <c r="D105" s="1"/>
      <c r="CZ105" s="44"/>
      <c r="DK105" s="44"/>
    </row>
    <row r="106" spans="4:115">
      <c r="D106" s="1"/>
      <c r="CZ106" s="44"/>
      <c r="DK106" s="44"/>
    </row>
    <row r="107" spans="4:115">
      <c r="D107" s="1"/>
      <c r="CZ107" s="44"/>
      <c r="DK107" s="44"/>
    </row>
    <row r="108" spans="4:115">
      <c r="D108" s="1"/>
      <c r="CZ108" s="31"/>
      <c r="DK108" s="31"/>
    </row>
    <row r="109" spans="4:115">
      <c r="CZ109" s="31"/>
      <c r="DK109" s="31"/>
    </row>
    <row r="110" spans="4:115">
      <c r="CZ110" s="31"/>
      <c r="DK110" s="31"/>
    </row>
    <row r="111" spans="4:115">
      <c r="CZ111" s="31"/>
      <c r="DK111" s="31"/>
    </row>
    <row r="112" spans="4:115">
      <c r="CZ112" s="31"/>
      <c r="DK112" s="31"/>
    </row>
    <row r="113" spans="88:131"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223" ht="16" customHeight="1"/>
    <row r="224" ht="16" customHeight="1"/>
    <row r="225" ht="16" customHeight="1"/>
    <row r="226" ht="16" customHeight="1"/>
    <row r="227" ht="16" customHeight="1"/>
    <row r="228" ht="16" customHeight="1"/>
    <row r="229" ht="16" customHeight="1"/>
    <row r="230" ht="16" customHeight="1"/>
    <row r="231" ht="16" customHeight="1"/>
    <row r="232" ht="17" customHeight="1"/>
  </sheetData>
  <mergeCells count="38">
    <mergeCell ref="EA41:EC41"/>
    <mergeCell ref="DN1:EC1"/>
    <mergeCell ref="CL2:CP2"/>
    <mergeCell ref="CQ2:CU2"/>
    <mergeCell ref="DS2:DU2"/>
    <mergeCell ref="EA2:EC2"/>
    <mergeCell ref="CW40:DL40"/>
    <mergeCell ref="CL40:CU40"/>
    <mergeCell ref="DN40:EC40"/>
    <mergeCell ref="DB2:DD2"/>
    <mergeCell ref="DJ2:DL2"/>
    <mergeCell ref="CW1:DL1"/>
    <mergeCell ref="CL1:CU1"/>
    <mergeCell ref="DB41:DD41"/>
    <mergeCell ref="DJ41:DL41"/>
    <mergeCell ref="CL41:CP41"/>
    <mergeCell ref="CQ41:CU41"/>
    <mergeCell ref="DS41:DU41"/>
    <mergeCell ref="O1:O3"/>
    <mergeCell ref="O28:O29"/>
    <mergeCell ref="V25:X26"/>
    <mergeCell ref="CA41:CE41"/>
    <mergeCell ref="CA40:CJ40"/>
    <mergeCell ref="CA1:CJ1"/>
    <mergeCell ref="CA2:CE2"/>
    <mergeCell ref="CF2:CJ2"/>
    <mergeCell ref="O40:O42"/>
    <mergeCell ref="CF41:CJ41"/>
    <mergeCell ref="O67:O68"/>
    <mergeCell ref="V64:X65"/>
    <mergeCell ref="AD64:AF65"/>
    <mergeCell ref="AS64:AU65"/>
    <mergeCell ref="BU25:BW25"/>
    <mergeCell ref="BU26:BW26"/>
    <mergeCell ref="BU65:BW65"/>
    <mergeCell ref="BU66:BW66"/>
    <mergeCell ref="AS25:AU26"/>
    <mergeCell ref="AD25:AF26"/>
  </mergeCells>
  <phoneticPr fontId="4" type="noConversion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 Wu</dc:creator>
  <cp:lastModifiedBy>j p</cp:lastModifiedBy>
  <cp:lastPrinted>2015-11-11T22:21:34Z</cp:lastPrinted>
  <dcterms:created xsi:type="dcterms:W3CDTF">2015-10-17T19:45:26Z</dcterms:created>
  <dcterms:modified xsi:type="dcterms:W3CDTF">2019-05-11T22:37:58Z</dcterms:modified>
</cp:coreProperties>
</file>