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hidePivotFieldList="1" defaultThemeVersion="166925"/>
  <mc:AlternateContent xmlns:mc="http://schemas.openxmlformats.org/markup-compatibility/2006">
    <mc:Choice Requires="x15">
      <x15ac:absPath xmlns:x15ac="http://schemas.microsoft.com/office/spreadsheetml/2010/11/ac" url="C:\Users\CJ\Desktop\Data Analysis Bootcamp\PROJECT 1\"/>
    </mc:Choice>
  </mc:AlternateContent>
  <xr:revisionPtr revIDLastSave="0" documentId="13_ncr:1_{113164A2-E665-4ED5-8D31-C94381EAF79E}" xr6:coauthVersionLast="47" xr6:coauthVersionMax="47" xr10:uidLastSave="{00000000-0000-0000-0000-000000000000}"/>
  <bookViews>
    <workbookView xWindow="-120" yWindow="-120" windowWidth="19800" windowHeight="11760" tabRatio="599" firstSheet="2" activeTab="2" xr2:uid="{BCC73A86-B1F8-468D-9AD2-2744527E6588}"/>
  </bookViews>
  <sheets>
    <sheet name="Insights Log" sheetId="5" state="hidden" r:id="rId1"/>
    <sheet name="Analysis" sheetId="11" state="hidden" r:id="rId2"/>
    <sheet name="Dashboard" sheetId="10" r:id="rId3"/>
  </sheets>
  <definedNames>
    <definedName name="AOV">Analysis!$E$3</definedName>
    <definedName name="NoRev">Analysis!$C$26</definedName>
    <definedName name="Orders">Analysis!$D$3</definedName>
    <definedName name="PerNoRev">Analysis!$D$26</definedName>
    <definedName name="PerYesRev">Analysis!$B$26</definedName>
    <definedName name="PMargin">Analysis!$C$3</definedName>
    <definedName name="Profit">Analysis!$B$3</definedName>
    <definedName name="Revenue">Analysis!$A$3</definedName>
    <definedName name="Slicer_Coffee_Type">#N/A</definedName>
    <definedName name="Slicer_Roast_Type">#N/A</definedName>
    <definedName name="Slicer_Size1">#N/A</definedName>
    <definedName name="Slicer_Year">#N/A</definedName>
    <definedName name="YesRev">Analysis!$A$26</definedName>
    <definedName name="YoYAoV">Analysis!$K$3</definedName>
    <definedName name="YoYMarg">Analysis!$I$3</definedName>
    <definedName name="YoYOrd">Analysis!$J$3</definedName>
    <definedName name="YoYProf">Analysis!$H$3</definedName>
    <definedName name="YoYRev">Analysis!$G$3</definedName>
  </definedNames>
  <calcPr calcId="191029"/>
  <pivotCaches>
    <pivotCache cacheId="0" r:id="rId4"/>
    <pivotCache cacheId="1" r:id="rId5"/>
    <pivotCache cacheId="2" r:id="rId6"/>
    <pivotCache cacheId="3" r:id="rId7"/>
    <pivotCache cacheId="4" r:id="rId8"/>
    <pivotCache cacheId="5" r:id="rId9"/>
    <pivotCache cacheId="6" r:id="rId10"/>
    <pivotCache cacheId="7" r:id="rId11"/>
    <pivotCache cacheId="8" r:id="rId12"/>
    <pivotCache cacheId="9" r:id="rId13"/>
    <pivotCache cacheId="10" r:id="rId14"/>
    <pivotCache cacheId="11" r:id="rId15"/>
    <pivotCache cacheId="12" r:id="rId16"/>
    <pivotCache cacheId="13" r:id="rId17"/>
    <pivotCache cacheId="14" r:id="rId18"/>
    <pivotCache cacheId="15" r:id="rId19"/>
    <pivotCache cacheId="16" r:id="rId20"/>
  </pivotCaches>
  <extLst>
    <ext xmlns:x14="http://schemas.microsoft.com/office/spreadsheetml/2009/9/main" uri="{876F7934-8845-4945-9796-88D515C7AA90}">
      <x14:pivotCaches>
        <pivotCache cacheId="17" r:id="rId21"/>
      </x14:pivotCaches>
    </ext>
    <ext xmlns:x14="http://schemas.microsoft.com/office/spreadsheetml/2009/9/main" uri="{BBE1A952-AA13-448e-AADC-164F8A28A991}">
      <x14:slicerCaches>
        <x14:slicerCache r:id="rId22"/>
        <x14:slicerCache r:id="rId23"/>
        <x14:slicerCache r:id="rId24"/>
        <x14:slicerCache r:id="rId2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orders_52ab674a-e15a-42b4-995d-7ebd522c33ac" name="orders" connection="Query - orders"/>
          <x15:modelTable id="customers_2295520e-498c-4e47-bcaf-4517d8a9c220" name="customers" connection="Query - customers"/>
          <x15:modelTable id="products_afaa6d26-fd09-4001-b0c1-93e9f5f7e4c8" name="products" connection="Query - products"/>
          <x15:modelTable id="A_8d868ad6-74a3-4c41-849b-b75bf72bc83e" name="A" connection="Query - Measures"/>
          <x15:modelTable id="Calendar" name="Calendar" connection="Connection"/>
        </x15:modelTables>
        <x15:modelRelationships>
          <x15:modelRelationship fromTable="orders" fromColumn="Customer ID" toTable="customers" toColumn="Customer ID"/>
          <x15:modelRelationship fromTable="orders" fromColumn="Product ID" toTable="products" toColumn="Product ID"/>
          <x15:modelRelationship fromTable="orders" fromColumn="Order Date" toTable="Calendar" toColumn="Date"/>
        </x15:modelRelationships>
        <x15:extLst>
          <ext xmlns:x16="http://schemas.microsoft.com/office/spreadsheetml/2014/11/main" uri="{9835A34E-60A6-4A7C-AAB8-D5F71C897F49}">
            <x16:modelTimeGroupings>
              <x16:modelTimeGrouping tableName="orders"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Lst>
</workbook>
</file>

<file path=xl/calcChain.xml><?xml version="1.0" encoding="utf-8"?>
<calcChain xmlns="http://schemas.openxmlformats.org/spreadsheetml/2006/main">
  <c r="E21" i="11" l="1"/>
  <c r="D21" i="11"/>
  <c r="D20" i="11"/>
  <c r="E20" i="11"/>
  <c r="H54" i="11"/>
  <c r="G52" i="11"/>
  <c r="G50" i="11"/>
  <c r="G54" i="11"/>
  <c r="H53" i="11"/>
  <c r="H52" i="11"/>
  <c r="H51" i="11"/>
  <c r="H50" i="11"/>
  <c r="G51" i="11"/>
  <c r="G53" i="1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F034B97-7E72-4BAF-8C31-3EF1BFDEA64A}" name="Connection" type="104" refreshedVersion="0" background="1">
    <extLst>
      <ext xmlns:x15="http://schemas.microsoft.com/office/spreadsheetml/2010/11/main" uri="{DE250136-89BD-433C-8126-D09CA5730AF9}">
        <x15:connection id="Calendar"/>
      </ext>
    </extLst>
  </connection>
  <connection id="2" xr16:uid="{AD9EBB22-023D-4747-9454-187E9444F18C}" name="Query - customers" description="Connection to the 'customers' query in the workbook." type="100" refreshedVersion="8" minRefreshableVersion="5">
    <extLst>
      <ext xmlns:x15="http://schemas.microsoft.com/office/spreadsheetml/2010/11/main" uri="{DE250136-89BD-433C-8126-D09CA5730AF9}">
        <x15:connection id="d0e643bb-95a2-429e-96a0-1fe441e0d0df"/>
      </ext>
    </extLst>
  </connection>
  <connection id="3" xr16:uid="{4BA7EA79-024A-4BAA-B271-8DF997E78BBB}" name="Query - Measures" description="Connection to the 'Measures' query in the workbook." type="100" refreshedVersion="8" minRefreshableVersion="5">
    <extLst>
      <ext xmlns:x15="http://schemas.microsoft.com/office/spreadsheetml/2010/11/main" uri="{DE250136-89BD-433C-8126-D09CA5730AF9}">
        <x15:connection id="45c1b6c0-22c7-4c17-ab12-d21f065d5737"/>
      </ext>
    </extLst>
  </connection>
  <connection id="4" xr16:uid="{CEF433F7-E6CB-45FC-8EC7-B775C94FE1B6}" name="Query - orders" description="Connection to the 'orders' query in the workbook." type="100" refreshedVersion="8" minRefreshableVersion="5">
    <extLst>
      <ext xmlns:x15="http://schemas.microsoft.com/office/spreadsheetml/2010/11/main" uri="{DE250136-89BD-433C-8126-D09CA5730AF9}">
        <x15:connection id="b3d8897d-4ea8-4da7-937d-4929c1cde16c"/>
      </ext>
    </extLst>
  </connection>
  <connection id="5" xr16:uid="{6348808C-770B-4940-BEB6-3061DCD1A4A1}" name="Query - products" description="Connection to the 'products' query in the workbook." type="100" refreshedVersion="8" minRefreshableVersion="5">
    <extLst>
      <ext xmlns:x15="http://schemas.microsoft.com/office/spreadsheetml/2010/11/main" uri="{DE250136-89BD-433C-8126-D09CA5730AF9}">
        <x15:connection id="c27feed5-8580-4300-af6e-8e0d191df135"/>
      </ext>
    </extLst>
  </connection>
  <connection id="6" xr16:uid="{E04793A6-12A4-44C4-BE49-1D566C0EFF1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<sst xmlns="http://schemas.openxmlformats.org/spreadsheetml/2006/main" count="202" uniqueCount="71">
  <si>
    <t>United States</t>
  </si>
  <si>
    <t>Yes</t>
  </si>
  <si>
    <t>Robusta</t>
  </si>
  <si>
    <t>Medium</t>
  </si>
  <si>
    <t>Sep</t>
  </si>
  <si>
    <t>No</t>
  </si>
  <si>
    <t>Jul</t>
  </si>
  <si>
    <t>Nov</t>
  </si>
  <si>
    <t>Arabica</t>
  </si>
  <si>
    <t>Light</t>
  </si>
  <si>
    <t>Jun</t>
  </si>
  <si>
    <t>Excelsa</t>
  </si>
  <si>
    <t>Apr</t>
  </si>
  <si>
    <t>Oct</t>
  </si>
  <si>
    <t>Ireland</t>
  </si>
  <si>
    <t>Profit</t>
  </si>
  <si>
    <t>Mar</t>
  </si>
  <si>
    <t>Dec</t>
  </si>
  <si>
    <t>Liberica</t>
  </si>
  <si>
    <t>Dark</t>
  </si>
  <si>
    <t>Aug</t>
  </si>
  <si>
    <t>Feb</t>
  </si>
  <si>
    <t>Jan</t>
  </si>
  <si>
    <t>May</t>
  </si>
  <si>
    <t>United Kingdom</t>
  </si>
  <si>
    <t>Nealson Cuttler</t>
  </si>
  <si>
    <t>Terri Farra</t>
  </si>
  <si>
    <t>Don Flintiff</t>
  </si>
  <si>
    <t>Allis Wilmore</t>
  </si>
  <si>
    <t>Brenn Dundredge</t>
  </si>
  <si>
    <t>Row Labels</t>
  </si>
  <si>
    <t>Grand Total</t>
  </si>
  <si>
    <t>Revenue</t>
  </si>
  <si>
    <t>Profit Margin</t>
  </si>
  <si>
    <t>Sum of Sales</t>
  </si>
  <si>
    <t>Total orders</t>
  </si>
  <si>
    <t>AOV</t>
  </si>
  <si>
    <t>PY Revenue</t>
  </si>
  <si>
    <t>PY Profit</t>
  </si>
  <si>
    <t>PY Profit Margin</t>
  </si>
  <si>
    <t>PY Orders</t>
  </si>
  <si>
    <t>PY AOV</t>
  </si>
  <si>
    <t>YoY Revenue</t>
  </si>
  <si>
    <t>YoY Profit</t>
  </si>
  <si>
    <t>YoY Margin</t>
  </si>
  <si>
    <t>YoY Orders</t>
  </si>
  <si>
    <t>YoY AOV</t>
  </si>
  <si>
    <t>Market Spend by Country</t>
  </si>
  <si>
    <t>Loyalty vs  Non Loyalty Revenue Share</t>
  </si>
  <si>
    <t>Monthly Sales trend</t>
  </si>
  <si>
    <t>AOV trend</t>
  </si>
  <si>
    <t>Margin trend</t>
  </si>
  <si>
    <t>Orders trend</t>
  </si>
  <si>
    <t>Revenue (Yes)</t>
  </si>
  <si>
    <t>Revenue (No)</t>
  </si>
  <si>
    <t>Revenue % Yes</t>
  </si>
  <si>
    <t>Revenue % No</t>
  </si>
  <si>
    <t>Coffee Size</t>
  </si>
  <si>
    <t>Country</t>
  </si>
  <si>
    <t>Month</t>
  </si>
  <si>
    <t>Customers</t>
  </si>
  <si>
    <t>Membership Card</t>
  </si>
  <si>
    <t>Red</t>
  </si>
  <si>
    <t>Green</t>
  </si>
  <si>
    <t>Orders</t>
  </si>
  <si>
    <t>Profit Trend</t>
  </si>
  <si>
    <t>Top 5 Customers</t>
  </si>
  <si>
    <t>Customer Order vs Revenue</t>
  </si>
  <si>
    <t>Profit Margin by Coffee - Roast type combo</t>
  </si>
  <si>
    <t>Revenue by Country Basesd on Coffee Size</t>
  </si>
  <si>
    <t>Coffee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</si>
</sst>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0">
    <numFmt numFmtId="44" formatCode="_(&quot;$&quot;* #,##0.00_);_(&quot;$&quot;* \(#,##0.00\);_(&quot;$&quot;* &quot;-&quot;??_);_(@_)"/>
    <numFmt numFmtId="164" formatCode="\$#,##0.00;\(\$#,##0.00\);\$#,##0.00"/>
    <numFmt numFmtId="165" formatCode="0.00%;\-0.00%;0.00%"/>
    <numFmt numFmtId="166" formatCode="&quot;$&quot;\ 0.00,&quot;K&quot;"/>
    <numFmt numFmtId="167" formatCode="\$\ #,##0.00;\(\$#,##0.00\);\$#,##0.00"/>
    <numFmt numFmtId="168" formatCode="[Green]\▲0.0%;[Red]\▼0.0%"/>
    <numFmt numFmtId="169" formatCode="&quot;$&quot;\ 0"/>
    <numFmt numFmtId="170" formatCode="_(&quot;$&quot;\ #,##0_);_(&quot;$&quot;* \(#,##0\);_(&quot;$&quot;* &quot;-&quot;??_);_(@_)"/>
    <numFmt numFmtId="171" formatCode="[Green]\▲0.0%"/>
    <numFmt numFmtId="172" formatCode="[Red]\▼0.0%"/>
  </numFmts>
  <fonts count="4" x14ac:knownFonts="1">
    <font>
      <sz val="11"/>
      <color theme="1"/>
      <name val="Calibri"/>
      <family val="2"/>
      <scheme val="minor"/>
    </font>
    <font>
      <sz val="11"/>
      <color theme="1"/>
      <name val="Calibri"/>
      <family val="2"/>
      <scheme val="minor"/>
    </font>
    <font>
      <sz val="11"/>
      <color theme="1"/>
      <name val="Bahnschrift"/>
      <family val="2"/>
    </font>
    <font>
      <sz val="10"/>
      <color theme="1"/>
      <name val="Bahnschrift"/>
      <family val="2"/>
    </font>
  </fonts>
  <fills count="3">
    <fill>
      <patternFill patternType="none"/>
    </fill>
    <fill>
      <patternFill patternType="gray125"/>
    </fill>
    <fill>
      <patternFill patternType="solid">
        <fgColor rgb="FFC3D5D5"/>
        <bgColor indexed="64"/>
      </patternFill>
    </fill>
  </fills>
  <borders count="1">
    <border>
      <left/>
      <right/>
      <top/>
      <bottom/>
      <diagonal/>
    </border>
  </borders>
  <cellStyleXfs count="3">
    <xf numFmtId="0" fontId="0" fillId="0" borderId="0"/>
    <xf numFmtId="9" fontId="1" fillId="0" borderId="0" applyFont="0" applyFill="0" applyBorder="0" applyAlignment="0" applyProtection="0"/>
    <xf numFmtId="44" fontId="1" fillId="0" borderId="0" applyFont="0" applyFill="0" applyBorder="0" applyAlignment="0" applyProtection="0"/>
  </cellStyleXfs>
  <cellXfs count="22">
    <xf numFmtId="0" fontId="0" fillId="0" borderId="0" xfId="0"/>
    <xf numFmtId="0" fontId="0" fillId="2" borderId="0" xfId="0" applyFill="1"/>
    <xf numFmtId="0" fontId="2" fillId="0" borderId="0" xfId="0" applyFont="1"/>
    <xf numFmtId="166" fontId="2" fillId="0" borderId="0" xfId="2" applyNumberFormat="1" applyFont="1"/>
    <xf numFmtId="10" fontId="2" fillId="0" borderId="0" xfId="1" applyNumberFormat="1" applyFont="1"/>
    <xf numFmtId="44" fontId="2" fillId="0" borderId="0" xfId="2" applyFont="1"/>
    <xf numFmtId="0" fontId="2" fillId="0" borderId="0" xfId="0" applyFont="1" applyAlignment="1">
      <alignment horizontal="left"/>
    </xf>
    <xf numFmtId="10" fontId="2" fillId="0" borderId="0" xfId="0" applyNumberFormat="1" applyFont="1"/>
    <xf numFmtId="165" fontId="2" fillId="0" borderId="0" xfId="0" applyNumberFormat="1" applyFont="1"/>
    <xf numFmtId="166" fontId="2" fillId="0" borderId="0" xfId="0" applyNumberFormat="1" applyFont="1"/>
    <xf numFmtId="0" fontId="2" fillId="0" borderId="0" xfId="0" applyFont="1" applyProtection="1">
      <protection locked="0"/>
    </xf>
    <xf numFmtId="171" fontId="0" fillId="0" borderId="0" xfId="1" applyNumberFormat="1" applyFont="1"/>
    <xf numFmtId="172" fontId="0" fillId="0" borderId="0" xfId="0" applyNumberFormat="1"/>
    <xf numFmtId="168" fontId="3" fillId="0" borderId="0" xfId="0" applyNumberFormat="1" applyFont="1"/>
    <xf numFmtId="170" fontId="2" fillId="0" borderId="0" xfId="0" applyNumberFormat="1" applyFont="1"/>
    <xf numFmtId="169" fontId="2" fillId="0" borderId="0" xfId="0" applyNumberFormat="1" applyFont="1"/>
    <xf numFmtId="3" fontId="2" fillId="0" borderId="0" xfId="0" applyNumberFormat="1" applyFont="1"/>
    <xf numFmtId="167" fontId="2" fillId="0" borderId="0" xfId="0" applyNumberFormat="1" applyFont="1"/>
    <xf numFmtId="164" fontId="2" fillId="0" borderId="0" xfId="0" applyNumberFormat="1" applyFont="1"/>
    <xf numFmtId="0" fontId="2" fillId="0" borderId="0" xfId="0" pivotButton="1" applyFont="1"/>
    <xf numFmtId="0" fontId="2" fillId="0" borderId="0" xfId="0" applyFont="1" applyAlignment="1">
      <alignment horizontal="left" indent="1"/>
    </xf>
    <xf numFmtId="1" fontId="2" fillId="0" borderId="0" xfId="0" applyNumberFormat="1" applyFont="1"/>
  </cellXfs>
  <cellStyles count="3">
    <cellStyle name="Currency" xfId="2" builtinId="4"/>
    <cellStyle name="Normal" xfId="0" builtinId="0"/>
    <cellStyle name="Percent" xfId="1" builtinId="5"/>
  </cellStyles>
  <dxfs count="104">
    <dxf>
      <numFmt numFmtId="169" formatCode="&quot;$&quot;\ 0"/>
    </dxf>
    <dxf>
      <numFmt numFmtId="167" formatCode="\$\ #,##0.00;\(\$#,##0.00\);\$#,##0.00"/>
    </dxf>
    <dxf>
      <numFmt numFmtId="166" formatCode="&quot;$&quot;\ 0.00,&quot;K&quot;"/>
    </dxf>
    <dxf>
      <font>
        <name val="Bahnschrift"/>
        <scheme val="none"/>
      </font>
    </dxf>
    <dxf>
      <font>
        <name val="Bahnschrift"/>
        <scheme val="none"/>
      </font>
    </dxf>
    <dxf>
      <font>
        <name val="Bahnschrift"/>
        <scheme val="none"/>
      </font>
    </dxf>
    <dxf>
      <font>
        <name val="Bahnschrift"/>
        <scheme val="none"/>
      </font>
    </dxf>
    <dxf>
      <font>
        <name val="Bahnschrift"/>
        <scheme val="none"/>
      </font>
    </dxf>
    <dxf>
      <font>
        <name val="Bahnschrift"/>
        <scheme val="none"/>
      </font>
    </dxf>
    <dxf>
      <numFmt numFmtId="169" formatCode="&quot;$&quot;\ 0"/>
    </dxf>
    <dxf>
      <font>
        <name val="Bahnschrift"/>
        <scheme val="none"/>
      </font>
    </dxf>
    <dxf>
      <font>
        <name val="Bahnschrift"/>
        <scheme val="none"/>
      </font>
    </dxf>
    <dxf>
      <font>
        <name val="Bahnschrift"/>
        <scheme val="none"/>
      </font>
    </dxf>
    <dxf>
      <font>
        <name val="Bahnschrift"/>
        <scheme val="none"/>
      </font>
    </dxf>
    <dxf>
      <numFmt numFmtId="170" formatCode="_(&quot;$&quot;\ #,##0_);_(&quot;$&quot;* \(#,##0\);_(&quot;$&quot;* &quot;-&quot;??_);_(@_)"/>
    </dxf>
    <dxf>
      <numFmt numFmtId="170" formatCode="_(&quot;$&quot;\ #,##0_);_(&quot;$&quot;* \(#,##0\);_(&quot;$&quot;* &quot;-&quot;??_);_(@_)"/>
    </dxf>
    <dxf>
      <numFmt numFmtId="165" formatCode="0.00%;\-0.00%;0.00%"/>
    </dxf>
    <dxf>
      <numFmt numFmtId="165" formatCode="0.00%;\-0.00%;0.00%"/>
    </dxf>
    <dxf>
      <numFmt numFmtId="166" formatCode="&quot;$&quot;\ 0.00,&quot;K&quot;"/>
    </dxf>
    <dxf>
      <font>
        <name val="Bahnschrift"/>
        <scheme val="none"/>
      </font>
    </dxf>
    <dxf>
      <font>
        <name val="Bahnschrift"/>
        <scheme val="none"/>
      </font>
    </dxf>
    <dxf>
      <font>
        <name val="Bahnschrift"/>
        <scheme val="none"/>
      </font>
    </dxf>
    <dxf>
      <font>
        <name val="Bahnschrift"/>
        <scheme val="none"/>
      </font>
    </dxf>
    <dxf>
      <numFmt numFmtId="170" formatCode="_(&quot;$&quot;\ #,##0_);_(&quot;$&quot;* \(#,##0\);_(&quot;$&quot;* &quot;-&quot;??_);_(@_)"/>
    </dxf>
    <dxf>
      <font>
        <name val="Bahnschrift"/>
        <scheme val="none"/>
      </font>
    </dxf>
    <dxf>
      <font>
        <name val="Bahnschrift"/>
        <scheme val="none"/>
      </font>
    </dxf>
    <dxf>
      <font>
        <name val="Bahnschrift"/>
        <scheme val="none"/>
      </font>
    </dxf>
    <dxf>
      <font>
        <name val="Bahnschrift"/>
        <scheme val="none"/>
      </font>
    </dxf>
    <dxf>
      <numFmt numFmtId="169" formatCode="&quot;$&quot;\ 0"/>
    </dxf>
    <dxf>
      <font>
        <name val="Bahnschrift"/>
        <scheme val="none"/>
      </font>
    </dxf>
    <dxf>
      <font>
        <name val="Bahnschrift"/>
        <scheme val="none"/>
      </font>
    </dxf>
    <dxf>
      <font>
        <name val="Bahnschrift"/>
        <scheme val="none"/>
      </font>
    </dxf>
    <dxf>
      <font>
        <name val="Bahnschrift"/>
        <scheme val="none"/>
      </font>
    </dxf>
    <dxf>
      <numFmt numFmtId="170" formatCode="_(&quot;$&quot;\ #,##0_);_(&quot;$&quot;* \(#,##0\);_(&quot;$&quot;* &quot;-&quot;??_);_(@_)"/>
    </dxf>
    <dxf>
      <numFmt numFmtId="1" formatCode="0"/>
    </dxf>
    <dxf>
      <font>
        <name val="Bahnschrift"/>
        <scheme val="none"/>
      </font>
    </dxf>
    <dxf>
      <font>
        <name val="Bahnschrift"/>
        <scheme val="none"/>
      </font>
    </dxf>
    <dxf>
      <font>
        <name val="Bahnschrift"/>
        <scheme val="none"/>
      </font>
    </dxf>
    <dxf>
      <font>
        <name val="Bahnschrift"/>
        <scheme val="none"/>
      </font>
    </dxf>
    <dxf>
      <numFmt numFmtId="167" formatCode="\$\ #,##0.00;\(\$#,##0.00\);\$#,##0.00"/>
    </dxf>
    <dxf>
      <font>
        <name val="Bahnschrift"/>
        <scheme val="none"/>
      </font>
    </dxf>
    <dxf>
      <font>
        <name val="Bahnschrift"/>
        <scheme val="none"/>
      </font>
    </dxf>
    <dxf>
      <font>
        <name val="Bahnschrift"/>
        <scheme val="none"/>
      </font>
    </dxf>
    <dxf>
      <font>
        <name val="Bahnschrift"/>
        <scheme val="none"/>
      </font>
    </dxf>
    <dxf>
      <numFmt numFmtId="165" formatCode="0.00%;\-0.00%;0.00%"/>
    </dxf>
    <dxf>
      <font>
        <name val="Bahnschrift"/>
        <scheme val="none"/>
      </font>
    </dxf>
    <dxf>
      <font>
        <name val="Bahnschrift"/>
        <scheme val="none"/>
      </font>
    </dxf>
    <dxf>
      <font>
        <name val="Bahnschrift"/>
        <scheme val="none"/>
      </font>
    </dxf>
    <dxf>
      <font>
        <name val="Bahnschrift"/>
        <scheme val="none"/>
      </font>
    </dxf>
    <dxf>
      <font>
        <sz val="10"/>
      </font>
    </dxf>
    <dxf>
      <font>
        <name val="Bahnschrift"/>
        <scheme val="none"/>
      </font>
    </dxf>
    <dxf>
      <font>
        <name val="Bahnschrift"/>
        <scheme val="none"/>
      </font>
    </dxf>
    <dxf>
      <font>
        <name val="Bahnschrift"/>
        <scheme val="none"/>
      </font>
    </dxf>
    <dxf>
      <numFmt numFmtId="168" formatCode="[Green]\▲0.0%;[Red]\▼0.0%"/>
    </dxf>
    <dxf>
      <numFmt numFmtId="168" formatCode="[Green]\▲0.0%;[Red]\▼0.0%"/>
    </dxf>
    <dxf>
      <numFmt numFmtId="173" formatCode="[Green]\▲0.00%;[Red]\▼0.00%"/>
    </dxf>
    <dxf>
      <numFmt numFmtId="3" formatCode="#,##0"/>
    </dxf>
    <dxf>
      <font>
        <name val="Bahnschrift"/>
        <scheme val="none"/>
      </font>
    </dxf>
    <dxf>
      <font>
        <name val="Bahnschrift"/>
        <scheme val="none"/>
      </font>
    </dxf>
    <dxf>
      <font>
        <name val="Bahnschrift"/>
        <scheme val="none"/>
      </font>
    </dxf>
    <dxf>
      <font>
        <name val="Bahnschrift"/>
        <scheme val="none"/>
      </font>
    </dxf>
    <dxf>
      <numFmt numFmtId="3" formatCode="#,##0"/>
    </dxf>
    <dxf>
      <font>
        <name val="Bahnschrift"/>
        <scheme val="none"/>
      </font>
    </dxf>
    <dxf>
      <font>
        <name val="Bahnschrift"/>
        <scheme val="none"/>
      </font>
    </dxf>
    <dxf>
      <font>
        <name val="Bahnschrift"/>
        <scheme val="none"/>
      </font>
    </dxf>
    <dxf>
      <font>
        <name val="Bahnschrift"/>
        <scheme val="none"/>
      </font>
    </dxf>
    <dxf>
      <numFmt numFmtId="14" formatCode="0.00%"/>
    </dxf>
    <dxf>
      <numFmt numFmtId="166" formatCode="&quot;$&quot;\ 0.00,&quot;K&quot;"/>
    </dxf>
    <dxf>
      <font>
        <name val="Bahnschrift"/>
        <scheme val="none"/>
      </font>
    </dxf>
    <dxf>
      <font>
        <name val="Bahnschrift"/>
        <scheme val="none"/>
      </font>
    </dxf>
    <dxf>
      <font>
        <name val="Bahnschrift"/>
        <scheme val="none"/>
      </font>
    </dxf>
    <dxf>
      <font>
        <name val="Bahnschrift"/>
        <scheme val="none"/>
      </font>
    </dxf>
    <dxf>
      <numFmt numFmtId="169" formatCode="&quot;$&quot;\ 0"/>
    </dxf>
    <dxf>
      <font>
        <name val="Bahnschrift"/>
        <scheme val="none"/>
      </font>
    </dxf>
    <dxf>
      <font>
        <name val="Bahnschrift"/>
        <scheme val="none"/>
      </font>
    </dxf>
    <dxf>
      <font>
        <name val="Bahnschrift"/>
        <scheme val="none"/>
      </font>
    </dxf>
    <dxf>
      <numFmt numFmtId="167" formatCode="\$\ #,##0.00;\(\$#,##0.00\);\$#,##0.00"/>
    </dxf>
    <dxf>
      <numFmt numFmtId="165" formatCode="0.00%;\-0.00%;0.00%"/>
    </dxf>
    <dxf>
      <font>
        <name val="Bahnschrift"/>
        <scheme val="none"/>
      </font>
    </dxf>
    <dxf>
      <font>
        <name val="Bahnschrift"/>
        <scheme val="none"/>
      </font>
    </dxf>
    <dxf>
      <font>
        <name val="Bahnschrift"/>
        <scheme val="none"/>
      </font>
    </dxf>
    <dxf>
      <font>
        <name val="Bahnschrift"/>
        <scheme val="none"/>
      </font>
    </dxf>
    <dxf>
      <numFmt numFmtId="170" formatCode="_(&quot;$&quot;\ #,##0_);_(&quot;$&quot;* \(#,##0\);_(&quot;$&quot;* &quot;-&quot;??_);_(@_)"/>
    </dxf>
    <dxf>
      <numFmt numFmtId="169" formatCode="&quot;$&quot;\ 0"/>
    </dxf>
    <dxf>
      <numFmt numFmtId="167" formatCode="\$\ #,##0.00;\(\$#,##0.00\);\$#,##0.00"/>
    </dxf>
    <dxf>
      <font>
        <name val="Bahnschrift"/>
        <scheme val="none"/>
      </font>
    </dxf>
    <dxf>
      <font>
        <name val="Bahnschrift"/>
        <scheme val="none"/>
      </font>
    </dxf>
    <dxf>
      <font>
        <name val="Bahnschrift"/>
        <scheme val="none"/>
      </font>
    </dxf>
    <dxf>
      <numFmt numFmtId="169" formatCode="&quot;$&quot;\ 0"/>
    </dxf>
    <dxf>
      <font>
        <name val="Bahnschrift"/>
        <scheme val="none"/>
      </font>
    </dxf>
    <dxf>
      <font>
        <name val="Bahnschrift"/>
        <scheme val="none"/>
      </font>
    </dxf>
    <dxf>
      <font>
        <name val="Bahnschrift"/>
        <scheme val="none"/>
      </font>
    </dxf>
    <dxf>
      <font>
        <name val="Bahnschrift"/>
        <scheme val="none"/>
      </font>
    </dxf>
    <dxf>
      <numFmt numFmtId="169" formatCode="&quot;$&quot;\ 0"/>
    </dxf>
    <dxf>
      <font>
        <name val="Bahnschrift"/>
        <scheme val="none"/>
      </font>
    </dxf>
    <dxf>
      <font>
        <name val="Bahnschrift"/>
        <scheme val="none"/>
      </font>
    </dxf>
    <dxf>
      <font>
        <name val="Bahnschrift"/>
        <scheme val="none"/>
      </font>
    </dxf>
    <dxf>
      <font>
        <name val="Bahnschrift"/>
        <scheme val="none"/>
      </font>
    </dxf>
    <dxf>
      <font>
        <b val="0"/>
        <i val="0"/>
        <sz val="36"/>
        <color theme="1" tint="0.24994659260841701"/>
        <name val="Bahnschrift"/>
        <family val="2"/>
        <scheme val="none"/>
      </font>
    </dxf>
    <dxf>
      <fill>
        <patternFill>
          <bgColor rgb="FFE6E8E5"/>
        </patternFill>
      </fill>
    </dxf>
    <dxf>
      <font>
        <b val="0"/>
        <i val="0"/>
        <sz val="28"/>
        <color theme="0"/>
        <name val="Bahnschrift"/>
        <family val="2"/>
        <scheme val="none"/>
      </font>
    </dxf>
    <dxf>
      <fill>
        <patternFill>
          <bgColor rgb="FF245E6B"/>
        </patternFill>
      </fill>
      <border diagonalUp="0" diagonalDown="0">
        <left/>
        <right/>
        <top/>
        <bottom/>
        <vertical/>
        <horizontal/>
      </border>
    </dxf>
    <dxf>
      <font>
        <sz val="44"/>
        <name val="Berlin Sans FB"/>
        <family val="2"/>
        <scheme val="none"/>
      </font>
    </dxf>
    <dxf>
      <fill>
        <patternFill>
          <bgColor theme="5" tint="0.79998168889431442"/>
        </patternFill>
      </fill>
    </dxf>
  </dxfs>
  <tableStyles count="3" defaultTableStyle="TableStyleMedium2" defaultPivotStyle="PivotStyleLight16">
    <tableStyle name="Slicer Style 1" pivot="0" table="0" count="10" xr9:uid="{9648800F-FB94-49F3-B5F4-59F3FFD4B0F5}">
      <tableStyleElement type="wholeTable" dxfId="103"/>
      <tableStyleElement type="headerRow" dxfId="102"/>
    </tableStyle>
    <tableStyle name="Slicer Style 2" pivot="0" table="0" count="6" xr9:uid="{3A886B0F-4D2A-4CBA-9C6F-ECDFEF7C424D}">
      <tableStyleElement type="wholeTable" dxfId="101"/>
      <tableStyleElement type="headerRow" dxfId="100"/>
    </tableStyle>
    <tableStyle name="Slicer Style 3" pivot="0" table="0" count="6" xr9:uid="{843691D6-1E0D-4F39-835C-8D91E0A6D9D1}">
      <tableStyleElement type="wholeTable" dxfId="99"/>
      <tableStyleElement type="headerRow" dxfId="98"/>
    </tableStyle>
  </tableStyles>
  <colors>
    <mruColors>
      <color rgb="FF077887"/>
      <color rgb="FF054C59"/>
      <color rgb="FF48F52B"/>
      <color rgb="FF9F0D9F"/>
      <color rgb="FFC3D5D5"/>
      <color rgb="FFF4F5FC"/>
      <color rgb="FFE6E8E5"/>
      <color rgb="FF245E6B"/>
    </mruColors>
  </colors>
  <extLst>
    <ext xmlns:x14="http://schemas.microsoft.com/office/spreadsheetml/2009/9/main" uri="{46F421CA-312F-682f-3DD2-61675219B42D}">
      <x14:dxfs count="16">
        <dxf>
          <font>
            <b val="0"/>
            <i val="0"/>
            <sz val="26.5"/>
            <color theme="1" tint="0.24994659260841701"/>
            <name val="Bahnschrift"/>
            <family val="2"/>
            <scheme val="none"/>
          </font>
          <border>
            <left style="thin">
              <color theme="1" tint="0.24994659260841701"/>
            </left>
            <right style="thin">
              <color theme="1" tint="0.24994659260841701"/>
            </right>
            <top style="thin">
              <color theme="1" tint="0.24994659260841701"/>
            </top>
            <bottom style="thin">
              <color theme="1" tint="0.24994659260841701"/>
            </bottom>
          </border>
        </dxf>
        <dxf>
          <font>
            <b val="0"/>
            <i val="0"/>
            <sz val="24"/>
            <color theme="0" tint="-0.499984740745262"/>
            <name val="Bahnschrift"/>
            <family val="2"/>
            <scheme val="none"/>
          </font>
          <border>
            <left style="thin">
              <color theme="1" tint="0.24994659260841701"/>
            </left>
            <right style="thin">
              <color theme="1" tint="0.24994659260841701"/>
            </right>
            <top style="thin">
              <color theme="1" tint="0.24994659260841701"/>
            </top>
            <bottom style="thin">
              <color theme="1" tint="0.24994659260841701"/>
            </bottom>
          </border>
        </dxf>
        <dxf>
          <font>
            <b val="0"/>
            <i val="0"/>
            <sz val="36"/>
            <color theme="1" tint="0.24994659260841701"/>
            <name val="Bahnschrift"/>
            <family val="2"/>
            <scheme val="none"/>
          </font>
          <border diagonalUp="0" diagonalDown="0">
            <left style="thin">
              <color theme="1" tint="0.24994659260841701"/>
            </left>
            <right style="thin">
              <color theme="1" tint="0.24994659260841701"/>
            </right>
            <top style="thin">
              <color theme="1" tint="0.24994659260841701"/>
            </top>
            <bottom style="thin">
              <color theme="1" tint="0.24994659260841701"/>
            </bottom>
            <vertical/>
            <horizontal/>
          </border>
        </dxf>
        <dxf>
          <font>
            <b val="0"/>
            <i val="0"/>
            <sz val="26"/>
            <color theme="0" tint="-0.499984740745262"/>
            <name val="Bahnschrift"/>
            <family val="2"/>
            <scheme val="none"/>
          </font>
          <border>
            <left style="thin">
              <color theme="1" tint="0.24994659260841701"/>
            </left>
            <right style="thin">
              <color theme="1" tint="0.24994659260841701"/>
            </right>
            <top style="thin">
              <color theme="1" tint="0.24994659260841701"/>
            </top>
            <bottom style="thin">
              <color theme="1" tint="0.24994659260841701"/>
            </bottom>
          </border>
        </dxf>
        <dxf>
          <font>
            <b val="0"/>
            <i val="0"/>
            <sz val="26.5"/>
            <color theme="0"/>
            <name val="Bahnschrift"/>
            <family val="2"/>
            <scheme val="none"/>
          </font>
        </dxf>
        <dxf>
          <font>
            <b val="0"/>
            <i val="0"/>
            <sz val="24"/>
            <color theme="0" tint="-0.499984740745262"/>
            <name val="Bahnschrift"/>
            <family val="2"/>
            <scheme val="none"/>
          </font>
        </dxf>
        <dxf>
          <font>
            <b val="0"/>
            <i val="0"/>
            <sz val="28"/>
            <color theme="0"/>
            <name val="Bahnschrift"/>
            <family val="2"/>
            <scheme val="none"/>
          </font>
          <border diagonalUp="0" diagonalDown="0">
            <left/>
            <right/>
            <top/>
            <bottom/>
            <vertical/>
            <horizontal/>
          </border>
        </dxf>
        <dxf>
          <font>
            <b val="0"/>
            <i val="0"/>
            <sz val="26"/>
            <color theme="0" tint="-0.499984740745262"/>
            <name val="Bahnschrift"/>
            <family val="2"/>
            <scheme val="none"/>
          </font>
        </dxf>
        <dxf>
          <font>
            <sz val="30"/>
            <name val="Berlin Sans FB"/>
            <family val="2"/>
            <scheme val="none"/>
          </font>
        </dxf>
        <dxf>
          <font>
            <sz val="30"/>
            <name val="Berlin Sans FB"/>
            <family val="2"/>
            <scheme val="none"/>
          </font>
        </dxf>
        <dxf>
          <font>
            <sz val="36"/>
            <name val="Berlin Sans FB"/>
            <family val="2"/>
            <scheme val="none"/>
          </font>
          <fill>
            <patternFill>
              <bgColor theme="0"/>
            </patternFill>
          </fill>
        </dxf>
        <dxf>
          <font>
            <sz val="36"/>
            <name val="Berlin Sans FB"/>
            <family val="2"/>
            <scheme val="none"/>
          </font>
          <fill>
            <patternFill>
              <bgColor theme="0" tint="-4.9989318521683403E-2"/>
            </patternFill>
          </fill>
        </dxf>
        <dxf>
          <font>
            <sz val="30"/>
            <name val="Berlin Sans FB"/>
            <family val="2"/>
            <scheme val="none"/>
          </font>
          <fill>
            <patternFill patternType="none">
              <bgColor auto="1"/>
            </patternFill>
          </fill>
        </dxf>
        <dxf>
          <font>
            <sz val="36"/>
            <name val="Berlin Sans FB"/>
            <family val="2"/>
            <scheme val="none"/>
          </font>
          <fill>
            <patternFill>
              <bgColor theme="0"/>
            </patternFill>
          </fill>
        </dxf>
        <dxf>
          <font>
            <sz val="30"/>
            <name val="Berlin Sans FB"/>
            <family val="2"/>
            <scheme val="none"/>
          </font>
        </dxf>
        <dxf>
          <font>
            <sz val="36"/>
            <name val="Berlin Sans FB"/>
            <family val="2"/>
            <scheme val="none"/>
          </font>
          <fill>
            <patternFill patternType="solid">
              <bgColor theme="0" tint="-4.9989318521683403E-2"/>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 Style 2">
          <x14:slicerStyleElements>
            <x14:slicerStyleElement type="unselectedItemWithData" dxfId="7"/>
            <x14:slicerStyleElement type="selectedItemWithData" dxfId="6"/>
            <x14:slicerStyleElement type="hoveredUnselectedItemWithData" dxfId="5"/>
            <x14:slicerStyleElement type="hoveredSelectedItemWithData" dxfId="4"/>
          </x14:slicerStyleElements>
        </x14:slicerStyle>
        <x14:slicerStyle name="Slicer Style 3">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theme" Target="theme/theme1.xml"/><Relationship Id="rId21" Type="http://schemas.openxmlformats.org/officeDocument/2006/relationships/pivotCacheDefinition" Target="pivotCache/pivotCacheDefinition18.xml"/><Relationship Id="rId42" Type="http://schemas.openxmlformats.org/officeDocument/2006/relationships/customXml" Target="../customXml/item11.xml"/><Relationship Id="rId47" Type="http://schemas.openxmlformats.org/officeDocument/2006/relationships/customXml" Target="../customXml/item16.xml"/><Relationship Id="rId63" Type="http://schemas.openxmlformats.org/officeDocument/2006/relationships/customXml" Target="../customXml/item32.xml"/><Relationship Id="rId68" Type="http://schemas.openxmlformats.org/officeDocument/2006/relationships/customXml" Target="../customXml/item37.xml"/><Relationship Id="rId7" Type="http://schemas.openxmlformats.org/officeDocument/2006/relationships/pivotCacheDefinition" Target="pivotCache/pivotCacheDefinition4.xml"/><Relationship Id="rId71" Type="http://schemas.openxmlformats.org/officeDocument/2006/relationships/customXml" Target="../customXml/item40.xml"/><Relationship Id="rId2" Type="http://schemas.openxmlformats.org/officeDocument/2006/relationships/worksheet" Target="worksheets/sheet2.xml"/><Relationship Id="rId16" Type="http://schemas.openxmlformats.org/officeDocument/2006/relationships/pivotCacheDefinition" Target="pivotCache/pivotCacheDefinition13.xml"/><Relationship Id="rId29" Type="http://schemas.openxmlformats.org/officeDocument/2006/relationships/sharedStrings" Target="sharedStrings.xml"/><Relationship Id="rId11" Type="http://schemas.openxmlformats.org/officeDocument/2006/relationships/pivotCacheDefinition" Target="pivotCache/pivotCacheDefinition8.xml"/><Relationship Id="rId24" Type="http://schemas.microsoft.com/office/2007/relationships/slicerCache" Target="slicerCaches/slicerCache3.xml"/><Relationship Id="rId32" Type="http://schemas.openxmlformats.org/officeDocument/2006/relationships/customXml" Target="../customXml/item1.xml"/><Relationship Id="rId37" Type="http://schemas.openxmlformats.org/officeDocument/2006/relationships/customXml" Target="../customXml/item6.xml"/><Relationship Id="rId40" Type="http://schemas.openxmlformats.org/officeDocument/2006/relationships/customXml" Target="../customXml/item9.xml"/><Relationship Id="rId45" Type="http://schemas.openxmlformats.org/officeDocument/2006/relationships/customXml" Target="../customXml/item14.xml"/><Relationship Id="rId53" Type="http://schemas.openxmlformats.org/officeDocument/2006/relationships/customXml" Target="../customXml/item22.xml"/><Relationship Id="rId58" Type="http://schemas.openxmlformats.org/officeDocument/2006/relationships/customXml" Target="../customXml/item27.xml"/><Relationship Id="rId66" Type="http://schemas.openxmlformats.org/officeDocument/2006/relationships/customXml" Target="../customXml/item35.xml"/><Relationship Id="rId5" Type="http://schemas.openxmlformats.org/officeDocument/2006/relationships/pivotCacheDefinition" Target="pivotCache/pivotCacheDefinition2.xml"/><Relationship Id="rId61" Type="http://schemas.openxmlformats.org/officeDocument/2006/relationships/customXml" Target="../customXml/item30.xml"/><Relationship Id="rId19" Type="http://schemas.openxmlformats.org/officeDocument/2006/relationships/pivotCacheDefinition" Target="pivotCache/pivotCacheDefinition16.xml"/><Relationship Id="rId14" Type="http://schemas.openxmlformats.org/officeDocument/2006/relationships/pivotCacheDefinition" Target="pivotCache/pivotCacheDefinition11.xml"/><Relationship Id="rId22" Type="http://schemas.microsoft.com/office/2007/relationships/slicerCache" Target="slicerCaches/slicerCache1.xml"/><Relationship Id="rId27" Type="http://schemas.openxmlformats.org/officeDocument/2006/relationships/connections" Target="connections.xml"/><Relationship Id="rId30" Type="http://schemas.openxmlformats.org/officeDocument/2006/relationships/powerPivotData" Target="model/item.data"/><Relationship Id="rId35" Type="http://schemas.openxmlformats.org/officeDocument/2006/relationships/customXml" Target="../customXml/item4.xml"/><Relationship Id="rId43" Type="http://schemas.openxmlformats.org/officeDocument/2006/relationships/customXml" Target="../customXml/item12.xml"/><Relationship Id="rId48" Type="http://schemas.openxmlformats.org/officeDocument/2006/relationships/customXml" Target="../customXml/item17.xml"/><Relationship Id="rId56" Type="http://schemas.openxmlformats.org/officeDocument/2006/relationships/customXml" Target="../customXml/item25.xml"/><Relationship Id="rId64" Type="http://schemas.openxmlformats.org/officeDocument/2006/relationships/customXml" Target="../customXml/item33.xml"/><Relationship Id="rId69" Type="http://schemas.openxmlformats.org/officeDocument/2006/relationships/customXml" Target="../customXml/item38.xml"/><Relationship Id="rId8" Type="http://schemas.openxmlformats.org/officeDocument/2006/relationships/pivotCacheDefinition" Target="pivotCache/pivotCacheDefinition5.xml"/><Relationship Id="rId51" Type="http://schemas.openxmlformats.org/officeDocument/2006/relationships/customXml" Target="../customXml/item20.xml"/><Relationship Id="rId3" Type="http://schemas.openxmlformats.org/officeDocument/2006/relationships/worksheet" Target="worksheets/sheet3.xml"/><Relationship Id="rId12" Type="http://schemas.openxmlformats.org/officeDocument/2006/relationships/pivotCacheDefinition" Target="pivotCache/pivotCacheDefinition9.xml"/><Relationship Id="rId17" Type="http://schemas.openxmlformats.org/officeDocument/2006/relationships/pivotCacheDefinition" Target="pivotCache/pivotCacheDefinition14.xml"/><Relationship Id="rId25" Type="http://schemas.microsoft.com/office/2007/relationships/slicerCache" Target="slicerCaches/slicerCache4.xml"/><Relationship Id="rId33" Type="http://schemas.openxmlformats.org/officeDocument/2006/relationships/customXml" Target="../customXml/item2.xml"/><Relationship Id="rId38" Type="http://schemas.openxmlformats.org/officeDocument/2006/relationships/customXml" Target="../customXml/item7.xml"/><Relationship Id="rId46" Type="http://schemas.openxmlformats.org/officeDocument/2006/relationships/customXml" Target="../customXml/item15.xml"/><Relationship Id="rId59" Type="http://schemas.openxmlformats.org/officeDocument/2006/relationships/customXml" Target="../customXml/item28.xml"/><Relationship Id="rId67" Type="http://schemas.openxmlformats.org/officeDocument/2006/relationships/customXml" Target="../customXml/item36.xml"/><Relationship Id="rId20" Type="http://schemas.openxmlformats.org/officeDocument/2006/relationships/pivotCacheDefinition" Target="pivotCache/pivotCacheDefinition17.xml"/><Relationship Id="rId41" Type="http://schemas.openxmlformats.org/officeDocument/2006/relationships/customXml" Target="../customXml/item10.xml"/><Relationship Id="rId54" Type="http://schemas.openxmlformats.org/officeDocument/2006/relationships/customXml" Target="../customXml/item23.xml"/><Relationship Id="rId62" Type="http://schemas.openxmlformats.org/officeDocument/2006/relationships/customXml" Target="../customXml/item31.xml"/><Relationship Id="rId70" Type="http://schemas.openxmlformats.org/officeDocument/2006/relationships/customXml" Target="../customXml/item39.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5" Type="http://schemas.openxmlformats.org/officeDocument/2006/relationships/pivotCacheDefinition" Target="pivotCache/pivotCacheDefinition12.xml"/><Relationship Id="rId23" Type="http://schemas.microsoft.com/office/2007/relationships/slicerCache" Target="slicerCaches/slicerCache2.xml"/><Relationship Id="rId28" Type="http://schemas.openxmlformats.org/officeDocument/2006/relationships/styles" Target="styles.xml"/><Relationship Id="rId36" Type="http://schemas.openxmlformats.org/officeDocument/2006/relationships/customXml" Target="../customXml/item5.xml"/><Relationship Id="rId49" Type="http://schemas.openxmlformats.org/officeDocument/2006/relationships/customXml" Target="../customXml/item18.xml"/><Relationship Id="rId57" Type="http://schemas.openxmlformats.org/officeDocument/2006/relationships/customXml" Target="../customXml/item26.xml"/><Relationship Id="rId10" Type="http://schemas.openxmlformats.org/officeDocument/2006/relationships/pivotCacheDefinition" Target="pivotCache/pivotCacheDefinition7.xml"/><Relationship Id="rId31" Type="http://schemas.openxmlformats.org/officeDocument/2006/relationships/calcChain" Target="calcChain.xml"/><Relationship Id="rId44" Type="http://schemas.openxmlformats.org/officeDocument/2006/relationships/customXml" Target="../customXml/item13.xml"/><Relationship Id="rId52" Type="http://schemas.openxmlformats.org/officeDocument/2006/relationships/customXml" Target="../customXml/item21.xml"/><Relationship Id="rId60" Type="http://schemas.openxmlformats.org/officeDocument/2006/relationships/customXml" Target="../customXml/item29.xml"/><Relationship Id="rId65" Type="http://schemas.openxmlformats.org/officeDocument/2006/relationships/customXml" Target="../customXml/item34.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3" Type="http://schemas.openxmlformats.org/officeDocument/2006/relationships/pivotCacheDefinition" Target="pivotCache/pivotCacheDefinition10.xml"/><Relationship Id="rId18" Type="http://schemas.openxmlformats.org/officeDocument/2006/relationships/pivotCacheDefinition" Target="pivotCache/pivotCacheDefinition15.xml"/><Relationship Id="rId39" Type="http://schemas.openxmlformats.org/officeDocument/2006/relationships/customXml" Target="../customXml/item8.xml"/><Relationship Id="rId34" Type="http://schemas.openxmlformats.org/officeDocument/2006/relationships/customXml" Target="../customXml/item3.xml"/><Relationship Id="rId50" Type="http://schemas.openxmlformats.org/officeDocument/2006/relationships/customXml" Target="../customXml/item19.xml"/><Relationship Id="rId55" Type="http://schemas.openxmlformats.org/officeDocument/2006/relationships/customXml" Target="../customXml/item2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image" Target="../media/image3.png"/><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Sales.xlsx]Analysis!PivotTable6</c:name>
    <c:fmtId val="1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77887"/>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2400" b="0"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rgbClr val="054C59">
                <a:alpha val="57000"/>
              </a:srgbClr>
            </a:solidFill>
            <a:round/>
          </a:ln>
          <a:effectLst/>
        </c:spPr>
        <c:marker>
          <c:symbol val="circle"/>
          <c:size val="14"/>
          <c:spPr>
            <a:solidFill>
              <a:srgbClr val="F4F5FC"/>
            </a:solidFill>
            <a:ln w="9525">
              <a:solidFill>
                <a:srgbClr val="245E6B"/>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5.2355967365515142E-2"/>
              <c:y val="6.312872581087374E-2"/>
            </c:manualLayout>
          </c:layout>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rgbClr val="054C59">
                <a:alpha val="57000"/>
              </a:srgbClr>
            </a:solidFill>
            <a:round/>
          </a:ln>
          <a:effectLst/>
        </c:spPr>
        <c:marker>
          <c:symbol val="circle"/>
          <c:size val="14"/>
          <c:spPr>
            <a:solidFill>
              <a:srgbClr val="F4F5FC"/>
            </a:solidFill>
            <a:ln w="9525">
              <a:solidFill>
                <a:srgbClr val="245E6B"/>
              </a:solidFill>
            </a:ln>
            <a:effectLst/>
          </c:spPr>
        </c:marker>
        <c:dLbl>
          <c:idx val="0"/>
          <c:layout>
            <c:manualLayout>
              <c:x val="-0.11727527130816887"/>
              <c:y val="2.7537136401801141E-2"/>
            </c:manualLayout>
          </c:layout>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rgbClr val="054C59">
                <a:alpha val="57000"/>
              </a:srgbClr>
            </a:solidFill>
            <a:round/>
          </a:ln>
          <a:effectLst/>
        </c:spPr>
        <c:marker>
          <c:symbol val="circle"/>
          <c:size val="14"/>
          <c:spPr>
            <a:solidFill>
              <a:srgbClr val="F4F5FC"/>
            </a:solidFill>
            <a:ln w="9525">
              <a:solidFill>
                <a:srgbClr val="245E6B"/>
              </a:solidFill>
            </a:ln>
            <a:effectLst/>
          </c:spPr>
        </c:marker>
        <c:dLbl>
          <c:idx val="0"/>
          <c:layout>
            <c:manualLayout>
              <c:x val="-0.13274574944341064"/>
              <c:y val="1.5057846950319535E-2"/>
            </c:manualLayout>
          </c:layout>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77887"/>
          </a:solidFill>
          <a:ln>
            <a:noFill/>
          </a:ln>
          <a:effectLst/>
        </c:spPr>
        <c:dLbl>
          <c:idx val="0"/>
          <c:layout>
            <c:manualLayout>
              <c:x val="1.84576958889946E-2"/>
              <c:y val="2.586908937138904E-3"/>
            </c:manualLayout>
          </c:layout>
          <c:spPr>
            <a:noFill/>
            <a:ln>
              <a:noFill/>
            </a:ln>
            <a:effectLst/>
          </c:spPr>
          <c:txPr>
            <a:bodyPr rot="0" spcFirstLastPara="1" vertOverflow="ellipsis" vert="horz" wrap="square" lIns="38100" tIns="19050" rIns="38100" bIns="19050" anchor="ctr" anchorCtr="0">
              <a:spAutoFit/>
            </a:bodyPr>
            <a:lstStyle/>
            <a:p>
              <a:pPr algn="ctr">
                <a:defRPr lang="en-US" sz="2400" b="0"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2163851261850065E-2"/>
          <c:y val="0.18032201516539717"/>
          <c:w val="0.86772323742668689"/>
          <c:h val="0.68777862740648732"/>
        </c:manualLayout>
      </c:layout>
      <c:barChart>
        <c:barDir val="col"/>
        <c:grouping val="clustered"/>
        <c:varyColors val="0"/>
        <c:ser>
          <c:idx val="0"/>
          <c:order val="0"/>
          <c:tx>
            <c:strRef>
              <c:f>Analysis!$B$11</c:f>
              <c:strCache>
                <c:ptCount val="1"/>
                <c:pt idx="0">
                  <c:v>Revenue</c:v>
                </c:pt>
              </c:strCache>
            </c:strRef>
          </c:tx>
          <c:spPr>
            <a:solidFill>
              <a:srgbClr val="077887"/>
            </a:solidFill>
            <a:ln>
              <a:noFill/>
            </a:ln>
            <a:effectLst/>
          </c:spPr>
          <c:invertIfNegative val="0"/>
          <c:dPt>
            <c:idx val="1"/>
            <c:invertIfNegative val="0"/>
            <c:bubble3D val="0"/>
            <c:extLst>
              <c:ext xmlns:c16="http://schemas.microsoft.com/office/drawing/2014/chart" uri="{C3380CC4-5D6E-409C-BE32-E72D297353CC}">
                <c16:uniqueId val="{00000000-4C90-474F-8A22-E69233CD1007}"/>
              </c:ext>
            </c:extLst>
          </c:dPt>
          <c:dLbls>
            <c:dLbl>
              <c:idx val="1"/>
              <c:layout>
                <c:manualLayout>
                  <c:x val="1.84576958889946E-2"/>
                  <c:y val="2.58690893713890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C90-474F-8A22-E69233CD1007}"/>
                </c:ext>
              </c:extLst>
            </c:dLbl>
            <c:spPr>
              <a:noFill/>
              <a:ln>
                <a:noFill/>
              </a:ln>
              <a:effectLst/>
            </c:spPr>
            <c:txPr>
              <a:bodyPr rot="0" spcFirstLastPara="1" vertOverflow="ellipsis" vert="horz" wrap="square" lIns="38100" tIns="19050" rIns="38100" bIns="19050" anchor="ctr" anchorCtr="0">
                <a:spAutoFit/>
              </a:bodyPr>
              <a:lstStyle/>
              <a:p>
                <a:pPr algn="ctr">
                  <a:defRPr lang="en-US" sz="2400" b="0"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Analysis!$A$12:$A$15</c:f>
              <c:strCache>
                <c:ptCount val="3"/>
                <c:pt idx="0">
                  <c:v>United Kingdom</c:v>
                </c:pt>
                <c:pt idx="1">
                  <c:v>United States</c:v>
                </c:pt>
                <c:pt idx="2">
                  <c:v>Ireland</c:v>
                </c:pt>
              </c:strCache>
            </c:strRef>
          </c:cat>
          <c:val>
            <c:numRef>
              <c:f>Analysis!$B$12:$B$15</c:f>
              <c:numCache>
                <c:formatCode>"$"\ 0</c:formatCode>
                <c:ptCount val="3"/>
                <c:pt idx="0">
                  <c:v>2798.5050000000001</c:v>
                </c:pt>
                <c:pt idx="1">
                  <c:v>35638.885000000002</c:v>
                </c:pt>
                <c:pt idx="2">
                  <c:v>6696.8649999999998</c:v>
                </c:pt>
              </c:numCache>
            </c:numRef>
          </c:val>
          <c:extLst>
            <c:ext xmlns:c16="http://schemas.microsoft.com/office/drawing/2014/chart" uri="{C3380CC4-5D6E-409C-BE32-E72D297353CC}">
              <c16:uniqueId val="{00000000-2DE3-45C8-A69D-722BB1E3F80A}"/>
            </c:ext>
          </c:extLst>
        </c:ser>
        <c:dLbls>
          <c:showLegendKey val="0"/>
          <c:showVal val="0"/>
          <c:showCatName val="0"/>
          <c:showSerName val="0"/>
          <c:showPercent val="0"/>
          <c:showBubbleSize val="0"/>
        </c:dLbls>
        <c:gapWidth val="219"/>
        <c:overlap val="-27"/>
        <c:axId val="663444879"/>
        <c:axId val="663444399"/>
      </c:barChart>
      <c:lineChart>
        <c:grouping val="standard"/>
        <c:varyColors val="0"/>
        <c:ser>
          <c:idx val="1"/>
          <c:order val="1"/>
          <c:tx>
            <c:strRef>
              <c:f>Analysis!$C$11</c:f>
              <c:strCache>
                <c:ptCount val="1"/>
                <c:pt idx="0">
                  <c:v>AOV</c:v>
                </c:pt>
              </c:strCache>
            </c:strRef>
          </c:tx>
          <c:spPr>
            <a:ln w="28575" cap="rnd">
              <a:solidFill>
                <a:srgbClr val="054C59">
                  <a:alpha val="57000"/>
                </a:srgbClr>
              </a:solidFill>
              <a:round/>
            </a:ln>
            <a:effectLst/>
          </c:spPr>
          <c:marker>
            <c:symbol val="circle"/>
            <c:size val="14"/>
            <c:spPr>
              <a:solidFill>
                <a:srgbClr val="F4F5FC"/>
              </a:solidFill>
              <a:ln w="9525">
                <a:solidFill>
                  <a:srgbClr val="245E6B"/>
                </a:solidFill>
              </a:ln>
              <a:effectLst/>
            </c:spPr>
          </c:marker>
          <c:dPt>
            <c:idx val="0"/>
            <c:marker>
              <c:symbol val="circle"/>
              <c:size val="14"/>
              <c:spPr>
                <a:solidFill>
                  <a:srgbClr val="F4F5FC"/>
                </a:solidFill>
                <a:ln w="9525">
                  <a:solidFill>
                    <a:srgbClr val="245E6B"/>
                  </a:solidFill>
                </a:ln>
                <a:effectLst/>
              </c:spPr>
            </c:marker>
            <c:bubble3D val="0"/>
            <c:extLst>
              <c:ext xmlns:c16="http://schemas.microsoft.com/office/drawing/2014/chart" uri="{C3380CC4-5D6E-409C-BE32-E72D297353CC}">
                <c16:uniqueId val="{00000003-2DE3-45C8-A69D-722BB1E3F80A}"/>
              </c:ext>
            </c:extLst>
          </c:dPt>
          <c:dPt>
            <c:idx val="1"/>
            <c:marker>
              <c:symbol val="circle"/>
              <c:size val="14"/>
              <c:spPr>
                <a:solidFill>
                  <a:srgbClr val="F4F5FC"/>
                </a:solidFill>
                <a:ln w="9525">
                  <a:solidFill>
                    <a:srgbClr val="245E6B"/>
                  </a:solidFill>
                </a:ln>
                <a:effectLst/>
              </c:spPr>
            </c:marker>
            <c:bubble3D val="0"/>
            <c:extLst>
              <c:ext xmlns:c16="http://schemas.microsoft.com/office/drawing/2014/chart" uri="{C3380CC4-5D6E-409C-BE32-E72D297353CC}">
                <c16:uniqueId val="{00000002-2DE3-45C8-A69D-722BB1E3F80A}"/>
              </c:ext>
            </c:extLst>
          </c:dPt>
          <c:dLbls>
            <c:dLbl>
              <c:idx val="0"/>
              <c:layout>
                <c:manualLayout>
                  <c:x val="-0.11727527130816887"/>
                  <c:y val="2.753713640180114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DE3-45C8-A69D-722BB1E3F80A}"/>
                </c:ext>
              </c:extLst>
            </c:dLbl>
            <c:dLbl>
              <c:idx val="1"/>
              <c:layout>
                <c:manualLayout>
                  <c:x val="-0.13274574944341064"/>
                  <c:y val="1.50578469503195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DE3-45C8-A69D-722BB1E3F80A}"/>
                </c:ext>
              </c:extLst>
            </c:dLbl>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Analysis!$A$12:$A$15</c:f>
              <c:strCache>
                <c:ptCount val="3"/>
                <c:pt idx="0">
                  <c:v>United Kingdom</c:v>
                </c:pt>
                <c:pt idx="1">
                  <c:v>United States</c:v>
                </c:pt>
                <c:pt idx="2">
                  <c:v>Ireland</c:v>
                </c:pt>
              </c:strCache>
            </c:strRef>
          </c:cat>
          <c:val>
            <c:numRef>
              <c:f>Analysis!$C$12:$C$15</c:f>
              <c:numCache>
                <c:formatCode>\$\ #,##0.00;\(\$#,##0.00\);\$#,##0.00</c:formatCode>
                <c:ptCount val="3"/>
                <c:pt idx="0">
                  <c:v>2.6085356288446868E-2</c:v>
                </c:pt>
                <c:pt idx="1">
                  <c:v>2.1717851161729664E-2</c:v>
                </c:pt>
                <c:pt idx="2">
                  <c:v>2.2846511016722006E-2</c:v>
                </c:pt>
              </c:numCache>
            </c:numRef>
          </c:val>
          <c:smooth val="1"/>
          <c:extLst>
            <c:ext xmlns:c16="http://schemas.microsoft.com/office/drawing/2014/chart" uri="{C3380CC4-5D6E-409C-BE32-E72D297353CC}">
              <c16:uniqueId val="{00000001-2DE3-45C8-A69D-722BB1E3F80A}"/>
            </c:ext>
          </c:extLst>
        </c:ser>
        <c:dLbls>
          <c:showLegendKey val="0"/>
          <c:showVal val="0"/>
          <c:showCatName val="0"/>
          <c:showSerName val="0"/>
          <c:showPercent val="0"/>
          <c:showBubbleSize val="0"/>
        </c:dLbls>
        <c:marker val="1"/>
        <c:smooth val="0"/>
        <c:axId val="792963359"/>
        <c:axId val="792950879"/>
      </c:lineChart>
      <c:catAx>
        <c:axId val="663444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Bahnschrift" panose="020B0502040204020203" pitchFamily="34" charset="0"/>
                <a:ea typeface="+mn-ea"/>
                <a:cs typeface="+mn-cs"/>
              </a:defRPr>
            </a:pPr>
            <a:endParaRPr lang="en-US"/>
          </a:p>
        </c:txPr>
        <c:crossAx val="663444399"/>
        <c:crosses val="autoZero"/>
        <c:auto val="1"/>
        <c:lblAlgn val="ctr"/>
        <c:lblOffset val="100"/>
        <c:noMultiLvlLbl val="0"/>
      </c:catAx>
      <c:valAx>
        <c:axId val="663444399"/>
        <c:scaling>
          <c:orientation val="minMax"/>
        </c:scaling>
        <c:delete val="0"/>
        <c:axPos val="l"/>
        <c:numFmt formatCode="&quot;$&quot;\ 0" sourceLinked="1"/>
        <c:majorTickMark val="out"/>
        <c:minorTickMark val="none"/>
        <c:tickLblPos val="nextTo"/>
        <c:spPr>
          <a:noFill/>
          <a:ln>
            <a:noFill/>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crossAx val="663444879"/>
        <c:crosses val="autoZero"/>
        <c:crossBetween val="between"/>
      </c:valAx>
      <c:valAx>
        <c:axId val="792950879"/>
        <c:scaling>
          <c:orientation val="minMax"/>
        </c:scaling>
        <c:delete val="0"/>
        <c:axPos val="r"/>
        <c:numFmt formatCode="\$\ #,##0.00;\(\$#,##0.00\);\$#,##0.00" sourceLinked="1"/>
        <c:majorTickMark val="out"/>
        <c:minorTickMark val="none"/>
        <c:tickLblPos val="nextTo"/>
        <c:spPr>
          <a:noFill/>
          <a:ln>
            <a:noFill/>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crossAx val="792963359"/>
        <c:crosses val="max"/>
        <c:crossBetween val="between"/>
      </c:valAx>
      <c:catAx>
        <c:axId val="792963359"/>
        <c:scaling>
          <c:orientation val="minMax"/>
        </c:scaling>
        <c:delete val="1"/>
        <c:axPos val="b"/>
        <c:numFmt formatCode="General" sourceLinked="1"/>
        <c:majorTickMark val="out"/>
        <c:minorTickMark val="none"/>
        <c:tickLblPos val="nextTo"/>
        <c:crossAx val="792950879"/>
        <c:crosses val="autoZero"/>
        <c:auto val="1"/>
        <c:lblAlgn val="ctr"/>
        <c:lblOffset val="100"/>
        <c:noMultiLvlLbl val="0"/>
      </c:catAx>
      <c:spPr>
        <a:noFill/>
        <a:ln>
          <a:noFill/>
        </a:ln>
        <a:effectLst/>
      </c:spPr>
    </c:plotArea>
    <c:legend>
      <c:legendPos val="r"/>
      <c:layout>
        <c:manualLayout>
          <c:xMode val="edge"/>
          <c:yMode val="edge"/>
          <c:x val="0.35213520163386491"/>
          <c:y val="1.3536866711452104E-2"/>
          <c:w val="0.3274447771061918"/>
          <c:h val="0.12766048698430588"/>
        </c:manualLayout>
      </c:layout>
      <c:overlay val="1"/>
      <c:spPr>
        <a:noFill/>
        <a:ln>
          <a:no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Bahnschrift" panose="020B0502040204020203"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[Coffee Sales.xlsx]Analysis!PivotTable8</c:name>
    <c:fmtId val="19"/>
  </c:pivotSource>
  <c:chart>
    <c:autoTitleDeleted val="1"/>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77887"/>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2000" b="0"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77887">
              <a:alpha val="70000"/>
            </a:srgb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2000" b="0"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77887">
              <a:alpha val="37000"/>
            </a:srgb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2000" b="0"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77887">
              <a:alpha val="14000"/>
            </a:srgb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2000" b="0"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077887"/>
          </a:solidFill>
          <a:ln>
            <a:noFill/>
          </a:ln>
          <a:effectLst>
            <a:outerShdw blurRad="57150" dist="19050" dir="5400000" algn="ctr" rotWithShape="0">
              <a:srgbClr val="000000">
                <a:alpha val="63000"/>
              </a:srgbClr>
            </a:outerShdw>
          </a:effectLst>
        </c:spPr>
      </c:pivotFmt>
      <c:pivotFmt>
        <c:idx val="14"/>
        <c:spPr>
          <a:solidFill>
            <a:srgbClr val="077887"/>
          </a:solidFill>
          <a:ln>
            <a:noFill/>
          </a:ln>
          <a:effectLst>
            <a:outerShdw blurRad="57150" dist="19050" dir="5400000" algn="ctr" rotWithShape="0">
              <a:srgbClr val="000000">
                <a:alpha val="63000"/>
              </a:srgbClr>
            </a:outerShdw>
          </a:effectLst>
        </c:spPr>
      </c:pivotFmt>
      <c:pivotFmt>
        <c:idx val="15"/>
        <c:spPr>
          <a:solidFill>
            <a:srgbClr val="077887"/>
          </a:solidFill>
          <a:ln>
            <a:noFill/>
          </a:ln>
          <a:effectLst>
            <a:outerShdw blurRad="57150" dist="19050" dir="5400000" algn="ctr" rotWithShape="0">
              <a:srgbClr val="000000">
                <a:alpha val="63000"/>
              </a:srgbClr>
            </a:outerShdw>
          </a:effectLst>
        </c:spPr>
      </c:pivotFmt>
      <c:pivotFmt>
        <c:idx val="16"/>
        <c:spPr>
          <a:solidFill>
            <a:srgbClr val="077887"/>
          </a:solidFill>
          <a:ln>
            <a:noFill/>
          </a:ln>
          <a:effectLst>
            <a:outerShdw blurRad="57150" dist="19050" dir="5400000" algn="ctr" rotWithShape="0">
              <a:srgbClr val="000000">
                <a:alpha val="63000"/>
              </a:srgbClr>
            </a:outerShdw>
          </a:effectLst>
        </c:spPr>
      </c:pivotFmt>
      <c:pivotFmt>
        <c:idx val="17"/>
        <c:spPr>
          <a:solidFill>
            <a:srgbClr val="077887"/>
          </a:solidFill>
          <a:ln>
            <a:noFill/>
          </a:ln>
          <a:effectLst>
            <a:outerShdw blurRad="57150" dist="19050" dir="5400000" algn="ctr" rotWithShape="0">
              <a:srgbClr val="000000">
                <a:alpha val="63000"/>
              </a:srgbClr>
            </a:outerShdw>
          </a:effectLst>
        </c:spPr>
      </c:pivotFmt>
      <c:pivotFmt>
        <c:idx val="18"/>
        <c:spPr>
          <a:solidFill>
            <a:srgbClr val="077887"/>
          </a:solidFill>
          <a:ln>
            <a:noFill/>
          </a:ln>
          <a:effectLst>
            <a:outerShdw blurRad="57150" dist="19050" dir="5400000" algn="ctr" rotWithShape="0">
              <a:srgbClr val="000000">
                <a:alpha val="63000"/>
              </a:srgbClr>
            </a:outerShdw>
          </a:effectLst>
        </c:spPr>
      </c:pivotFmt>
      <c:pivotFmt>
        <c:idx val="19"/>
        <c:spPr>
          <a:solidFill>
            <a:srgbClr val="077887">
              <a:alpha val="70000"/>
            </a:srgbClr>
          </a:solidFill>
          <a:ln>
            <a:noFill/>
          </a:ln>
          <a:effectLst>
            <a:outerShdw blurRad="57150" dist="19050" dir="5400000" algn="ctr" rotWithShape="0">
              <a:srgbClr val="000000">
                <a:alpha val="63000"/>
              </a:srgbClr>
            </a:outerShdw>
          </a:effectLst>
        </c:spPr>
      </c:pivotFmt>
      <c:pivotFmt>
        <c:idx val="20"/>
        <c:spPr>
          <a:solidFill>
            <a:srgbClr val="077887">
              <a:alpha val="70000"/>
            </a:srgbClr>
          </a:solidFill>
          <a:ln>
            <a:noFill/>
          </a:ln>
          <a:effectLst>
            <a:outerShdw blurRad="57150" dist="19050" dir="5400000" algn="ctr" rotWithShape="0">
              <a:srgbClr val="000000">
                <a:alpha val="63000"/>
              </a:srgbClr>
            </a:outerShdw>
          </a:effectLst>
        </c:spPr>
      </c:pivotFmt>
      <c:pivotFmt>
        <c:idx val="21"/>
        <c:spPr>
          <a:solidFill>
            <a:srgbClr val="077887">
              <a:alpha val="70000"/>
            </a:srgbClr>
          </a:solidFill>
          <a:ln>
            <a:noFill/>
          </a:ln>
          <a:effectLst>
            <a:outerShdw blurRad="57150" dist="19050" dir="5400000" algn="ctr" rotWithShape="0">
              <a:srgbClr val="000000">
                <a:alpha val="63000"/>
              </a:srgbClr>
            </a:outerShdw>
          </a:effectLst>
        </c:spPr>
      </c:pivotFmt>
      <c:pivotFmt>
        <c:idx val="22"/>
        <c:spPr>
          <a:solidFill>
            <a:srgbClr val="077887">
              <a:alpha val="37000"/>
            </a:srgbClr>
          </a:solidFill>
          <a:ln>
            <a:noFill/>
          </a:ln>
          <a:effectLst>
            <a:outerShdw blurRad="57150" dist="19050" dir="5400000" algn="ctr" rotWithShape="0">
              <a:srgbClr val="000000">
                <a:alpha val="63000"/>
              </a:srgbClr>
            </a:outerShdw>
          </a:effectLst>
        </c:spPr>
      </c:pivotFmt>
      <c:pivotFmt>
        <c:idx val="23"/>
        <c:spPr>
          <a:solidFill>
            <a:srgbClr val="077887">
              <a:alpha val="37000"/>
            </a:srgbClr>
          </a:solidFill>
          <a:ln>
            <a:noFill/>
          </a:ln>
          <a:effectLst>
            <a:outerShdw blurRad="57150" dist="19050" dir="5400000" algn="ctr" rotWithShape="0">
              <a:srgbClr val="000000">
                <a:alpha val="63000"/>
              </a:srgbClr>
            </a:outerShdw>
          </a:effectLst>
        </c:spPr>
      </c:pivotFmt>
      <c:pivotFmt>
        <c:idx val="24"/>
        <c:spPr>
          <a:solidFill>
            <a:srgbClr val="077887">
              <a:alpha val="37000"/>
            </a:srgbClr>
          </a:solidFill>
          <a:ln>
            <a:noFill/>
          </a:ln>
          <a:effectLst>
            <a:outerShdw blurRad="57150" dist="19050" dir="5400000" algn="ctr" rotWithShape="0">
              <a:srgbClr val="000000">
                <a:alpha val="63000"/>
              </a:srgbClr>
            </a:outerShdw>
          </a:effectLst>
        </c:spPr>
      </c:pivotFmt>
      <c:pivotFmt>
        <c:idx val="25"/>
        <c:spPr>
          <a:solidFill>
            <a:srgbClr val="077887">
              <a:alpha val="14000"/>
            </a:srgbClr>
          </a:solidFill>
          <a:ln>
            <a:noFill/>
          </a:ln>
          <a:effectLst>
            <a:outerShdw blurRad="57150" dist="19050" dir="5400000" algn="ctr" rotWithShape="0">
              <a:srgbClr val="000000">
                <a:alpha val="63000"/>
              </a:srgbClr>
            </a:outerShdw>
          </a:effectLst>
        </c:spPr>
      </c:pivotFmt>
      <c:pivotFmt>
        <c:idx val="26"/>
        <c:spPr>
          <a:solidFill>
            <a:srgbClr val="077887">
              <a:alpha val="14000"/>
            </a:srgbClr>
          </a:solidFill>
          <a:ln>
            <a:noFill/>
          </a:ln>
          <a:effectLst>
            <a:outerShdw blurRad="57150" dist="19050" dir="5400000" algn="ctr" rotWithShape="0">
              <a:srgbClr val="000000">
                <a:alpha val="63000"/>
              </a:srgbClr>
            </a:outerShdw>
          </a:effectLst>
        </c:spPr>
      </c:pivotFmt>
      <c:pivotFmt>
        <c:idx val="27"/>
        <c:spPr>
          <a:solidFill>
            <a:srgbClr val="077887">
              <a:alpha val="14000"/>
            </a:srgbClr>
          </a:soli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3628047699292051"/>
          <c:y val="1.1733432128215924E-2"/>
          <c:w val="0.84984963849312778"/>
          <c:h val="0.98779412436057323"/>
        </c:manualLayout>
      </c:layout>
      <c:barChart>
        <c:barDir val="bar"/>
        <c:grouping val="percentStacked"/>
        <c:varyColors val="0"/>
        <c:ser>
          <c:idx val="0"/>
          <c:order val="0"/>
          <c:tx>
            <c:strRef>
              <c:f>Analysis!$H$11:$H$12</c:f>
              <c:strCache>
                <c:ptCount val="1"/>
                <c:pt idx="0">
                  <c:v>0.2</c:v>
                </c:pt>
              </c:strCache>
            </c:strRef>
          </c:tx>
          <c:spPr>
            <a:solidFill>
              <a:srgbClr val="077887"/>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2000" b="0"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Analysis!$G$13:$G$16</c:f>
              <c:strCache>
                <c:ptCount val="3"/>
                <c:pt idx="0">
                  <c:v>Ireland</c:v>
                </c:pt>
                <c:pt idx="1">
                  <c:v>United Kingdom</c:v>
                </c:pt>
                <c:pt idx="2">
                  <c:v>United States</c:v>
                </c:pt>
              </c:strCache>
            </c:strRef>
          </c:cat>
          <c:val>
            <c:numRef>
              <c:f>Analysis!$H$13:$H$16</c:f>
              <c:numCache>
                <c:formatCode>"$"\ 0</c:formatCode>
                <c:ptCount val="3"/>
                <c:pt idx="0">
                  <c:v>537.13499999999999</c:v>
                </c:pt>
                <c:pt idx="1">
                  <c:v>278.17500000000001</c:v>
                </c:pt>
                <c:pt idx="2">
                  <c:v>2492.64</c:v>
                </c:pt>
              </c:numCache>
            </c:numRef>
          </c:val>
          <c:extLst>
            <c:ext xmlns:c16="http://schemas.microsoft.com/office/drawing/2014/chart" uri="{C3380CC4-5D6E-409C-BE32-E72D297353CC}">
              <c16:uniqueId val="{00000000-E88E-41C4-A4E4-FB250898F503}"/>
            </c:ext>
          </c:extLst>
        </c:ser>
        <c:ser>
          <c:idx val="1"/>
          <c:order val="1"/>
          <c:tx>
            <c:strRef>
              <c:f>Analysis!$I$11:$I$12</c:f>
              <c:strCache>
                <c:ptCount val="1"/>
                <c:pt idx="0">
                  <c:v>0.5</c:v>
                </c:pt>
              </c:strCache>
            </c:strRef>
          </c:tx>
          <c:spPr>
            <a:solidFill>
              <a:srgbClr val="077887">
                <a:alpha val="70000"/>
              </a:srgb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2000" b="0"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Analysis!$G$13:$G$16</c:f>
              <c:strCache>
                <c:ptCount val="3"/>
                <c:pt idx="0">
                  <c:v>Ireland</c:v>
                </c:pt>
                <c:pt idx="1">
                  <c:v>United Kingdom</c:v>
                </c:pt>
                <c:pt idx="2">
                  <c:v>United States</c:v>
                </c:pt>
              </c:strCache>
            </c:strRef>
          </c:cat>
          <c:val>
            <c:numRef>
              <c:f>Analysis!$I$13:$I$16</c:f>
              <c:numCache>
                <c:formatCode>"$"\ 0</c:formatCode>
                <c:ptCount val="3"/>
                <c:pt idx="0">
                  <c:v>939.69</c:v>
                </c:pt>
                <c:pt idx="1">
                  <c:v>652.86</c:v>
                </c:pt>
                <c:pt idx="2">
                  <c:v>5437.44</c:v>
                </c:pt>
              </c:numCache>
            </c:numRef>
          </c:val>
          <c:extLst>
            <c:ext xmlns:c16="http://schemas.microsoft.com/office/drawing/2014/chart" uri="{C3380CC4-5D6E-409C-BE32-E72D297353CC}">
              <c16:uniqueId val="{00000004-C8F2-40A0-8CDB-BD8C9F3B365B}"/>
            </c:ext>
          </c:extLst>
        </c:ser>
        <c:ser>
          <c:idx val="2"/>
          <c:order val="2"/>
          <c:tx>
            <c:strRef>
              <c:f>Analysis!$J$11:$J$12</c:f>
              <c:strCache>
                <c:ptCount val="1"/>
                <c:pt idx="0">
                  <c:v>1</c:v>
                </c:pt>
              </c:strCache>
            </c:strRef>
          </c:tx>
          <c:spPr>
            <a:solidFill>
              <a:srgbClr val="077887">
                <a:alpha val="37000"/>
              </a:srgb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2000" b="0"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Analysis!$G$13:$G$16</c:f>
              <c:strCache>
                <c:ptCount val="3"/>
                <c:pt idx="0">
                  <c:v>Ireland</c:v>
                </c:pt>
                <c:pt idx="1">
                  <c:v>United Kingdom</c:v>
                </c:pt>
                <c:pt idx="2">
                  <c:v>United States</c:v>
                </c:pt>
              </c:strCache>
            </c:strRef>
          </c:cat>
          <c:val>
            <c:numRef>
              <c:f>Analysis!$J$13:$J$16</c:f>
              <c:numCache>
                <c:formatCode>"$"\ 0</c:formatCode>
                <c:ptCount val="3"/>
                <c:pt idx="0">
                  <c:v>1649.75</c:v>
                </c:pt>
                <c:pt idx="1">
                  <c:v>693.55</c:v>
                </c:pt>
                <c:pt idx="2">
                  <c:v>8667.4500000000007</c:v>
                </c:pt>
              </c:numCache>
            </c:numRef>
          </c:val>
          <c:extLst>
            <c:ext xmlns:c16="http://schemas.microsoft.com/office/drawing/2014/chart" uri="{C3380CC4-5D6E-409C-BE32-E72D297353CC}">
              <c16:uniqueId val="{00000005-C8F2-40A0-8CDB-BD8C9F3B365B}"/>
            </c:ext>
          </c:extLst>
        </c:ser>
        <c:ser>
          <c:idx val="3"/>
          <c:order val="3"/>
          <c:tx>
            <c:strRef>
              <c:f>Analysis!$K$11:$K$12</c:f>
              <c:strCache>
                <c:ptCount val="1"/>
                <c:pt idx="0">
                  <c:v>2.5</c:v>
                </c:pt>
              </c:strCache>
            </c:strRef>
          </c:tx>
          <c:spPr>
            <a:solidFill>
              <a:srgbClr val="077887">
                <a:alpha val="14000"/>
              </a:srgb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2000" b="0"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Analysis!$G$13:$G$16</c:f>
              <c:strCache>
                <c:ptCount val="3"/>
                <c:pt idx="0">
                  <c:v>Ireland</c:v>
                </c:pt>
                <c:pt idx="1">
                  <c:v>United Kingdom</c:v>
                </c:pt>
                <c:pt idx="2">
                  <c:v>United States</c:v>
                </c:pt>
              </c:strCache>
            </c:strRef>
          </c:cat>
          <c:val>
            <c:numRef>
              <c:f>Analysis!$K$13:$K$16</c:f>
              <c:numCache>
                <c:formatCode>"$"\ 0</c:formatCode>
                <c:ptCount val="3"/>
                <c:pt idx="0">
                  <c:v>3570.29</c:v>
                </c:pt>
                <c:pt idx="1">
                  <c:v>1173.92</c:v>
                </c:pt>
                <c:pt idx="2">
                  <c:v>19041.355</c:v>
                </c:pt>
              </c:numCache>
            </c:numRef>
          </c:val>
          <c:extLst>
            <c:ext xmlns:c16="http://schemas.microsoft.com/office/drawing/2014/chart" uri="{C3380CC4-5D6E-409C-BE32-E72D297353CC}">
              <c16:uniqueId val="{00000006-C8F2-40A0-8CDB-BD8C9F3B365B}"/>
            </c:ext>
          </c:extLst>
        </c:ser>
        <c:dLbls>
          <c:dLblPos val="ctr"/>
          <c:showLegendKey val="0"/>
          <c:showVal val="1"/>
          <c:showCatName val="0"/>
          <c:showSerName val="0"/>
          <c:showPercent val="0"/>
          <c:showBubbleSize val="0"/>
        </c:dLbls>
        <c:gapWidth val="150"/>
        <c:overlap val="100"/>
        <c:axId val="476023199"/>
        <c:axId val="476007839"/>
      </c:barChart>
      <c:catAx>
        <c:axId val="476023199"/>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2000" b="0"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crossAx val="476007839"/>
        <c:crosses val="autoZero"/>
        <c:auto val="1"/>
        <c:lblAlgn val="ctr"/>
        <c:lblOffset val="100"/>
        <c:noMultiLvlLbl val="0"/>
      </c:catAx>
      <c:valAx>
        <c:axId val="476007839"/>
        <c:scaling>
          <c:orientation val="minMax"/>
        </c:scaling>
        <c:delete val="1"/>
        <c:axPos val="b"/>
        <c:numFmt formatCode="0%" sourceLinked="1"/>
        <c:majorTickMark val="none"/>
        <c:minorTickMark val="none"/>
        <c:tickLblPos val="nextTo"/>
        <c:crossAx val="4760231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lgn="ctr">
        <a:defRPr lang="en-US" sz="2000" b="0"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Sales.xlsx]Analysis!PivotTable7</c:name>
    <c:fmtId val="1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77887"/>
          </a:solidFill>
          <a:ln w="174625">
            <a:solidFill>
              <a:srgbClr val="077887"/>
            </a:solidFill>
          </a:ln>
          <a:effectLst/>
        </c:spPr>
      </c:pivotFmt>
      <c:pivotFmt>
        <c:idx val="6"/>
        <c:spPr>
          <a:solidFill>
            <a:srgbClr val="C3D5D5"/>
          </a:solidFill>
          <a:ln w="0">
            <a:solidFill>
              <a:srgbClr val="C3D5D5"/>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alpha val="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77887"/>
          </a:solidFill>
          <a:ln w="219075">
            <a:solidFill>
              <a:srgbClr val="077887"/>
            </a:solidFill>
          </a:ln>
          <a:effectLst/>
        </c:spPr>
      </c:pivotFmt>
      <c:pivotFmt>
        <c:idx val="9"/>
        <c:spPr>
          <a:solidFill>
            <a:srgbClr val="C3D5D5"/>
          </a:solidFill>
          <a:ln w="0">
            <a:solidFill>
              <a:srgbClr val="C3D5D5"/>
            </a:solidFill>
          </a:ln>
          <a:effectLst/>
        </c:spPr>
      </c:pivotFmt>
    </c:pivotFmts>
    <c:plotArea>
      <c:layout>
        <c:manualLayout>
          <c:layoutTarget val="inner"/>
          <c:xMode val="edge"/>
          <c:yMode val="edge"/>
          <c:x val="5.5162345044550309E-2"/>
          <c:y val="4.4191446116201794E-2"/>
          <c:w val="0.49395369105970272"/>
          <c:h val="0.80471113991331833"/>
        </c:manualLayout>
      </c:layout>
      <c:doughnutChart>
        <c:varyColors val="1"/>
        <c:ser>
          <c:idx val="0"/>
          <c:order val="0"/>
          <c:tx>
            <c:strRef>
              <c:f>Analysis!$B$19</c:f>
              <c:strCache>
                <c:ptCount val="1"/>
                <c:pt idx="0">
                  <c:v>Total</c:v>
                </c:pt>
              </c:strCache>
            </c:strRef>
          </c:tx>
          <c:dPt>
            <c:idx val="0"/>
            <c:bubble3D val="0"/>
            <c:spPr>
              <a:solidFill>
                <a:srgbClr val="077887"/>
              </a:solidFill>
              <a:ln w="219075">
                <a:solidFill>
                  <a:srgbClr val="077887"/>
                </a:solidFill>
              </a:ln>
              <a:effectLst/>
            </c:spPr>
            <c:extLst>
              <c:ext xmlns:c16="http://schemas.microsoft.com/office/drawing/2014/chart" uri="{C3380CC4-5D6E-409C-BE32-E72D297353CC}">
                <c16:uniqueId val="{00000006-C73F-48F1-A7D2-8B6C9F1D47D0}"/>
              </c:ext>
            </c:extLst>
          </c:dPt>
          <c:dPt>
            <c:idx val="1"/>
            <c:bubble3D val="0"/>
            <c:spPr>
              <a:solidFill>
                <a:srgbClr val="C3D5D5"/>
              </a:solidFill>
              <a:ln w="0">
                <a:solidFill>
                  <a:srgbClr val="C3D5D5"/>
                </a:solidFill>
              </a:ln>
              <a:effectLst/>
            </c:spPr>
            <c:extLst>
              <c:ext xmlns:c16="http://schemas.microsoft.com/office/drawing/2014/chart" uri="{C3380CC4-5D6E-409C-BE32-E72D297353CC}">
                <c16:uniqueId val="{00000007-C73F-48F1-A7D2-8B6C9F1D47D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alpha val="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Analysis!$A$20:$A$22</c:f>
              <c:strCache>
                <c:ptCount val="2"/>
                <c:pt idx="0">
                  <c:v>No</c:v>
                </c:pt>
                <c:pt idx="1">
                  <c:v>Yes</c:v>
                </c:pt>
              </c:strCache>
            </c:strRef>
          </c:cat>
          <c:val>
            <c:numRef>
              <c:f>Analysis!$B$20:$B$22</c:f>
              <c:numCache>
                <c:formatCode>0.00%</c:formatCode>
                <c:ptCount val="2"/>
                <c:pt idx="0">
                  <c:v>0.5365415913035454</c:v>
                </c:pt>
                <c:pt idx="1">
                  <c:v>0.4634584086964546</c:v>
                </c:pt>
              </c:numCache>
            </c:numRef>
          </c:val>
          <c:extLst>
            <c:ext xmlns:c16="http://schemas.microsoft.com/office/drawing/2014/chart" uri="{C3380CC4-5D6E-409C-BE32-E72D297353CC}">
              <c16:uniqueId val="{00000004-C73F-48F1-A7D2-8B6C9F1D47D0}"/>
            </c:ext>
          </c:extLst>
        </c:ser>
        <c:dLbls>
          <c:showLegendKey val="0"/>
          <c:showVal val="1"/>
          <c:showCatName val="0"/>
          <c:showSerName val="0"/>
          <c:showPercent val="0"/>
          <c:showBubbleSize val="0"/>
          <c:showLeaderLines val="1"/>
        </c:dLbls>
        <c:firstSliceAng val="171"/>
        <c:holeSize val="66"/>
      </c:doughnutChart>
      <c:spPr>
        <a:noFill/>
        <a:ln>
          <a:noFill/>
        </a:ln>
        <a:effectLst/>
      </c:spPr>
    </c:plotArea>
    <c:legend>
      <c:legendPos val="r"/>
      <c:layout>
        <c:manualLayout>
          <c:xMode val="edge"/>
          <c:yMode val="edge"/>
          <c:x val="1.0931674235111911E-2"/>
          <c:y val="0.89834123437360047"/>
          <c:w val="0.37544851654790512"/>
          <c:h val="0.10165876562639937"/>
        </c:manualLayout>
      </c:layout>
      <c:overlay val="1"/>
      <c:spPr>
        <a:noFill/>
        <a:ln>
          <a:noFill/>
        </a:ln>
        <a:effectLst/>
      </c:spPr>
      <c:txPr>
        <a:bodyPr rot="0" spcFirstLastPara="1" vertOverflow="ellipsis" vert="horz" wrap="square" anchor="ctr" anchorCtr="1"/>
        <a:lstStyle/>
        <a:p>
          <a:pPr>
            <a:defRPr sz="2000" b="0" i="0" u="none" strike="noStrike" kern="1200" baseline="0">
              <a:solidFill>
                <a:srgbClr val="C3D5D5"/>
              </a:solidFill>
              <a:latin typeface="Bahnschrift" panose="020B0502040204020203"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Sales.xlsx]Analysis!PivotTable13</c:name>
    <c:fmtId val="31"/>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13"/>
          <c:spPr>
            <a:solidFill>
              <a:srgbClr val="F4F5FC"/>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rgbClr val="054C59"/>
            </a:solidFill>
            <a:round/>
          </a:ln>
          <a:effectLst/>
        </c:spPr>
        <c:marker>
          <c:symbol val="circle"/>
          <c:size val="13"/>
          <c:spPr>
            <a:solidFill>
              <a:srgbClr val="F4F5FC"/>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13"/>
          <c:spPr>
            <a:solidFill>
              <a:srgbClr val="F4F5FC"/>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13"/>
          <c:spPr>
            <a:solidFill>
              <a:srgbClr val="F4F5FC"/>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34925" cap="rnd">
            <a:solidFill>
              <a:srgbClr val="077887"/>
            </a:solidFill>
            <a:round/>
          </a:ln>
          <a:effectLst>
            <a:glow rad="50800">
              <a:srgbClr val="077887">
                <a:alpha val="29000"/>
              </a:srgbClr>
            </a:glow>
          </a:effectLst>
        </c:spPr>
        <c:marker>
          <c:symbol val="circle"/>
          <c:size val="14"/>
          <c:spPr>
            <a:solidFill>
              <a:srgbClr val="F4F5FC"/>
            </a:solidFill>
            <a:ln w="9525">
              <a:solidFill>
                <a:schemeClr val="accent1"/>
              </a:solidFill>
            </a:ln>
            <a:effectLst>
              <a:glow rad="50800">
                <a:srgbClr val="077887">
                  <a:alpha val="29000"/>
                </a:srgb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
      </c:pivotFmt>
      <c:pivotFmt>
        <c:idx val="14"/>
        <c:spPr>
          <a:solidFill>
            <a:schemeClr val="accent1"/>
          </a:solidFill>
          <a:ln w="34925" cap="rnd">
            <a:solidFill>
              <a:srgbClr val="077887"/>
            </a:solidFill>
            <a:round/>
          </a:ln>
          <a:effectLst>
            <a:glow rad="101600">
              <a:srgbClr val="077887">
                <a:alpha val="40000"/>
              </a:srgbClr>
            </a:glow>
          </a:effectLst>
        </c:spPr>
        <c:marker>
          <c:symbol val="circle"/>
          <c:size val="14"/>
          <c:spPr>
            <a:solidFill>
              <a:srgbClr val="F4F5FC"/>
            </a:solidFill>
            <a:ln w="9525">
              <a:solidFill>
                <a:schemeClr val="accent4"/>
              </a:solidFill>
            </a:ln>
            <a:effectLst>
              <a:glow rad="101600">
                <a:srgbClr val="077887">
                  <a:alpha val="40000"/>
                </a:srgbClr>
              </a:glow>
            </a:effectLst>
          </c:spPr>
        </c:marker>
      </c:pivotFmt>
      <c:pivotFmt>
        <c:idx val="15"/>
        <c:spPr>
          <a:solidFill>
            <a:schemeClr val="accent1"/>
          </a:solidFill>
          <a:ln w="34925" cap="rnd">
            <a:solidFill>
              <a:srgbClr val="077887"/>
            </a:solidFill>
            <a:round/>
          </a:ln>
          <a:effectLst>
            <a:glow rad="101600">
              <a:srgbClr val="077887">
                <a:alpha val="40000"/>
              </a:srgbClr>
            </a:glow>
          </a:effectLst>
        </c:spPr>
        <c:marker>
          <c:symbol val="circle"/>
          <c:size val="14"/>
          <c:spPr>
            <a:solidFill>
              <a:srgbClr val="F4F5FC"/>
            </a:solidFill>
            <a:ln w="9525">
              <a:solidFill>
                <a:schemeClr val="accent4"/>
              </a:solidFill>
            </a:ln>
            <a:effectLst>
              <a:glow rad="101600">
                <a:srgbClr val="077887">
                  <a:alpha val="40000"/>
                </a:srgbClr>
              </a:glow>
            </a:effectLst>
          </c:spPr>
        </c:marker>
      </c:pivotFmt>
      <c:pivotFmt>
        <c:idx val="16"/>
        <c:spPr>
          <a:solidFill>
            <a:schemeClr val="accent1"/>
          </a:solidFill>
          <a:ln w="34925" cap="rnd">
            <a:solidFill>
              <a:srgbClr val="077887"/>
            </a:solidFill>
            <a:round/>
          </a:ln>
          <a:effectLst>
            <a:glow rad="101600">
              <a:srgbClr val="077887">
                <a:alpha val="40000"/>
              </a:srgbClr>
            </a:glow>
          </a:effectLst>
        </c:spPr>
        <c:marker>
          <c:symbol val="circle"/>
          <c:size val="14"/>
          <c:spPr>
            <a:solidFill>
              <a:srgbClr val="F4F5FC"/>
            </a:solidFill>
            <a:ln w="9525">
              <a:solidFill>
                <a:schemeClr val="accent4"/>
              </a:solidFill>
            </a:ln>
            <a:effectLst>
              <a:glow rad="101600">
                <a:srgbClr val="077887">
                  <a:alpha val="40000"/>
                </a:srgbClr>
              </a:glow>
            </a:effectLst>
          </c:spPr>
        </c:marker>
      </c:pivotFmt>
      <c:pivotFmt>
        <c:idx val="17"/>
        <c:spPr>
          <a:solidFill>
            <a:schemeClr val="accent1"/>
          </a:solidFill>
          <a:ln w="34925" cap="rnd">
            <a:solidFill>
              <a:srgbClr val="077887"/>
            </a:solidFill>
            <a:round/>
          </a:ln>
          <a:effectLst>
            <a:glow rad="101600">
              <a:srgbClr val="077887">
                <a:alpha val="40000"/>
              </a:srgbClr>
            </a:glow>
          </a:effectLst>
        </c:spPr>
        <c:marker>
          <c:symbol val="circle"/>
          <c:size val="14"/>
          <c:spPr>
            <a:solidFill>
              <a:srgbClr val="F4F5FC"/>
            </a:solidFill>
            <a:ln w="9525">
              <a:solidFill>
                <a:schemeClr val="accent4"/>
              </a:solidFill>
            </a:ln>
            <a:effectLst>
              <a:glow rad="101600">
                <a:srgbClr val="077887">
                  <a:alpha val="40000"/>
                </a:srgbClr>
              </a:glow>
            </a:effectLst>
          </c:spPr>
        </c:marker>
      </c:pivotFmt>
      <c:pivotFmt>
        <c:idx val="18"/>
        <c:spPr>
          <a:solidFill>
            <a:schemeClr val="accent1"/>
          </a:solidFill>
          <a:ln w="34925" cap="rnd">
            <a:solidFill>
              <a:srgbClr val="077887"/>
            </a:solidFill>
            <a:round/>
          </a:ln>
          <a:effectLst>
            <a:glow rad="101600">
              <a:srgbClr val="077887">
                <a:alpha val="40000"/>
              </a:srgbClr>
            </a:glow>
          </a:effectLst>
        </c:spPr>
        <c:marker>
          <c:symbol val="circle"/>
          <c:size val="14"/>
          <c:spPr>
            <a:solidFill>
              <a:srgbClr val="F4F5FC"/>
            </a:solidFill>
            <a:ln w="9525">
              <a:solidFill>
                <a:schemeClr val="accent4"/>
              </a:solidFill>
            </a:ln>
            <a:effectLst>
              <a:glow rad="101600">
                <a:srgbClr val="077887">
                  <a:alpha val="40000"/>
                </a:srgbClr>
              </a:glow>
            </a:effectLst>
          </c:spPr>
        </c:marker>
      </c:pivotFmt>
      <c:pivotFmt>
        <c:idx val="19"/>
        <c:spPr>
          <a:solidFill>
            <a:schemeClr val="accent1"/>
          </a:solidFill>
          <a:ln w="34925" cap="rnd">
            <a:solidFill>
              <a:srgbClr val="077887"/>
            </a:solidFill>
            <a:round/>
          </a:ln>
          <a:effectLst>
            <a:glow rad="101600">
              <a:srgbClr val="077887">
                <a:alpha val="40000"/>
              </a:srgbClr>
            </a:glow>
          </a:effectLst>
        </c:spPr>
        <c:marker>
          <c:symbol val="circle"/>
          <c:size val="14"/>
          <c:spPr>
            <a:solidFill>
              <a:srgbClr val="F4F5FC"/>
            </a:solidFill>
            <a:ln w="9525">
              <a:solidFill>
                <a:schemeClr val="accent4"/>
              </a:solidFill>
            </a:ln>
            <a:effectLst>
              <a:glow rad="101600">
                <a:srgbClr val="077887">
                  <a:alpha val="40000"/>
                </a:srgbClr>
              </a:glow>
            </a:effectLst>
          </c:spPr>
        </c:marker>
      </c:pivotFmt>
      <c:pivotFmt>
        <c:idx val="20"/>
        <c:spPr>
          <a:solidFill>
            <a:schemeClr val="accent1"/>
          </a:solidFill>
          <a:ln w="34925" cap="rnd">
            <a:solidFill>
              <a:srgbClr val="077887"/>
            </a:solidFill>
            <a:round/>
          </a:ln>
          <a:effectLst>
            <a:glow rad="101600">
              <a:srgbClr val="077887">
                <a:alpha val="40000"/>
              </a:srgbClr>
            </a:glow>
          </a:effectLst>
        </c:spPr>
        <c:marker>
          <c:symbol val="circle"/>
          <c:size val="14"/>
          <c:spPr>
            <a:solidFill>
              <a:srgbClr val="F4F5FC"/>
            </a:solidFill>
            <a:ln w="9525">
              <a:solidFill>
                <a:schemeClr val="accent4"/>
              </a:solidFill>
            </a:ln>
            <a:effectLst>
              <a:glow rad="101600">
                <a:srgbClr val="077887">
                  <a:alpha val="40000"/>
                </a:srgbClr>
              </a:glow>
            </a:effectLst>
          </c:spPr>
        </c:marker>
      </c:pivotFmt>
      <c:pivotFmt>
        <c:idx val="21"/>
        <c:spPr>
          <a:solidFill>
            <a:schemeClr val="accent1"/>
          </a:solidFill>
          <a:ln w="34925" cap="rnd">
            <a:solidFill>
              <a:srgbClr val="077887"/>
            </a:solidFill>
            <a:round/>
          </a:ln>
          <a:effectLst>
            <a:glow rad="101600">
              <a:srgbClr val="077887">
                <a:alpha val="40000"/>
              </a:srgbClr>
            </a:glow>
          </a:effectLst>
        </c:spPr>
        <c:marker>
          <c:symbol val="circle"/>
          <c:size val="14"/>
          <c:spPr>
            <a:solidFill>
              <a:srgbClr val="F4F5FC"/>
            </a:solidFill>
            <a:ln w="9525">
              <a:solidFill>
                <a:schemeClr val="accent4"/>
              </a:solidFill>
            </a:ln>
            <a:effectLst>
              <a:glow rad="101600">
                <a:srgbClr val="077887">
                  <a:alpha val="40000"/>
                </a:srgbClr>
              </a:glow>
            </a:effectLst>
          </c:spPr>
        </c:marker>
      </c:pivotFmt>
      <c:pivotFmt>
        <c:idx val="22"/>
        <c:spPr>
          <a:solidFill>
            <a:schemeClr val="accent1"/>
          </a:solidFill>
          <a:ln w="34925" cap="rnd">
            <a:solidFill>
              <a:srgbClr val="077887"/>
            </a:solidFill>
            <a:round/>
          </a:ln>
          <a:effectLst>
            <a:glow rad="101600">
              <a:srgbClr val="077887">
                <a:alpha val="40000"/>
              </a:srgbClr>
            </a:glow>
          </a:effectLst>
        </c:spPr>
        <c:marker>
          <c:symbol val="circle"/>
          <c:size val="14"/>
          <c:spPr>
            <a:solidFill>
              <a:srgbClr val="F4F5FC"/>
            </a:solidFill>
            <a:ln w="9525">
              <a:solidFill>
                <a:schemeClr val="accent4"/>
              </a:solidFill>
            </a:ln>
            <a:effectLst>
              <a:glow rad="101600">
                <a:srgbClr val="077887">
                  <a:alpha val="40000"/>
                </a:srgbClr>
              </a:glow>
            </a:effectLst>
          </c:spPr>
        </c:marker>
      </c:pivotFmt>
      <c:pivotFmt>
        <c:idx val="23"/>
        <c:spPr>
          <a:solidFill>
            <a:schemeClr val="accent1"/>
          </a:solidFill>
          <a:ln w="34925" cap="rnd">
            <a:solidFill>
              <a:srgbClr val="077887"/>
            </a:solidFill>
            <a:round/>
          </a:ln>
          <a:effectLst>
            <a:glow rad="101600">
              <a:srgbClr val="077887">
                <a:alpha val="40000"/>
              </a:srgbClr>
            </a:glow>
          </a:effectLst>
        </c:spPr>
        <c:marker>
          <c:symbol val="circle"/>
          <c:size val="14"/>
          <c:spPr>
            <a:solidFill>
              <a:srgbClr val="F4F5FC"/>
            </a:solidFill>
            <a:ln w="9525">
              <a:solidFill>
                <a:schemeClr val="accent4"/>
              </a:solidFill>
            </a:ln>
            <a:effectLst>
              <a:glow rad="101600">
                <a:srgbClr val="077887">
                  <a:alpha val="40000"/>
                </a:srgbClr>
              </a:glow>
            </a:effectLst>
          </c:spPr>
        </c:marker>
      </c:pivotFmt>
      <c:pivotFmt>
        <c:idx val="24"/>
        <c:spPr>
          <a:solidFill>
            <a:schemeClr val="accent1"/>
          </a:solidFill>
          <a:ln w="34925" cap="rnd">
            <a:solidFill>
              <a:srgbClr val="077887"/>
            </a:solidFill>
            <a:round/>
          </a:ln>
          <a:effectLst>
            <a:glow rad="101600">
              <a:srgbClr val="077887">
                <a:alpha val="40000"/>
              </a:srgbClr>
            </a:glow>
          </a:effectLst>
        </c:spPr>
        <c:marker>
          <c:symbol val="circle"/>
          <c:size val="14"/>
          <c:spPr>
            <a:solidFill>
              <a:srgbClr val="F4F5FC"/>
            </a:solidFill>
            <a:ln w="9525">
              <a:solidFill>
                <a:schemeClr val="accent4"/>
              </a:solidFill>
            </a:ln>
            <a:effectLst>
              <a:glow rad="101600">
                <a:srgbClr val="077887">
                  <a:alpha val="40000"/>
                </a:srgbClr>
              </a:glow>
            </a:effectLst>
          </c:spPr>
        </c:marker>
      </c:pivotFmt>
      <c:pivotFmt>
        <c:idx val="25"/>
        <c:spPr>
          <a:ln w="28575" cap="rnd">
            <a:solidFill>
              <a:srgbClr val="48F52B"/>
            </a:solidFill>
            <a:round/>
          </a:ln>
          <a:effectLst/>
        </c:spPr>
        <c:marker>
          <c:symbol val="circle"/>
          <c:size val="14"/>
          <c:spPr>
            <a:solidFill>
              <a:schemeClr val="bg1"/>
            </a:solidFill>
            <a:ln w="9525">
              <a:solidFill>
                <a:srgbClr val="48F52B"/>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rgbClr val="C00000"/>
            </a:solidFill>
            <a:round/>
          </a:ln>
          <a:effectLst>
            <a:glow rad="38100">
              <a:srgbClr val="C00000">
                <a:alpha val="29000"/>
              </a:srgbClr>
            </a:glow>
          </a:effectLst>
        </c:spPr>
        <c:marker>
          <c:symbol val="circle"/>
          <c:size val="14"/>
          <c:spPr>
            <a:solidFill>
              <a:schemeClr val="bg1"/>
            </a:solidFill>
            <a:ln w="9525">
              <a:solidFill>
                <a:srgbClr val="C00000"/>
              </a:solidFill>
            </a:ln>
            <a:effectLst>
              <a:glow rad="38100">
                <a:srgbClr val="C00000">
                  <a:alpha val="29000"/>
                </a:srgb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rgbClr val="9F0D9F"/>
            </a:solidFill>
            <a:round/>
          </a:ln>
          <a:effectLst>
            <a:glow rad="38100">
              <a:srgbClr val="9F0D9F">
                <a:alpha val="29000"/>
              </a:srgbClr>
            </a:glow>
          </a:effectLst>
        </c:spPr>
        <c:marker>
          <c:symbol val="circle"/>
          <c:size val="14"/>
          <c:spPr>
            <a:solidFill>
              <a:schemeClr val="bg1"/>
            </a:solidFill>
            <a:ln w="9525">
              <a:solidFill>
                <a:srgbClr val="9F0D9F"/>
              </a:solidFill>
            </a:ln>
            <a:effectLst>
              <a:glow rad="38100">
                <a:srgbClr val="9F0D9F">
                  <a:alpha val="29000"/>
                </a:srgb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ln w="28575" cap="rnd">
            <a:solidFill>
              <a:srgbClr val="054C59"/>
            </a:solidFill>
            <a:round/>
          </a:ln>
          <a:effectLst>
            <a:glow rad="38100">
              <a:srgbClr val="077887">
                <a:alpha val="29000"/>
              </a:srgbClr>
            </a:glow>
          </a:effectLst>
        </c:spPr>
        <c:marker>
          <c:symbol val="circle"/>
          <c:size val="14"/>
          <c:spPr>
            <a:solidFill>
              <a:schemeClr val="bg1"/>
            </a:solidFill>
            <a:ln w="9525">
              <a:solidFill>
                <a:srgbClr val="077887"/>
              </a:solidFill>
            </a:ln>
            <a:effectLst>
              <a:glow rad="38100">
                <a:srgbClr val="077887">
                  <a:alpha val="29000"/>
                </a:srgb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ln w="28575" cap="rnd">
            <a:solidFill>
              <a:srgbClr val="054C59"/>
            </a:solidFill>
            <a:round/>
          </a:ln>
          <a:effectLst>
            <a:glow rad="38100">
              <a:srgbClr val="077887">
                <a:alpha val="29000"/>
              </a:srgbClr>
            </a:glow>
          </a:effectLst>
        </c:spPr>
        <c:marker>
          <c:symbol val="circle"/>
          <c:size val="14"/>
          <c:spPr>
            <a:solidFill>
              <a:schemeClr val="bg1"/>
            </a:solidFill>
            <a:ln w="9525">
              <a:solidFill>
                <a:srgbClr val="077887"/>
              </a:solidFill>
            </a:ln>
            <a:effectLst>
              <a:glow rad="38100">
                <a:srgbClr val="077887">
                  <a:alpha val="29000"/>
                </a:srgbClr>
              </a:glow>
            </a:effectLst>
          </c:spPr>
        </c:marker>
      </c:pivotFmt>
      <c:pivotFmt>
        <c:idx val="30"/>
        <c:spPr>
          <a:ln w="28575" cap="rnd">
            <a:solidFill>
              <a:srgbClr val="054C59"/>
            </a:solidFill>
            <a:round/>
          </a:ln>
          <a:effectLst>
            <a:glow rad="38100">
              <a:srgbClr val="077887">
                <a:alpha val="29000"/>
              </a:srgbClr>
            </a:glow>
          </a:effectLst>
        </c:spPr>
        <c:marker>
          <c:symbol val="circle"/>
          <c:size val="14"/>
          <c:spPr>
            <a:solidFill>
              <a:schemeClr val="bg1"/>
            </a:solidFill>
            <a:ln w="9525">
              <a:solidFill>
                <a:srgbClr val="077887"/>
              </a:solidFill>
            </a:ln>
            <a:effectLst>
              <a:glow rad="38100">
                <a:srgbClr val="077887">
                  <a:alpha val="29000"/>
                </a:srgbClr>
              </a:glow>
            </a:effectLst>
          </c:spPr>
        </c:marker>
      </c:pivotFmt>
      <c:pivotFmt>
        <c:idx val="31"/>
        <c:spPr>
          <a:ln w="28575" cap="rnd">
            <a:solidFill>
              <a:srgbClr val="054C59"/>
            </a:solidFill>
            <a:round/>
          </a:ln>
          <a:effectLst>
            <a:glow rad="38100">
              <a:srgbClr val="077887">
                <a:alpha val="29000"/>
              </a:srgbClr>
            </a:glow>
          </a:effectLst>
        </c:spPr>
        <c:marker>
          <c:symbol val="circle"/>
          <c:size val="14"/>
          <c:spPr>
            <a:solidFill>
              <a:schemeClr val="bg1"/>
            </a:solidFill>
            <a:ln w="9525">
              <a:solidFill>
                <a:srgbClr val="077887"/>
              </a:solidFill>
            </a:ln>
            <a:effectLst>
              <a:glow rad="38100">
                <a:srgbClr val="077887">
                  <a:alpha val="29000"/>
                </a:srgbClr>
              </a:glow>
            </a:effectLst>
          </c:spPr>
        </c:marker>
      </c:pivotFmt>
      <c:pivotFmt>
        <c:idx val="32"/>
        <c:spPr>
          <a:ln w="28575" cap="rnd">
            <a:solidFill>
              <a:srgbClr val="054C59"/>
            </a:solidFill>
            <a:round/>
          </a:ln>
          <a:effectLst>
            <a:glow rad="38100">
              <a:srgbClr val="077887">
                <a:alpha val="29000"/>
              </a:srgbClr>
            </a:glow>
          </a:effectLst>
        </c:spPr>
        <c:marker>
          <c:symbol val="circle"/>
          <c:size val="14"/>
          <c:spPr>
            <a:solidFill>
              <a:schemeClr val="bg1"/>
            </a:solidFill>
            <a:ln w="9525">
              <a:solidFill>
                <a:srgbClr val="077887"/>
              </a:solidFill>
            </a:ln>
            <a:effectLst>
              <a:glow rad="38100">
                <a:srgbClr val="077887">
                  <a:alpha val="29000"/>
                </a:srgbClr>
              </a:glow>
            </a:effectLst>
          </c:spPr>
        </c:marker>
      </c:pivotFmt>
      <c:pivotFmt>
        <c:idx val="33"/>
        <c:spPr>
          <a:ln w="28575" cap="rnd">
            <a:solidFill>
              <a:srgbClr val="054C59"/>
            </a:solidFill>
            <a:round/>
          </a:ln>
          <a:effectLst>
            <a:glow rad="38100">
              <a:srgbClr val="077887">
                <a:alpha val="29000"/>
              </a:srgbClr>
            </a:glow>
          </a:effectLst>
        </c:spPr>
        <c:marker>
          <c:symbol val="circle"/>
          <c:size val="14"/>
          <c:spPr>
            <a:solidFill>
              <a:schemeClr val="bg1"/>
            </a:solidFill>
            <a:ln w="9525">
              <a:solidFill>
                <a:srgbClr val="077887"/>
              </a:solidFill>
            </a:ln>
            <a:effectLst>
              <a:glow rad="38100">
                <a:srgbClr val="077887">
                  <a:alpha val="29000"/>
                </a:srgbClr>
              </a:glow>
            </a:effectLst>
          </c:spPr>
        </c:marker>
      </c:pivotFmt>
      <c:pivotFmt>
        <c:idx val="34"/>
        <c:spPr>
          <a:ln w="28575" cap="rnd">
            <a:solidFill>
              <a:srgbClr val="054C59"/>
            </a:solidFill>
            <a:round/>
          </a:ln>
          <a:effectLst>
            <a:glow rad="38100">
              <a:srgbClr val="077887">
                <a:alpha val="29000"/>
              </a:srgbClr>
            </a:glow>
          </a:effectLst>
        </c:spPr>
        <c:marker>
          <c:symbol val="circle"/>
          <c:size val="14"/>
          <c:spPr>
            <a:solidFill>
              <a:schemeClr val="bg1"/>
            </a:solidFill>
            <a:ln w="9525">
              <a:solidFill>
                <a:srgbClr val="077887"/>
              </a:solidFill>
            </a:ln>
            <a:effectLst>
              <a:glow rad="38100">
                <a:srgbClr val="077887">
                  <a:alpha val="29000"/>
                </a:srgbClr>
              </a:glow>
            </a:effectLst>
          </c:spPr>
        </c:marker>
      </c:pivotFmt>
      <c:pivotFmt>
        <c:idx val="35"/>
        <c:spPr>
          <a:ln w="28575" cap="rnd">
            <a:solidFill>
              <a:srgbClr val="054C59"/>
            </a:solidFill>
            <a:round/>
          </a:ln>
          <a:effectLst>
            <a:glow rad="38100">
              <a:srgbClr val="077887">
                <a:alpha val="29000"/>
              </a:srgbClr>
            </a:glow>
          </a:effectLst>
        </c:spPr>
        <c:marker>
          <c:symbol val="circle"/>
          <c:size val="14"/>
          <c:spPr>
            <a:solidFill>
              <a:schemeClr val="bg1"/>
            </a:solidFill>
            <a:ln w="9525">
              <a:solidFill>
                <a:srgbClr val="077887"/>
              </a:solidFill>
            </a:ln>
            <a:effectLst>
              <a:glow rad="38100">
                <a:srgbClr val="077887">
                  <a:alpha val="29000"/>
                </a:srgbClr>
              </a:glow>
            </a:effectLst>
          </c:spPr>
        </c:marker>
      </c:pivotFmt>
      <c:pivotFmt>
        <c:idx val="36"/>
        <c:spPr>
          <a:ln w="28575" cap="rnd">
            <a:solidFill>
              <a:srgbClr val="054C59"/>
            </a:solidFill>
            <a:round/>
          </a:ln>
          <a:effectLst>
            <a:glow rad="38100">
              <a:srgbClr val="077887">
                <a:alpha val="29000"/>
              </a:srgbClr>
            </a:glow>
          </a:effectLst>
        </c:spPr>
        <c:marker>
          <c:symbol val="circle"/>
          <c:size val="14"/>
          <c:spPr>
            <a:solidFill>
              <a:schemeClr val="bg1"/>
            </a:solidFill>
            <a:ln w="9525">
              <a:solidFill>
                <a:srgbClr val="077887"/>
              </a:solidFill>
            </a:ln>
            <a:effectLst>
              <a:glow rad="38100">
                <a:srgbClr val="077887">
                  <a:alpha val="29000"/>
                </a:srgbClr>
              </a:glow>
            </a:effectLst>
          </c:spPr>
        </c:marker>
      </c:pivotFmt>
      <c:pivotFmt>
        <c:idx val="37"/>
        <c:spPr>
          <a:ln w="28575" cap="rnd">
            <a:solidFill>
              <a:srgbClr val="054C59"/>
            </a:solidFill>
            <a:round/>
          </a:ln>
          <a:effectLst>
            <a:glow rad="38100">
              <a:srgbClr val="077887">
                <a:alpha val="29000"/>
              </a:srgbClr>
            </a:glow>
          </a:effectLst>
        </c:spPr>
        <c:marker>
          <c:symbol val="circle"/>
          <c:size val="14"/>
          <c:spPr>
            <a:solidFill>
              <a:schemeClr val="bg1"/>
            </a:solidFill>
            <a:ln w="9525">
              <a:solidFill>
                <a:srgbClr val="077887"/>
              </a:solidFill>
            </a:ln>
            <a:effectLst>
              <a:glow rad="38100">
                <a:srgbClr val="077887">
                  <a:alpha val="29000"/>
                </a:srgbClr>
              </a:glow>
            </a:effectLst>
          </c:spPr>
        </c:marker>
      </c:pivotFmt>
      <c:pivotFmt>
        <c:idx val="38"/>
        <c:spPr>
          <a:ln w="28575" cap="rnd">
            <a:solidFill>
              <a:srgbClr val="054C59"/>
            </a:solidFill>
            <a:round/>
          </a:ln>
          <a:effectLst>
            <a:glow rad="38100">
              <a:srgbClr val="077887">
                <a:alpha val="29000"/>
              </a:srgbClr>
            </a:glow>
          </a:effectLst>
        </c:spPr>
        <c:marker>
          <c:symbol val="circle"/>
          <c:size val="14"/>
          <c:spPr>
            <a:solidFill>
              <a:schemeClr val="bg1"/>
            </a:solidFill>
            <a:ln w="9525">
              <a:solidFill>
                <a:srgbClr val="077887"/>
              </a:solidFill>
            </a:ln>
            <a:effectLst>
              <a:glow rad="38100">
                <a:srgbClr val="077887">
                  <a:alpha val="29000"/>
                </a:srgbClr>
              </a:glow>
            </a:effectLst>
          </c:spPr>
        </c:marker>
      </c:pivotFmt>
      <c:pivotFmt>
        <c:idx val="39"/>
        <c:spPr>
          <a:ln w="28575" cap="rnd">
            <a:solidFill>
              <a:srgbClr val="054C59"/>
            </a:solidFill>
            <a:round/>
          </a:ln>
          <a:effectLst>
            <a:glow rad="38100">
              <a:srgbClr val="077887">
                <a:alpha val="29000"/>
              </a:srgbClr>
            </a:glow>
          </a:effectLst>
        </c:spPr>
        <c:marker>
          <c:symbol val="circle"/>
          <c:size val="14"/>
          <c:spPr>
            <a:solidFill>
              <a:schemeClr val="bg1"/>
            </a:solidFill>
            <a:ln w="9525">
              <a:solidFill>
                <a:srgbClr val="077887"/>
              </a:solidFill>
            </a:ln>
            <a:effectLst>
              <a:glow rad="38100">
                <a:srgbClr val="077887">
                  <a:alpha val="29000"/>
                </a:srgbClr>
              </a:glow>
            </a:effectLst>
          </c:spPr>
        </c:marker>
      </c:pivotFmt>
      <c:pivotFmt>
        <c:idx val="40"/>
        <c:spPr>
          <a:ln w="28575" cap="rnd">
            <a:solidFill>
              <a:srgbClr val="48F52B"/>
            </a:solidFill>
            <a:round/>
          </a:ln>
          <a:effectLst/>
        </c:spPr>
        <c:marker>
          <c:symbol val="circle"/>
          <c:size val="14"/>
          <c:spPr>
            <a:solidFill>
              <a:schemeClr val="bg1"/>
            </a:solidFill>
            <a:ln w="9525">
              <a:solidFill>
                <a:srgbClr val="48F52B"/>
              </a:solidFill>
            </a:ln>
            <a:effectLst/>
          </c:spPr>
        </c:marker>
      </c:pivotFmt>
      <c:pivotFmt>
        <c:idx val="41"/>
        <c:spPr>
          <a:ln w="28575" cap="rnd">
            <a:solidFill>
              <a:srgbClr val="48F52B"/>
            </a:solidFill>
            <a:round/>
          </a:ln>
          <a:effectLst/>
        </c:spPr>
        <c:marker>
          <c:symbol val="circle"/>
          <c:size val="14"/>
          <c:spPr>
            <a:solidFill>
              <a:schemeClr val="bg1"/>
            </a:solidFill>
            <a:ln w="9525">
              <a:solidFill>
                <a:srgbClr val="48F52B"/>
              </a:solidFill>
            </a:ln>
            <a:effectLst/>
          </c:spPr>
        </c:marker>
      </c:pivotFmt>
      <c:pivotFmt>
        <c:idx val="42"/>
        <c:spPr>
          <a:ln w="28575" cap="rnd">
            <a:solidFill>
              <a:srgbClr val="48F52B"/>
            </a:solidFill>
            <a:round/>
          </a:ln>
          <a:effectLst/>
        </c:spPr>
        <c:marker>
          <c:symbol val="circle"/>
          <c:size val="14"/>
          <c:spPr>
            <a:solidFill>
              <a:schemeClr val="bg1"/>
            </a:solidFill>
            <a:ln w="9525">
              <a:solidFill>
                <a:srgbClr val="48F52B"/>
              </a:solidFill>
            </a:ln>
            <a:effectLst/>
          </c:spPr>
        </c:marker>
      </c:pivotFmt>
      <c:pivotFmt>
        <c:idx val="43"/>
        <c:spPr>
          <a:ln w="28575" cap="rnd">
            <a:solidFill>
              <a:srgbClr val="48F52B"/>
            </a:solidFill>
            <a:round/>
          </a:ln>
          <a:effectLst/>
        </c:spPr>
        <c:marker>
          <c:symbol val="circle"/>
          <c:size val="14"/>
          <c:spPr>
            <a:solidFill>
              <a:schemeClr val="bg1"/>
            </a:solidFill>
            <a:ln w="9525">
              <a:solidFill>
                <a:srgbClr val="48F52B"/>
              </a:solidFill>
            </a:ln>
            <a:effectLst/>
          </c:spPr>
        </c:marker>
      </c:pivotFmt>
      <c:pivotFmt>
        <c:idx val="44"/>
        <c:spPr>
          <a:ln w="28575" cap="rnd">
            <a:solidFill>
              <a:srgbClr val="48F52B"/>
            </a:solidFill>
            <a:round/>
          </a:ln>
          <a:effectLst/>
        </c:spPr>
        <c:marker>
          <c:symbol val="circle"/>
          <c:size val="14"/>
          <c:spPr>
            <a:solidFill>
              <a:schemeClr val="bg1"/>
            </a:solidFill>
            <a:ln w="9525">
              <a:solidFill>
                <a:srgbClr val="48F52B"/>
              </a:solidFill>
            </a:ln>
            <a:effectLst/>
          </c:spPr>
        </c:marker>
      </c:pivotFmt>
      <c:pivotFmt>
        <c:idx val="45"/>
        <c:spPr>
          <a:ln w="28575" cap="rnd">
            <a:solidFill>
              <a:srgbClr val="48F52B"/>
            </a:solidFill>
            <a:round/>
          </a:ln>
          <a:effectLst/>
        </c:spPr>
        <c:marker>
          <c:symbol val="circle"/>
          <c:size val="14"/>
          <c:spPr>
            <a:solidFill>
              <a:schemeClr val="bg1"/>
            </a:solidFill>
            <a:ln w="9525">
              <a:solidFill>
                <a:srgbClr val="48F52B"/>
              </a:solidFill>
            </a:ln>
            <a:effectLst/>
          </c:spPr>
        </c:marker>
      </c:pivotFmt>
      <c:pivotFmt>
        <c:idx val="46"/>
        <c:spPr>
          <a:ln w="28575" cap="rnd">
            <a:solidFill>
              <a:srgbClr val="48F52B"/>
            </a:solidFill>
            <a:round/>
          </a:ln>
          <a:effectLst/>
        </c:spPr>
        <c:marker>
          <c:symbol val="circle"/>
          <c:size val="14"/>
          <c:spPr>
            <a:solidFill>
              <a:schemeClr val="bg1"/>
            </a:solidFill>
            <a:ln w="9525">
              <a:solidFill>
                <a:srgbClr val="48F52B"/>
              </a:solidFill>
            </a:ln>
            <a:effectLst/>
          </c:spPr>
        </c:marker>
      </c:pivotFmt>
      <c:pivotFmt>
        <c:idx val="47"/>
        <c:spPr>
          <a:ln w="28575" cap="rnd">
            <a:solidFill>
              <a:srgbClr val="48F52B"/>
            </a:solidFill>
            <a:round/>
          </a:ln>
          <a:effectLst/>
        </c:spPr>
        <c:marker>
          <c:symbol val="circle"/>
          <c:size val="14"/>
          <c:spPr>
            <a:solidFill>
              <a:schemeClr val="bg1"/>
            </a:solidFill>
            <a:ln w="9525">
              <a:solidFill>
                <a:srgbClr val="48F52B"/>
              </a:solidFill>
            </a:ln>
            <a:effectLst/>
          </c:spPr>
        </c:marker>
      </c:pivotFmt>
      <c:pivotFmt>
        <c:idx val="48"/>
        <c:spPr>
          <a:ln w="28575" cap="rnd">
            <a:solidFill>
              <a:srgbClr val="48F52B"/>
            </a:solidFill>
            <a:round/>
          </a:ln>
          <a:effectLst/>
        </c:spPr>
        <c:marker>
          <c:symbol val="circle"/>
          <c:size val="14"/>
          <c:spPr>
            <a:solidFill>
              <a:schemeClr val="bg1"/>
            </a:solidFill>
            <a:ln w="9525">
              <a:solidFill>
                <a:srgbClr val="48F52B"/>
              </a:solidFill>
            </a:ln>
            <a:effectLst/>
          </c:spPr>
        </c:marker>
      </c:pivotFmt>
      <c:pivotFmt>
        <c:idx val="49"/>
        <c:spPr>
          <a:ln w="28575" cap="rnd">
            <a:solidFill>
              <a:srgbClr val="48F52B"/>
            </a:solidFill>
            <a:round/>
          </a:ln>
          <a:effectLst/>
        </c:spPr>
        <c:marker>
          <c:symbol val="circle"/>
          <c:size val="14"/>
          <c:spPr>
            <a:solidFill>
              <a:schemeClr val="bg1"/>
            </a:solidFill>
            <a:ln w="9525">
              <a:solidFill>
                <a:srgbClr val="48F52B"/>
              </a:solidFill>
            </a:ln>
            <a:effectLst/>
          </c:spPr>
        </c:marker>
      </c:pivotFmt>
      <c:pivotFmt>
        <c:idx val="50"/>
        <c:spPr>
          <a:ln w="28575" cap="rnd">
            <a:solidFill>
              <a:srgbClr val="48F52B"/>
            </a:solidFill>
            <a:round/>
          </a:ln>
          <a:effectLst/>
        </c:spPr>
        <c:marker>
          <c:symbol val="circle"/>
          <c:size val="14"/>
          <c:spPr>
            <a:solidFill>
              <a:schemeClr val="bg1"/>
            </a:solidFill>
            <a:ln w="9525">
              <a:solidFill>
                <a:srgbClr val="48F52B"/>
              </a:solidFill>
            </a:ln>
            <a:effectLst/>
          </c:spPr>
        </c:marker>
      </c:pivotFmt>
      <c:pivotFmt>
        <c:idx val="51"/>
        <c:spPr>
          <a:ln w="28575" cap="rnd">
            <a:solidFill>
              <a:srgbClr val="C00000"/>
            </a:solidFill>
            <a:round/>
          </a:ln>
          <a:effectLst>
            <a:glow rad="38100">
              <a:srgbClr val="C00000">
                <a:alpha val="29000"/>
              </a:srgbClr>
            </a:glow>
          </a:effectLst>
        </c:spPr>
        <c:marker>
          <c:symbol val="circle"/>
          <c:size val="14"/>
          <c:spPr>
            <a:solidFill>
              <a:schemeClr val="bg1"/>
            </a:solidFill>
            <a:ln w="9525">
              <a:solidFill>
                <a:srgbClr val="C00000"/>
              </a:solidFill>
            </a:ln>
            <a:effectLst>
              <a:glow rad="38100">
                <a:srgbClr val="C00000">
                  <a:alpha val="29000"/>
                </a:srgbClr>
              </a:glow>
            </a:effectLst>
          </c:spPr>
        </c:marker>
      </c:pivotFmt>
      <c:pivotFmt>
        <c:idx val="52"/>
        <c:spPr>
          <a:ln w="28575" cap="rnd">
            <a:solidFill>
              <a:srgbClr val="C00000"/>
            </a:solidFill>
            <a:round/>
          </a:ln>
          <a:effectLst>
            <a:glow rad="38100">
              <a:srgbClr val="C00000">
                <a:alpha val="29000"/>
              </a:srgbClr>
            </a:glow>
          </a:effectLst>
        </c:spPr>
        <c:marker>
          <c:symbol val="circle"/>
          <c:size val="14"/>
          <c:spPr>
            <a:solidFill>
              <a:schemeClr val="bg1"/>
            </a:solidFill>
            <a:ln w="9525">
              <a:solidFill>
                <a:srgbClr val="C00000"/>
              </a:solidFill>
            </a:ln>
            <a:effectLst>
              <a:glow rad="38100">
                <a:srgbClr val="C00000">
                  <a:alpha val="29000"/>
                </a:srgbClr>
              </a:glow>
            </a:effectLst>
          </c:spPr>
        </c:marker>
      </c:pivotFmt>
      <c:pivotFmt>
        <c:idx val="53"/>
        <c:spPr>
          <a:ln w="28575" cap="rnd">
            <a:solidFill>
              <a:srgbClr val="C00000"/>
            </a:solidFill>
            <a:round/>
          </a:ln>
          <a:effectLst>
            <a:glow rad="38100">
              <a:srgbClr val="C00000">
                <a:alpha val="29000"/>
              </a:srgbClr>
            </a:glow>
          </a:effectLst>
        </c:spPr>
        <c:marker>
          <c:symbol val="circle"/>
          <c:size val="14"/>
          <c:spPr>
            <a:solidFill>
              <a:schemeClr val="bg1"/>
            </a:solidFill>
            <a:ln w="9525">
              <a:solidFill>
                <a:srgbClr val="C00000"/>
              </a:solidFill>
            </a:ln>
            <a:effectLst>
              <a:glow rad="38100">
                <a:srgbClr val="C00000">
                  <a:alpha val="29000"/>
                </a:srgbClr>
              </a:glow>
            </a:effectLst>
          </c:spPr>
        </c:marker>
      </c:pivotFmt>
      <c:pivotFmt>
        <c:idx val="54"/>
        <c:spPr>
          <a:ln w="28575" cap="rnd">
            <a:solidFill>
              <a:srgbClr val="C00000"/>
            </a:solidFill>
            <a:round/>
          </a:ln>
          <a:effectLst>
            <a:glow rad="38100">
              <a:srgbClr val="C00000">
                <a:alpha val="29000"/>
              </a:srgbClr>
            </a:glow>
          </a:effectLst>
        </c:spPr>
        <c:marker>
          <c:symbol val="circle"/>
          <c:size val="14"/>
          <c:spPr>
            <a:solidFill>
              <a:schemeClr val="bg1"/>
            </a:solidFill>
            <a:ln w="9525">
              <a:solidFill>
                <a:srgbClr val="C00000"/>
              </a:solidFill>
            </a:ln>
            <a:effectLst>
              <a:glow rad="38100">
                <a:srgbClr val="C00000">
                  <a:alpha val="29000"/>
                </a:srgbClr>
              </a:glow>
            </a:effectLst>
          </c:spPr>
        </c:marker>
      </c:pivotFmt>
      <c:pivotFmt>
        <c:idx val="55"/>
        <c:spPr>
          <a:ln w="28575" cap="rnd">
            <a:solidFill>
              <a:srgbClr val="C00000"/>
            </a:solidFill>
            <a:round/>
          </a:ln>
          <a:effectLst>
            <a:glow rad="38100">
              <a:srgbClr val="C00000">
                <a:alpha val="29000"/>
              </a:srgbClr>
            </a:glow>
          </a:effectLst>
        </c:spPr>
        <c:marker>
          <c:symbol val="circle"/>
          <c:size val="14"/>
          <c:spPr>
            <a:solidFill>
              <a:schemeClr val="bg1"/>
            </a:solidFill>
            <a:ln w="9525">
              <a:solidFill>
                <a:srgbClr val="C00000"/>
              </a:solidFill>
            </a:ln>
            <a:effectLst>
              <a:glow rad="38100">
                <a:srgbClr val="C00000">
                  <a:alpha val="29000"/>
                </a:srgbClr>
              </a:glow>
            </a:effectLst>
          </c:spPr>
        </c:marker>
      </c:pivotFmt>
      <c:pivotFmt>
        <c:idx val="56"/>
        <c:spPr>
          <a:ln w="28575" cap="rnd">
            <a:solidFill>
              <a:srgbClr val="C00000"/>
            </a:solidFill>
            <a:round/>
          </a:ln>
          <a:effectLst>
            <a:glow rad="38100">
              <a:srgbClr val="C00000">
                <a:alpha val="29000"/>
              </a:srgbClr>
            </a:glow>
          </a:effectLst>
        </c:spPr>
        <c:marker>
          <c:symbol val="circle"/>
          <c:size val="14"/>
          <c:spPr>
            <a:solidFill>
              <a:schemeClr val="bg1"/>
            </a:solidFill>
            <a:ln w="9525">
              <a:solidFill>
                <a:srgbClr val="C00000"/>
              </a:solidFill>
            </a:ln>
            <a:effectLst>
              <a:glow rad="38100">
                <a:srgbClr val="C00000">
                  <a:alpha val="29000"/>
                </a:srgbClr>
              </a:glow>
            </a:effectLst>
          </c:spPr>
        </c:marker>
      </c:pivotFmt>
      <c:pivotFmt>
        <c:idx val="57"/>
        <c:spPr>
          <a:ln w="28575" cap="rnd">
            <a:solidFill>
              <a:srgbClr val="C00000"/>
            </a:solidFill>
            <a:round/>
          </a:ln>
          <a:effectLst>
            <a:glow rad="38100">
              <a:srgbClr val="C00000">
                <a:alpha val="29000"/>
              </a:srgbClr>
            </a:glow>
          </a:effectLst>
        </c:spPr>
        <c:marker>
          <c:symbol val="circle"/>
          <c:size val="14"/>
          <c:spPr>
            <a:solidFill>
              <a:schemeClr val="bg1"/>
            </a:solidFill>
            <a:ln w="9525">
              <a:solidFill>
                <a:srgbClr val="C00000"/>
              </a:solidFill>
            </a:ln>
            <a:effectLst>
              <a:glow rad="38100">
                <a:srgbClr val="C00000">
                  <a:alpha val="29000"/>
                </a:srgbClr>
              </a:glow>
            </a:effectLst>
          </c:spPr>
        </c:marker>
      </c:pivotFmt>
      <c:pivotFmt>
        <c:idx val="58"/>
        <c:spPr>
          <a:ln w="28575" cap="rnd">
            <a:solidFill>
              <a:srgbClr val="C00000"/>
            </a:solidFill>
            <a:round/>
          </a:ln>
          <a:effectLst>
            <a:glow rad="38100">
              <a:srgbClr val="C00000">
                <a:alpha val="29000"/>
              </a:srgbClr>
            </a:glow>
          </a:effectLst>
        </c:spPr>
        <c:marker>
          <c:symbol val="circle"/>
          <c:size val="14"/>
          <c:spPr>
            <a:solidFill>
              <a:schemeClr val="bg1"/>
            </a:solidFill>
            <a:ln w="9525">
              <a:solidFill>
                <a:srgbClr val="C00000"/>
              </a:solidFill>
            </a:ln>
            <a:effectLst>
              <a:glow rad="38100">
                <a:srgbClr val="C00000">
                  <a:alpha val="29000"/>
                </a:srgbClr>
              </a:glow>
            </a:effectLst>
          </c:spPr>
        </c:marker>
      </c:pivotFmt>
      <c:pivotFmt>
        <c:idx val="59"/>
        <c:spPr>
          <a:ln w="28575" cap="rnd">
            <a:solidFill>
              <a:srgbClr val="C00000"/>
            </a:solidFill>
            <a:round/>
          </a:ln>
          <a:effectLst>
            <a:glow rad="38100">
              <a:srgbClr val="C00000">
                <a:alpha val="29000"/>
              </a:srgbClr>
            </a:glow>
          </a:effectLst>
        </c:spPr>
        <c:marker>
          <c:symbol val="circle"/>
          <c:size val="14"/>
          <c:spPr>
            <a:solidFill>
              <a:schemeClr val="bg1"/>
            </a:solidFill>
            <a:ln w="9525">
              <a:solidFill>
                <a:srgbClr val="C00000"/>
              </a:solidFill>
            </a:ln>
            <a:effectLst>
              <a:glow rad="38100">
                <a:srgbClr val="C00000">
                  <a:alpha val="29000"/>
                </a:srgbClr>
              </a:glow>
            </a:effectLst>
          </c:spPr>
        </c:marker>
      </c:pivotFmt>
      <c:pivotFmt>
        <c:idx val="60"/>
        <c:spPr>
          <a:ln w="28575" cap="rnd">
            <a:solidFill>
              <a:srgbClr val="C00000"/>
            </a:solidFill>
            <a:round/>
          </a:ln>
          <a:effectLst>
            <a:glow rad="38100">
              <a:srgbClr val="C00000">
                <a:alpha val="29000"/>
              </a:srgbClr>
            </a:glow>
          </a:effectLst>
        </c:spPr>
        <c:marker>
          <c:symbol val="circle"/>
          <c:size val="14"/>
          <c:spPr>
            <a:solidFill>
              <a:schemeClr val="bg1"/>
            </a:solidFill>
            <a:ln w="9525">
              <a:solidFill>
                <a:srgbClr val="C00000"/>
              </a:solidFill>
            </a:ln>
            <a:effectLst>
              <a:glow rad="38100">
                <a:srgbClr val="C00000">
                  <a:alpha val="29000"/>
                </a:srgbClr>
              </a:glow>
            </a:effectLst>
          </c:spPr>
        </c:marker>
      </c:pivotFmt>
      <c:pivotFmt>
        <c:idx val="61"/>
        <c:spPr>
          <a:ln w="28575" cap="rnd">
            <a:solidFill>
              <a:srgbClr val="C00000"/>
            </a:solidFill>
            <a:round/>
          </a:ln>
          <a:effectLst>
            <a:glow rad="38100">
              <a:srgbClr val="C00000">
                <a:alpha val="29000"/>
              </a:srgbClr>
            </a:glow>
          </a:effectLst>
        </c:spPr>
        <c:marker>
          <c:symbol val="circle"/>
          <c:size val="14"/>
          <c:spPr>
            <a:solidFill>
              <a:schemeClr val="bg1"/>
            </a:solidFill>
            <a:ln w="9525">
              <a:solidFill>
                <a:srgbClr val="C00000"/>
              </a:solidFill>
            </a:ln>
            <a:effectLst>
              <a:glow rad="38100">
                <a:srgbClr val="C00000">
                  <a:alpha val="29000"/>
                </a:srgbClr>
              </a:glow>
            </a:effectLst>
          </c:spPr>
        </c:marker>
      </c:pivotFmt>
      <c:pivotFmt>
        <c:idx val="62"/>
        <c:spPr>
          <a:ln w="28575" cap="rnd">
            <a:solidFill>
              <a:srgbClr val="9F0D9F"/>
            </a:solidFill>
            <a:round/>
          </a:ln>
          <a:effectLst>
            <a:glow rad="38100">
              <a:srgbClr val="9F0D9F">
                <a:alpha val="29000"/>
              </a:srgbClr>
            </a:glow>
          </a:effectLst>
        </c:spPr>
        <c:marker>
          <c:symbol val="circle"/>
          <c:size val="14"/>
          <c:spPr>
            <a:solidFill>
              <a:schemeClr val="bg1"/>
            </a:solidFill>
            <a:ln w="9525">
              <a:solidFill>
                <a:srgbClr val="9F0D9F"/>
              </a:solidFill>
            </a:ln>
            <a:effectLst>
              <a:glow rad="38100">
                <a:srgbClr val="9F0D9F">
                  <a:alpha val="29000"/>
                </a:srgbClr>
              </a:glow>
            </a:effectLst>
          </c:spPr>
        </c:marker>
      </c:pivotFmt>
      <c:pivotFmt>
        <c:idx val="63"/>
        <c:spPr>
          <a:ln w="28575" cap="rnd">
            <a:solidFill>
              <a:srgbClr val="9F0D9F"/>
            </a:solidFill>
            <a:round/>
          </a:ln>
          <a:effectLst>
            <a:glow rad="38100">
              <a:srgbClr val="9F0D9F">
                <a:alpha val="29000"/>
              </a:srgbClr>
            </a:glow>
          </a:effectLst>
        </c:spPr>
        <c:marker>
          <c:symbol val="circle"/>
          <c:size val="14"/>
          <c:spPr>
            <a:solidFill>
              <a:schemeClr val="bg1"/>
            </a:solidFill>
            <a:ln w="9525">
              <a:solidFill>
                <a:srgbClr val="9F0D9F"/>
              </a:solidFill>
            </a:ln>
            <a:effectLst>
              <a:glow rad="38100">
                <a:srgbClr val="9F0D9F">
                  <a:alpha val="29000"/>
                </a:srgbClr>
              </a:glow>
            </a:effectLst>
          </c:spPr>
        </c:marker>
      </c:pivotFmt>
      <c:pivotFmt>
        <c:idx val="64"/>
        <c:spPr>
          <a:ln w="28575" cap="rnd">
            <a:solidFill>
              <a:srgbClr val="9F0D9F"/>
            </a:solidFill>
            <a:round/>
          </a:ln>
          <a:effectLst>
            <a:glow rad="38100">
              <a:srgbClr val="9F0D9F">
                <a:alpha val="29000"/>
              </a:srgbClr>
            </a:glow>
          </a:effectLst>
        </c:spPr>
        <c:marker>
          <c:symbol val="circle"/>
          <c:size val="14"/>
          <c:spPr>
            <a:solidFill>
              <a:schemeClr val="bg1"/>
            </a:solidFill>
            <a:ln w="9525">
              <a:solidFill>
                <a:srgbClr val="9F0D9F"/>
              </a:solidFill>
            </a:ln>
            <a:effectLst>
              <a:glow rad="38100">
                <a:srgbClr val="9F0D9F">
                  <a:alpha val="29000"/>
                </a:srgbClr>
              </a:glow>
            </a:effectLst>
          </c:spPr>
        </c:marker>
      </c:pivotFmt>
      <c:pivotFmt>
        <c:idx val="65"/>
        <c:spPr>
          <a:ln w="28575" cap="rnd">
            <a:solidFill>
              <a:srgbClr val="9F0D9F"/>
            </a:solidFill>
            <a:round/>
          </a:ln>
          <a:effectLst>
            <a:glow rad="38100">
              <a:srgbClr val="9F0D9F">
                <a:alpha val="29000"/>
              </a:srgbClr>
            </a:glow>
          </a:effectLst>
        </c:spPr>
        <c:marker>
          <c:symbol val="circle"/>
          <c:size val="14"/>
          <c:spPr>
            <a:solidFill>
              <a:schemeClr val="bg1"/>
            </a:solidFill>
            <a:ln w="9525">
              <a:solidFill>
                <a:srgbClr val="9F0D9F"/>
              </a:solidFill>
            </a:ln>
            <a:effectLst>
              <a:glow rad="38100">
                <a:srgbClr val="9F0D9F">
                  <a:alpha val="29000"/>
                </a:srgbClr>
              </a:glow>
            </a:effectLst>
          </c:spPr>
        </c:marker>
      </c:pivotFmt>
      <c:pivotFmt>
        <c:idx val="66"/>
        <c:spPr>
          <a:ln w="28575" cap="rnd">
            <a:solidFill>
              <a:srgbClr val="9F0D9F"/>
            </a:solidFill>
            <a:round/>
          </a:ln>
          <a:effectLst>
            <a:glow rad="38100">
              <a:srgbClr val="9F0D9F">
                <a:alpha val="29000"/>
              </a:srgbClr>
            </a:glow>
          </a:effectLst>
        </c:spPr>
        <c:marker>
          <c:symbol val="circle"/>
          <c:size val="14"/>
          <c:spPr>
            <a:solidFill>
              <a:schemeClr val="bg1"/>
            </a:solidFill>
            <a:ln w="9525">
              <a:solidFill>
                <a:srgbClr val="9F0D9F"/>
              </a:solidFill>
            </a:ln>
            <a:effectLst>
              <a:glow rad="38100">
                <a:srgbClr val="9F0D9F">
                  <a:alpha val="29000"/>
                </a:srgbClr>
              </a:glow>
            </a:effectLst>
          </c:spPr>
        </c:marker>
      </c:pivotFmt>
      <c:pivotFmt>
        <c:idx val="67"/>
        <c:spPr>
          <a:ln w="28575" cap="rnd">
            <a:solidFill>
              <a:srgbClr val="9F0D9F"/>
            </a:solidFill>
            <a:round/>
          </a:ln>
          <a:effectLst>
            <a:glow rad="38100">
              <a:srgbClr val="9F0D9F">
                <a:alpha val="29000"/>
              </a:srgbClr>
            </a:glow>
          </a:effectLst>
        </c:spPr>
        <c:marker>
          <c:symbol val="circle"/>
          <c:size val="14"/>
          <c:spPr>
            <a:solidFill>
              <a:schemeClr val="bg1"/>
            </a:solidFill>
            <a:ln w="9525">
              <a:solidFill>
                <a:srgbClr val="9F0D9F"/>
              </a:solidFill>
            </a:ln>
            <a:effectLst>
              <a:glow rad="38100">
                <a:srgbClr val="9F0D9F">
                  <a:alpha val="29000"/>
                </a:srgbClr>
              </a:glow>
            </a:effectLst>
          </c:spPr>
        </c:marker>
      </c:pivotFmt>
      <c:pivotFmt>
        <c:idx val="68"/>
        <c:spPr>
          <a:ln w="28575" cap="rnd">
            <a:solidFill>
              <a:srgbClr val="9F0D9F"/>
            </a:solidFill>
            <a:round/>
          </a:ln>
          <a:effectLst>
            <a:glow rad="38100">
              <a:srgbClr val="9F0D9F">
                <a:alpha val="29000"/>
              </a:srgbClr>
            </a:glow>
          </a:effectLst>
        </c:spPr>
        <c:marker>
          <c:symbol val="circle"/>
          <c:size val="14"/>
          <c:spPr>
            <a:solidFill>
              <a:schemeClr val="bg1"/>
            </a:solidFill>
            <a:ln w="9525">
              <a:solidFill>
                <a:srgbClr val="9F0D9F"/>
              </a:solidFill>
            </a:ln>
            <a:effectLst>
              <a:glow rad="38100">
                <a:srgbClr val="9F0D9F">
                  <a:alpha val="29000"/>
                </a:srgbClr>
              </a:glow>
            </a:effectLst>
          </c:spPr>
        </c:marker>
      </c:pivotFmt>
      <c:pivotFmt>
        <c:idx val="69"/>
        <c:spPr>
          <a:ln w="28575" cap="rnd">
            <a:solidFill>
              <a:srgbClr val="9F0D9F"/>
            </a:solidFill>
            <a:round/>
          </a:ln>
          <a:effectLst>
            <a:glow rad="38100">
              <a:srgbClr val="9F0D9F">
                <a:alpha val="29000"/>
              </a:srgbClr>
            </a:glow>
          </a:effectLst>
        </c:spPr>
        <c:marker>
          <c:symbol val="circle"/>
          <c:size val="14"/>
          <c:spPr>
            <a:solidFill>
              <a:schemeClr val="bg1"/>
            </a:solidFill>
            <a:ln w="9525">
              <a:solidFill>
                <a:srgbClr val="9F0D9F"/>
              </a:solidFill>
            </a:ln>
            <a:effectLst>
              <a:glow rad="38100">
                <a:srgbClr val="9F0D9F">
                  <a:alpha val="29000"/>
                </a:srgbClr>
              </a:glow>
            </a:effectLst>
          </c:spPr>
        </c:marker>
      </c:pivotFmt>
      <c:pivotFmt>
        <c:idx val="70"/>
        <c:spPr>
          <a:ln w="28575" cap="rnd">
            <a:solidFill>
              <a:srgbClr val="9F0D9F"/>
            </a:solidFill>
            <a:round/>
          </a:ln>
          <a:effectLst>
            <a:glow rad="38100">
              <a:srgbClr val="9F0D9F">
                <a:alpha val="29000"/>
              </a:srgbClr>
            </a:glow>
          </a:effectLst>
        </c:spPr>
        <c:marker>
          <c:symbol val="circle"/>
          <c:size val="14"/>
          <c:spPr>
            <a:solidFill>
              <a:schemeClr val="bg1"/>
            </a:solidFill>
            <a:ln w="9525">
              <a:solidFill>
                <a:srgbClr val="9F0D9F"/>
              </a:solidFill>
            </a:ln>
            <a:effectLst>
              <a:glow rad="38100">
                <a:srgbClr val="9F0D9F">
                  <a:alpha val="29000"/>
                </a:srgbClr>
              </a:glow>
            </a:effectLst>
          </c:spPr>
        </c:marker>
      </c:pivotFmt>
      <c:pivotFmt>
        <c:idx val="71"/>
        <c:spPr>
          <a:ln w="28575" cap="rnd">
            <a:solidFill>
              <a:srgbClr val="9F0D9F"/>
            </a:solidFill>
            <a:round/>
          </a:ln>
          <a:effectLst>
            <a:glow rad="38100">
              <a:srgbClr val="9F0D9F">
                <a:alpha val="29000"/>
              </a:srgbClr>
            </a:glow>
          </a:effectLst>
        </c:spPr>
        <c:marker>
          <c:symbol val="circle"/>
          <c:size val="14"/>
          <c:spPr>
            <a:solidFill>
              <a:schemeClr val="bg1"/>
            </a:solidFill>
            <a:ln w="9525">
              <a:solidFill>
                <a:srgbClr val="9F0D9F"/>
              </a:solidFill>
            </a:ln>
            <a:effectLst>
              <a:glow rad="38100">
                <a:srgbClr val="9F0D9F">
                  <a:alpha val="29000"/>
                </a:srgbClr>
              </a:glow>
            </a:effectLst>
          </c:spPr>
        </c:marker>
      </c:pivotFmt>
      <c:pivotFmt>
        <c:idx val="72"/>
        <c:spPr>
          <a:ln w="28575" cap="rnd">
            <a:solidFill>
              <a:srgbClr val="9F0D9F"/>
            </a:solidFill>
            <a:round/>
          </a:ln>
          <a:effectLst>
            <a:glow rad="38100">
              <a:srgbClr val="9F0D9F">
                <a:alpha val="29000"/>
              </a:srgbClr>
            </a:glow>
          </a:effectLst>
        </c:spPr>
        <c:marker>
          <c:symbol val="circle"/>
          <c:size val="14"/>
          <c:spPr>
            <a:solidFill>
              <a:schemeClr val="bg1"/>
            </a:solidFill>
            <a:ln w="9525">
              <a:solidFill>
                <a:srgbClr val="9F0D9F"/>
              </a:solidFill>
            </a:ln>
            <a:effectLst>
              <a:glow rad="38100">
                <a:srgbClr val="9F0D9F">
                  <a:alpha val="29000"/>
                </a:srgbClr>
              </a:glow>
            </a:effectLst>
          </c:spPr>
        </c:marker>
      </c:pivotFmt>
    </c:pivotFmts>
    <c:plotArea>
      <c:layout>
        <c:manualLayout>
          <c:layoutTarget val="inner"/>
          <c:xMode val="edge"/>
          <c:yMode val="edge"/>
          <c:x val="1.6220837471272457E-2"/>
          <c:y val="5.8714240208271484E-2"/>
          <c:w val="0.83120192649457147"/>
          <c:h val="0.82029039438264773"/>
        </c:manualLayout>
      </c:layout>
      <c:lineChart>
        <c:grouping val="standard"/>
        <c:varyColors val="0"/>
        <c:ser>
          <c:idx val="0"/>
          <c:order val="0"/>
          <c:tx>
            <c:strRef>
              <c:f>Analysis!$B$38:$B$39</c:f>
              <c:strCache>
                <c:ptCount val="1"/>
                <c:pt idx="0">
                  <c:v>Arabica</c:v>
                </c:pt>
              </c:strCache>
            </c:strRef>
          </c:tx>
          <c:spPr>
            <a:ln w="28575" cap="rnd">
              <a:solidFill>
                <a:srgbClr val="054C59"/>
              </a:solidFill>
              <a:round/>
            </a:ln>
            <a:effectLst>
              <a:glow rad="38100">
                <a:srgbClr val="077887">
                  <a:alpha val="29000"/>
                </a:srgbClr>
              </a:glow>
            </a:effectLst>
          </c:spPr>
          <c:marker>
            <c:symbol val="circle"/>
            <c:size val="14"/>
            <c:spPr>
              <a:solidFill>
                <a:schemeClr val="bg1"/>
              </a:solidFill>
              <a:ln w="9525">
                <a:solidFill>
                  <a:srgbClr val="077887"/>
                </a:solidFill>
              </a:ln>
              <a:effectLst>
                <a:glow rad="38100">
                  <a:srgbClr val="077887">
                    <a:alpha val="29000"/>
                  </a:srgbClr>
                </a:glow>
              </a:effectLst>
            </c:spPr>
          </c:marker>
          <c:dPt>
            <c:idx val="0"/>
            <c:marker>
              <c:symbol val="circle"/>
              <c:size val="14"/>
              <c:spPr>
                <a:solidFill>
                  <a:schemeClr val="bg1"/>
                </a:solidFill>
                <a:ln w="9525">
                  <a:solidFill>
                    <a:srgbClr val="077887"/>
                  </a:solidFill>
                </a:ln>
                <a:effectLst>
                  <a:glow rad="38100">
                    <a:srgbClr val="077887">
                      <a:alpha val="29000"/>
                    </a:srgbClr>
                  </a:glow>
                </a:effectLst>
              </c:spPr>
            </c:marker>
            <c:bubble3D val="0"/>
            <c:extLst>
              <c:ext xmlns:c16="http://schemas.microsoft.com/office/drawing/2014/chart" uri="{C3380CC4-5D6E-409C-BE32-E72D297353CC}">
                <c16:uniqueId val="{0000000E-64FF-4BA7-ABC8-0EFA37808E4C}"/>
              </c:ext>
            </c:extLst>
          </c:dPt>
          <c:dPt>
            <c:idx val="1"/>
            <c:marker>
              <c:symbol val="circle"/>
              <c:size val="14"/>
              <c:spPr>
                <a:solidFill>
                  <a:schemeClr val="bg1"/>
                </a:solidFill>
                <a:ln w="9525">
                  <a:solidFill>
                    <a:srgbClr val="077887"/>
                  </a:solidFill>
                </a:ln>
                <a:effectLst>
                  <a:glow rad="38100">
                    <a:srgbClr val="077887">
                      <a:alpha val="29000"/>
                    </a:srgbClr>
                  </a:glow>
                </a:effectLst>
              </c:spPr>
            </c:marker>
            <c:bubble3D val="0"/>
            <c:extLst>
              <c:ext xmlns:c16="http://schemas.microsoft.com/office/drawing/2014/chart" uri="{C3380CC4-5D6E-409C-BE32-E72D297353CC}">
                <c16:uniqueId val="{00000009-64FF-4BA7-ABC8-0EFA37808E4C}"/>
              </c:ext>
            </c:extLst>
          </c:dPt>
          <c:dPt>
            <c:idx val="3"/>
            <c:marker>
              <c:symbol val="circle"/>
              <c:size val="14"/>
              <c:spPr>
                <a:solidFill>
                  <a:schemeClr val="bg1"/>
                </a:solidFill>
                <a:ln w="9525">
                  <a:solidFill>
                    <a:srgbClr val="077887"/>
                  </a:solidFill>
                </a:ln>
                <a:effectLst>
                  <a:glow rad="38100">
                    <a:srgbClr val="077887">
                      <a:alpha val="29000"/>
                    </a:srgbClr>
                  </a:glow>
                </a:effectLst>
              </c:spPr>
            </c:marker>
            <c:bubble3D val="0"/>
            <c:extLst>
              <c:ext xmlns:c16="http://schemas.microsoft.com/office/drawing/2014/chart" uri="{C3380CC4-5D6E-409C-BE32-E72D297353CC}">
                <c16:uniqueId val="{00000007-64FF-4BA7-ABC8-0EFA37808E4C}"/>
              </c:ext>
            </c:extLst>
          </c:dPt>
          <c:dPt>
            <c:idx val="4"/>
            <c:marker>
              <c:symbol val="circle"/>
              <c:size val="14"/>
              <c:spPr>
                <a:solidFill>
                  <a:schemeClr val="bg1"/>
                </a:solidFill>
                <a:ln w="9525">
                  <a:solidFill>
                    <a:srgbClr val="077887"/>
                  </a:solidFill>
                </a:ln>
                <a:effectLst>
                  <a:glow rad="38100">
                    <a:srgbClr val="077887">
                      <a:alpha val="29000"/>
                    </a:srgbClr>
                  </a:glow>
                </a:effectLst>
              </c:spPr>
            </c:marker>
            <c:bubble3D val="0"/>
            <c:extLst>
              <c:ext xmlns:c16="http://schemas.microsoft.com/office/drawing/2014/chart" uri="{C3380CC4-5D6E-409C-BE32-E72D297353CC}">
                <c16:uniqueId val="{00000005-64FF-4BA7-ABC8-0EFA37808E4C}"/>
              </c:ext>
            </c:extLst>
          </c:dPt>
          <c:dPt>
            <c:idx val="5"/>
            <c:marker>
              <c:symbol val="circle"/>
              <c:size val="14"/>
              <c:spPr>
                <a:solidFill>
                  <a:schemeClr val="bg1"/>
                </a:solidFill>
                <a:ln w="9525">
                  <a:solidFill>
                    <a:srgbClr val="077887"/>
                  </a:solidFill>
                </a:ln>
                <a:effectLst>
                  <a:glow rad="38100">
                    <a:srgbClr val="077887">
                      <a:alpha val="29000"/>
                    </a:srgbClr>
                  </a:glow>
                </a:effectLst>
              </c:spPr>
            </c:marker>
            <c:bubble3D val="0"/>
            <c:extLst>
              <c:ext xmlns:c16="http://schemas.microsoft.com/office/drawing/2014/chart" uri="{C3380CC4-5D6E-409C-BE32-E72D297353CC}">
                <c16:uniqueId val="{00000004-64FF-4BA7-ABC8-0EFA37808E4C}"/>
              </c:ext>
            </c:extLst>
          </c:dPt>
          <c:dPt>
            <c:idx val="6"/>
            <c:marker>
              <c:symbol val="circle"/>
              <c:size val="14"/>
              <c:spPr>
                <a:solidFill>
                  <a:schemeClr val="bg1"/>
                </a:solidFill>
                <a:ln w="9525">
                  <a:solidFill>
                    <a:srgbClr val="077887"/>
                  </a:solidFill>
                </a:ln>
                <a:effectLst>
                  <a:glow rad="38100">
                    <a:srgbClr val="077887">
                      <a:alpha val="29000"/>
                    </a:srgbClr>
                  </a:glow>
                </a:effectLst>
              </c:spPr>
            </c:marker>
            <c:bubble3D val="0"/>
            <c:extLst>
              <c:ext xmlns:c16="http://schemas.microsoft.com/office/drawing/2014/chart" uri="{C3380CC4-5D6E-409C-BE32-E72D297353CC}">
                <c16:uniqueId val="{0000000B-64FF-4BA7-ABC8-0EFA37808E4C}"/>
              </c:ext>
            </c:extLst>
          </c:dPt>
          <c:dPt>
            <c:idx val="7"/>
            <c:marker>
              <c:symbol val="circle"/>
              <c:size val="14"/>
              <c:spPr>
                <a:solidFill>
                  <a:schemeClr val="bg1"/>
                </a:solidFill>
                <a:ln w="9525">
                  <a:solidFill>
                    <a:srgbClr val="077887"/>
                  </a:solidFill>
                </a:ln>
                <a:effectLst>
                  <a:glow rad="38100">
                    <a:srgbClr val="077887">
                      <a:alpha val="29000"/>
                    </a:srgbClr>
                  </a:glow>
                </a:effectLst>
              </c:spPr>
            </c:marker>
            <c:bubble3D val="0"/>
            <c:extLst>
              <c:ext xmlns:c16="http://schemas.microsoft.com/office/drawing/2014/chart" uri="{C3380CC4-5D6E-409C-BE32-E72D297353CC}">
                <c16:uniqueId val="{00000008-64FF-4BA7-ABC8-0EFA37808E4C}"/>
              </c:ext>
            </c:extLst>
          </c:dPt>
          <c:dPt>
            <c:idx val="8"/>
            <c:marker>
              <c:symbol val="circle"/>
              <c:size val="14"/>
              <c:spPr>
                <a:solidFill>
                  <a:schemeClr val="bg1"/>
                </a:solidFill>
                <a:ln w="9525">
                  <a:solidFill>
                    <a:srgbClr val="077887"/>
                  </a:solidFill>
                </a:ln>
                <a:effectLst>
                  <a:glow rad="38100">
                    <a:srgbClr val="077887">
                      <a:alpha val="29000"/>
                    </a:srgbClr>
                  </a:glow>
                </a:effectLst>
              </c:spPr>
            </c:marker>
            <c:bubble3D val="0"/>
            <c:extLst>
              <c:ext xmlns:c16="http://schemas.microsoft.com/office/drawing/2014/chart" uri="{C3380CC4-5D6E-409C-BE32-E72D297353CC}">
                <c16:uniqueId val="{0000000D-64FF-4BA7-ABC8-0EFA37808E4C}"/>
              </c:ext>
            </c:extLst>
          </c:dPt>
          <c:dPt>
            <c:idx val="9"/>
            <c:marker>
              <c:symbol val="circle"/>
              <c:size val="14"/>
              <c:spPr>
                <a:solidFill>
                  <a:schemeClr val="bg1"/>
                </a:solidFill>
                <a:ln w="9525">
                  <a:solidFill>
                    <a:srgbClr val="077887"/>
                  </a:solidFill>
                </a:ln>
                <a:effectLst>
                  <a:glow rad="38100">
                    <a:srgbClr val="077887">
                      <a:alpha val="29000"/>
                    </a:srgbClr>
                  </a:glow>
                </a:effectLst>
              </c:spPr>
            </c:marker>
            <c:bubble3D val="0"/>
            <c:extLst>
              <c:ext xmlns:c16="http://schemas.microsoft.com/office/drawing/2014/chart" uri="{C3380CC4-5D6E-409C-BE32-E72D297353CC}">
                <c16:uniqueId val="{00000006-64FF-4BA7-ABC8-0EFA37808E4C}"/>
              </c:ext>
            </c:extLst>
          </c:dPt>
          <c:dPt>
            <c:idx val="10"/>
            <c:marker>
              <c:symbol val="circle"/>
              <c:size val="14"/>
              <c:spPr>
                <a:solidFill>
                  <a:schemeClr val="bg1"/>
                </a:solidFill>
                <a:ln w="9525">
                  <a:solidFill>
                    <a:srgbClr val="077887"/>
                  </a:solidFill>
                </a:ln>
                <a:effectLst>
                  <a:glow rad="38100">
                    <a:srgbClr val="077887">
                      <a:alpha val="29000"/>
                    </a:srgbClr>
                  </a:glow>
                </a:effectLst>
              </c:spPr>
            </c:marker>
            <c:bubble3D val="0"/>
            <c:extLst>
              <c:ext xmlns:c16="http://schemas.microsoft.com/office/drawing/2014/chart" uri="{C3380CC4-5D6E-409C-BE32-E72D297353CC}">
                <c16:uniqueId val="{0000000A-64FF-4BA7-ABC8-0EFA37808E4C}"/>
              </c:ext>
            </c:extLst>
          </c:dPt>
          <c:dPt>
            <c:idx val="11"/>
            <c:marker>
              <c:symbol val="circle"/>
              <c:size val="14"/>
              <c:spPr>
                <a:solidFill>
                  <a:schemeClr val="bg1"/>
                </a:solidFill>
                <a:ln w="9525">
                  <a:solidFill>
                    <a:srgbClr val="077887"/>
                  </a:solidFill>
                </a:ln>
                <a:effectLst>
                  <a:glow rad="38100">
                    <a:srgbClr val="077887">
                      <a:alpha val="29000"/>
                    </a:srgbClr>
                  </a:glow>
                </a:effectLst>
              </c:spPr>
            </c:marker>
            <c:bubble3D val="0"/>
            <c:extLst>
              <c:ext xmlns:c16="http://schemas.microsoft.com/office/drawing/2014/chart" uri="{C3380CC4-5D6E-409C-BE32-E72D297353CC}">
                <c16:uniqueId val="{0000000F-64FF-4BA7-ABC8-0EFA37808E4C}"/>
              </c:ext>
            </c:extLst>
          </c:dPt>
          <c:cat>
            <c:strRef>
              <c:f>Analysis!$A$40:$A$52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Analysis!$B$40:$B$52</c:f>
              <c:numCache>
                <c:formatCode>"$"\ 0</c:formatCode>
                <c:ptCount val="12"/>
                <c:pt idx="0">
                  <c:v>605.14499999999998</c:v>
                </c:pt>
                <c:pt idx="1">
                  <c:v>1454.4949999999999</c:v>
                </c:pt>
                <c:pt idx="2">
                  <c:v>1051.48</c:v>
                </c:pt>
                <c:pt idx="3">
                  <c:v>634.34500000000003</c:v>
                </c:pt>
                <c:pt idx="4">
                  <c:v>736.61500000000001</c:v>
                </c:pt>
                <c:pt idx="5">
                  <c:v>1357.99</c:v>
                </c:pt>
                <c:pt idx="6">
                  <c:v>1131.9349999999999</c:v>
                </c:pt>
                <c:pt idx="7">
                  <c:v>761.31</c:v>
                </c:pt>
                <c:pt idx="8">
                  <c:v>1145.79</c:v>
                </c:pt>
                <c:pt idx="9">
                  <c:v>977.08500000000004</c:v>
                </c:pt>
                <c:pt idx="10">
                  <c:v>1151.3399999999999</c:v>
                </c:pt>
                <c:pt idx="11">
                  <c:v>760.96500000000003</c:v>
                </c:pt>
              </c:numCache>
            </c:numRef>
          </c:val>
          <c:smooth val="0"/>
          <c:extLst>
            <c:ext xmlns:c16="http://schemas.microsoft.com/office/drawing/2014/chart" uri="{C3380CC4-5D6E-409C-BE32-E72D297353CC}">
              <c16:uniqueId val="{00000000-E52F-4CF4-9A1D-3C3715220303}"/>
            </c:ext>
          </c:extLst>
        </c:ser>
        <c:ser>
          <c:idx val="1"/>
          <c:order val="1"/>
          <c:tx>
            <c:strRef>
              <c:f>Analysis!$C$38:$C$39</c:f>
              <c:strCache>
                <c:ptCount val="1"/>
                <c:pt idx="0">
                  <c:v>Excelsa</c:v>
                </c:pt>
              </c:strCache>
            </c:strRef>
          </c:tx>
          <c:spPr>
            <a:ln w="28575" cap="rnd">
              <a:solidFill>
                <a:srgbClr val="48F52B"/>
              </a:solidFill>
              <a:round/>
            </a:ln>
            <a:effectLst/>
          </c:spPr>
          <c:marker>
            <c:symbol val="circle"/>
            <c:size val="14"/>
            <c:spPr>
              <a:solidFill>
                <a:schemeClr val="bg1"/>
              </a:solidFill>
              <a:ln w="9525">
                <a:solidFill>
                  <a:srgbClr val="48F52B"/>
                </a:solidFill>
              </a:ln>
              <a:effectLst/>
            </c:spPr>
          </c:marker>
          <c:cat>
            <c:strRef>
              <c:f>Analysis!$A$40:$A$52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Analysis!$C$40:$C$52</c:f>
              <c:numCache>
                <c:formatCode>"$"\ 0</c:formatCode>
                <c:ptCount val="12"/>
                <c:pt idx="0">
                  <c:v>677.72</c:v>
                </c:pt>
                <c:pt idx="1">
                  <c:v>976.41</c:v>
                </c:pt>
                <c:pt idx="2">
                  <c:v>1264.1400000000001</c:v>
                </c:pt>
                <c:pt idx="3">
                  <c:v>1560.23</c:v>
                </c:pt>
                <c:pt idx="4">
                  <c:v>970.33</c:v>
                </c:pt>
                <c:pt idx="5">
                  <c:v>1598.1949999999999</c:v>
                </c:pt>
                <c:pt idx="6">
                  <c:v>1141.5550000000001</c:v>
                </c:pt>
                <c:pt idx="7">
                  <c:v>478.59</c:v>
                </c:pt>
                <c:pt idx="8">
                  <c:v>771.08500000000004</c:v>
                </c:pt>
                <c:pt idx="9">
                  <c:v>937.33</c:v>
                </c:pt>
                <c:pt idx="10">
                  <c:v>771.38</c:v>
                </c:pt>
                <c:pt idx="11">
                  <c:v>1159.4749999999999</c:v>
                </c:pt>
              </c:numCache>
            </c:numRef>
          </c:val>
          <c:smooth val="0"/>
          <c:extLst>
            <c:ext xmlns:c16="http://schemas.microsoft.com/office/drawing/2014/chart" uri="{C3380CC4-5D6E-409C-BE32-E72D297353CC}">
              <c16:uniqueId val="{0000001E-F768-4CAA-8090-A880B87BF99E}"/>
            </c:ext>
          </c:extLst>
        </c:ser>
        <c:ser>
          <c:idx val="2"/>
          <c:order val="2"/>
          <c:tx>
            <c:strRef>
              <c:f>Analysis!$D$38:$D$39</c:f>
              <c:strCache>
                <c:ptCount val="1"/>
                <c:pt idx="0">
                  <c:v>Liberica</c:v>
                </c:pt>
              </c:strCache>
            </c:strRef>
          </c:tx>
          <c:spPr>
            <a:ln w="28575" cap="rnd">
              <a:solidFill>
                <a:srgbClr val="C00000"/>
              </a:solidFill>
              <a:round/>
            </a:ln>
            <a:effectLst>
              <a:glow rad="38100">
                <a:srgbClr val="C00000">
                  <a:alpha val="29000"/>
                </a:srgbClr>
              </a:glow>
            </a:effectLst>
          </c:spPr>
          <c:marker>
            <c:symbol val="circle"/>
            <c:size val="14"/>
            <c:spPr>
              <a:solidFill>
                <a:schemeClr val="bg1"/>
              </a:solidFill>
              <a:ln w="9525">
                <a:solidFill>
                  <a:srgbClr val="C00000"/>
                </a:solidFill>
              </a:ln>
              <a:effectLst>
                <a:glow rad="38100">
                  <a:srgbClr val="C00000">
                    <a:alpha val="29000"/>
                  </a:srgbClr>
                </a:glow>
              </a:effectLst>
            </c:spPr>
          </c:marker>
          <c:cat>
            <c:strRef>
              <c:f>Analysis!$A$40:$A$52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Analysis!$D$40:$D$52</c:f>
              <c:numCache>
                <c:formatCode>"$"\ 0</c:formatCode>
                <c:ptCount val="12"/>
                <c:pt idx="0">
                  <c:v>1611.07</c:v>
                </c:pt>
                <c:pt idx="1">
                  <c:v>971.22</c:v>
                </c:pt>
                <c:pt idx="2">
                  <c:v>1469.81</c:v>
                </c:pt>
                <c:pt idx="3">
                  <c:v>1324.635</c:v>
                </c:pt>
                <c:pt idx="4">
                  <c:v>836.755</c:v>
                </c:pt>
                <c:pt idx="5">
                  <c:v>906.07500000000005</c:v>
                </c:pt>
                <c:pt idx="6">
                  <c:v>752.53499999999997</c:v>
                </c:pt>
                <c:pt idx="7">
                  <c:v>335.85</c:v>
                </c:pt>
                <c:pt idx="8">
                  <c:v>699.77</c:v>
                </c:pt>
                <c:pt idx="9">
                  <c:v>1241.1600000000001</c:v>
                </c:pt>
                <c:pt idx="10">
                  <c:v>1235.7449999999999</c:v>
                </c:pt>
                <c:pt idx="11">
                  <c:v>669.45</c:v>
                </c:pt>
              </c:numCache>
            </c:numRef>
          </c:val>
          <c:smooth val="0"/>
          <c:extLst>
            <c:ext xmlns:c16="http://schemas.microsoft.com/office/drawing/2014/chart" uri="{C3380CC4-5D6E-409C-BE32-E72D297353CC}">
              <c16:uniqueId val="{0000001F-F768-4CAA-8090-A880B87BF99E}"/>
            </c:ext>
          </c:extLst>
        </c:ser>
        <c:ser>
          <c:idx val="3"/>
          <c:order val="3"/>
          <c:tx>
            <c:strRef>
              <c:f>Analysis!$E$38:$E$39</c:f>
              <c:strCache>
                <c:ptCount val="1"/>
                <c:pt idx="0">
                  <c:v>Robusta</c:v>
                </c:pt>
              </c:strCache>
            </c:strRef>
          </c:tx>
          <c:spPr>
            <a:ln w="28575" cap="rnd">
              <a:solidFill>
                <a:srgbClr val="9F0D9F"/>
              </a:solidFill>
              <a:round/>
            </a:ln>
            <a:effectLst>
              <a:glow rad="38100">
                <a:srgbClr val="9F0D9F">
                  <a:alpha val="29000"/>
                </a:srgbClr>
              </a:glow>
            </a:effectLst>
          </c:spPr>
          <c:marker>
            <c:symbol val="circle"/>
            <c:size val="14"/>
            <c:spPr>
              <a:solidFill>
                <a:schemeClr val="bg1"/>
              </a:solidFill>
              <a:ln w="9525">
                <a:solidFill>
                  <a:srgbClr val="9F0D9F"/>
                </a:solidFill>
              </a:ln>
              <a:effectLst>
                <a:glow rad="38100">
                  <a:srgbClr val="9F0D9F">
                    <a:alpha val="29000"/>
                  </a:srgbClr>
                </a:glow>
              </a:effectLst>
            </c:spPr>
          </c:marker>
          <c:cat>
            <c:strRef>
              <c:f>Analysis!$A$40:$A$52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Analysis!$E$40:$E$52</c:f>
              <c:numCache>
                <c:formatCode>"$"\ 0</c:formatCode>
                <c:ptCount val="12"/>
                <c:pt idx="0">
                  <c:v>609.1</c:v>
                </c:pt>
                <c:pt idx="1">
                  <c:v>736.08</c:v>
                </c:pt>
                <c:pt idx="2">
                  <c:v>1010.345</c:v>
                </c:pt>
                <c:pt idx="3">
                  <c:v>705.38499999999999</c:v>
                </c:pt>
                <c:pt idx="4">
                  <c:v>704.28</c:v>
                </c:pt>
                <c:pt idx="5">
                  <c:v>980.78</c:v>
                </c:pt>
                <c:pt idx="6">
                  <c:v>956.89</c:v>
                </c:pt>
                <c:pt idx="7">
                  <c:v>751.15</c:v>
                </c:pt>
                <c:pt idx="8">
                  <c:v>1017</c:v>
                </c:pt>
                <c:pt idx="9">
                  <c:v>644.5</c:v>
                </c:pt>
                <c:pt idx="10">
                  <c:v>389.96499999999997</c:v>
                </c:pt>
                <c:pt idx="11">
                  <c:v>499.77</c:v>
                </c:pt>
              </c:numCache>
            </c:numRef>
          </c:val>
          <c:smooth val="0"/>
          <c:extLst>
            <c:ext xmlns:c16="http://schemas.microsoft.com/office/drawing/2014/chart" uri="{C3380CC4-5D6E-409C-BE32-E72D297353CC}">
              <c16:uniqueId val="{00000020-F768-4CAA-8090-A880B87BF99E}"/>
            </c:ext>
          </c:extLst>
        </c:ser>
        <c:dLbls>
          <c:showLegendKey val="0"/>
          <c:showVal val="0"/>
          <c:showCatName val="0"/>
          <c:showSerName val="0"/>
          <c:showPercent val="0"/>
          <c:showBubbleSize val="0"/>
        </c:dLbls>
        <c:marker val="1"/>
        <c:smooth val="0"/>
        <c:axId val="476025119"/>
        <c:axId val="476008799"/>
      </c:lineChart>
      <c:catAx>
        <c:axId val="476025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Bahnschrift" panose="020B0502040204020203" pitchFamily="34" charset="0"/>
                <a:ea typeface="+mn-ea"/>
                <a:cs typeface="+mn-cs"/>
              </a:defRPr>
            </a:pPr>
            <a:endParaRPr lang="en-US"/>
          </a:p>
        </c:txPr>
        <c:crossAx val="476008799"/>
        <c:crosses val="autoZero"/>
        <c:auto val="1"/>
        <c:lblAlgn val="ctr"/>
        <c:lblOffset val="100"/>
        <c:noMultiLvlLbl val="0"/>
      </c:catAx>
      <c:valAx>
        <c:axId val="476008799"/>
        <c:scaling>
          <c:orientation val="minMax"/>
        </c:scaling>
        <c:delete val="1"/>
        <c:axPos val="l"/>
        <c:numFmt formatCode="&quot;$&quot;\ 0" sourceLinked="1"/>
        <c:majorTickMark val="none"/>
        <c:minorTickMark val="none"/>
        <c:tickLblPos val="nextTo"/>
        <c:crossAx val="4760251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Bahnschrift" panose="020B0502040204020203"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Sales.xlsx]Analysis!PivotTable14</c:name>
    <c:fmtId val="36"/>
  </c:pivotSource>
  <c:chart>
    <c:autoTitleDeleted val="1"/>
    <c:pivotFmts>
      <c:pivotFmt>
        <c:idx val="0"/>
        <c:spPr>
          <a:blipFill>
            <a:blip xmlns:r="http://schemas.openxmlformats.org/officeDocument/2006/relationships" r:embed="rId3"/>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2000" b="0" i="0" u="none" strike="noStrike" kern="1200" baseline="0">
                  <a:solidFill>
                    <a:schemeClr val="tx1">
                      <a:lumMod val="65000"/>
                      <a:lumOff val="35000"/>
                    </a:schemeClr>
                  </a:solidFill>
                  <a:latin typeface="Bahnschrift" panose="020B05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blipFill>
            <a:blip xmlns:r="http://schemas.openxmlformats.org/officeDocument/2006/relationships" r:embed="rId3"/>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2000" b="0" i="0" u="none" strike="noStrike" kern="1200" baseline="0">
                  <a:solidFill>
                    <a:schemeClr val="tx1">
                      <a:lumMod val="65000"/>
                      <a:lumOff val="35000"/>
                    </a:schemeClr>
                  </a:solidFill>
                  <a:latin typeface="Bahnschrift" panose="020B05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blipFill>
            <a:blip xmlns:r="http://schemas.openxmlformats.org/officeDocument/2006/relationships" r:embed="rId3"/>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2000" b="0" i="0" u="none" strike="noStrike" kern="1200" baseline="0">
                  <a:solidFill>
                    <a:schemeClr val="tx1">
                      <a:lumMod val="65000"/>
                      <a:lumOff val="35000"/>
                    </a:schemeClr>
                  </a:solidFill>
                  <a:latin typeface="Bahnschrift" panose="020B05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4810698884244301"/>
          <c:y val="3.5273324075243022E-2"/>
          <c:w val="0.54522632849288766"/>
          <c:h val="0.92945335184951394"/>
        </c:manualLayout>
      </c:layout>
      <c:barChart>
        <c:barDir val="bar"/>
        <c:grouping val="clustered"/>
        <c:varyColors val="0"/>
        <c:ser>
          <c:idx val="0"/>
          <c:order val="0"/>
          <c:tx>
            <c:strRef>
              <c:f>Analysis!$H$38</c:f>
              <c:strCache>
                <c:ptCount val="1"/>
                <c:pt idx="0">
                  <c:v>Total</c:v>
                </c:pt>
              </c:strCache>
            </c:strRef>
          </c:tx>
          <c:spPr>
            <a:blipFill>
              <a:blip xmlns:r="http://schemas.openxmlformats.org/officeDocument/2006/relationships" r:embed="rId3"/>
              <a:stretch>
                <a:fillRect/>
              </a:stretch>
            </a:blip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2000" b="0" i="0" u="none" strike="noStrike" kern="1200" baseline="0">
                    <a:solidFill>
                      <a:schemeClr val="tx1">
                        <a:lumMod val="65000"/>
                        <a:lumOff val="35000"/>
                      </a:schemeClr>
                    </a:solidFill>
                    <a:latin typeface="Bahnschrift" panose="020B0502040204020203"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Analysis!$G$39:$G$44</c:f>
              <c:strCache>
                <c:ptCount val="5"/>
                <c:pt idx="0">
                  <c:v>Don Flintiff</c:v>
                </c:pt>
                <c:pt idx="1">
                  <c:v>Nealson Cuttler</c:v>
                </c:pt>
                <c:pt idx="2">
                  <c:v>Terri Farra</c:v>
                </c:pt>
                <c:pt idx="3">
                  <c:v>Brenn Dundredge</c:v>
                </c:pt>
                <c:pt idx="4">
                  <c:v>Allis Wilmore</c:v>
                </c:pt>
              </c:strCache>
            </c:strRef>
          </c:cat>
          <c:val>
            <c:numRef>
              <c:f>Analysis!$H$39:$H$44</c:f>
              <c:numCache>
                <c:formatCode>"$"\ 0</c:formatCode>
                <c:ptCount val="5"/>
                <c:pt idx="0">
                  <c:v>278.01</c:v>
                </c:pt>
                <c:pt idx="1">
                  <c:v>281.67500000000001</c:v>
                </c:pt>
                <c:pt idx="2">
                  <c:v>289.11</c:v>
                </c:pt>
                <c:pt idx="3">
                  <c:v>307.04500000000002</c:v>
                </c:pt>
                <c:pt idx="4">
                  <c:v>317.07</c:v>
                </c:pt>
              </c:numCache>
            </c:numRef>
          </c:val>
          <c:extLst>
            <c:ext xmlns:c16="http://schemas.microsoft.com/office/drawing/2014/chart" uri="{C3380CC4-5D6E-409C-BE32-E72D297353CC}">
              <c16:uniqueId val="{00000000-B60F-4449-827A-3390595C07D1}"/>
            </c:ext>
          </c:extLst>
        </c:ser>
        <c:dLbls>
          <c:showLegendKey val="0"/>
          <c:showVal val="0"/>
          <c:showCatName val="0"/>
          <c:showSerName val="0"/>
          <c:showPercent val="0"/>
          <c:showBubbleSize val="0"/>
        </c:dLbls>
        <c:gapWidth val="182"/>
        <c:axId val="1992382224"/>
        <c:axId val="1992362064"/>
      </c:barChart>
      <c:catAx>
        <c:axId val="19923822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Bahnschrift" panose="020B0502040204020203" pitchFamily="34" charset="0"/>
                <a:ea typeface="+mn-ea"/>
                <a:cs typeface="+mn-cs"/>
              </a:defRPr>
            </a:pPr>
            <a:endParaRPr lang="en-US"/>
          </a:p>
        </c:txPr>
        <c:crossAx val="1992362064"/>
        <c:crosses val="autoZero"/>
        <c:auto val="1"/>
        <c:lblAlgn val="ctr"/>
        <c:lblOffset val="100"/>
        <c:noMultiLvlLbl val="0"/>
      </c:catAx>
      <c:valAx>
        <c:axId val="1992362064"/>
        <c:scaling>
          <c:orientation val="minMax"/>
        </c:scaling>
        <c:delete val="1"/>
        <c:axPos val="b"/>
        <c:numFmt formatCode="&quot;$&quot;\ 0" sourceLinked="1"/>
        <c:majorTickMark val="none"/>
        <c:minorTickMark val="none"/>
        <c:tickLblPos val="nextTo"/>
        <c:crossAx val="1992382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Sales.xlsx]Analysis!PivotTable10</c:name>
    <c:fmtId val="30"/>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054C59"/>
            </a:solidFill>
            <a:round/>
          </a:ln>
          <a:effectLst>
            <a:glow rad="76200">
              <a:srgbClr val="077887">
                <a:alpha val="40000"/>
              </a:srgb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Analysis!$K$20</c:f>
              <c:strCache>
                <c:ptCount val="1"/>
                <c:pt idx="0">
                  <c:v>Total</c:v>
                </c:pt>
              </c:strCache>
            </c:strRef>
          </c:tx>
          <c:spPr>
            <a:ln w="28575" cap="rnd">
              <a:solidFill>
                <a:srgbClr val="054C59"/>
              </a:solidFill>
              <a:round/>
            </a:ln>
            <a:effectLst>
              <a:glow rad="76200">
                <a:srgbClr val="077887">
                  <a:alpha val="40000"/>
                </a:srgbClr>
              </a:glow>
            </a:effectLst>
          </c:spPr>
          <c:marker>
            <c:symbol val="none"/>
          </c:marker>
          <c:cat>
            <c:strRef>
              <c:f>Analysis!$J$21:$J$33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Analysis!$K$21:$K$33</c:f>
              <c:numCache>
                <c:formatCode>\$\ #,##0.00;\(\$#,##0.00\);\$#,##0.00</c:formatCode>
                <c:ptCount val="12"/>
                <c:pt idx="0">
                  <c:v>2.5977473819131125E-2</c:v>
                </c:pt>
                <c:pt idx="1">
                  <c:v>2.2956813400979409E-2</c:v>
                </c:pt>
                <c:pt idx="2">
                  <c:v>2.2728339006729884E-2</c:v>
                </c:pt>
                <c:pt idx="3">
                  <c:v>2.035698096503925E-2</c:v>
                </c:pt>
                <c:pt idx="4">
                  <c:v>2.4322809869518902E-2</c:v>
                </c:pt>
                <c:pt idx="5">
                  <c:v>1.8170405365225149E-2</c:v>
                </c:pt>
                <c:pt idx="6">
                  <c:v>2.2847587759216553E-2</c:v>
                </c:pt>
                <c:pt idx="7">
                  <c:v>2.7504405002363657E-2</c:v>
                </c:pt>
                <c:pt idx="8">
                  <c:v>2.0090019801053762E-2</c:v>
                </c:pt>
                <c:pt idx="9">
                  <c:v>2.2367979579350408E-2</c:v>
                </c:pt>
                <c:pt idx="10">
                  <c:v>1.9163404660652739E-2</c:v>
                </c:pt>
                <c:pt idx="11">
                  <c:v>2.2979874808231326E-2</c:v>
                </c:pt>
              </c:numCache>
            </c:numRef>
          </c:val>
          <c:smooth val="1"/>
          <c:extLst>
            <c:ext xmlns:c16="http://schemas.microsoft.com/office/drawing/2014/chart" uri="{C3380CC4-5D6E-409C-BE32-E72D297353CC}">
              <c16:uniqueId val="{00000000-19D0-4314-856C-C8B67AE3D567}"/>
            </c:ext>
          </c:extLst>
        </c:ser>
        <c:dLbls>
          <c:showLegendKey val="0"/>
          <c:showVal val="0"/>
          <c:showCatName val="0"/>
          <c:showSerName val="0"/>
          <c:showPercent val="0"/>
          <c:showBubbleSize val="0"/>
        </c:dLbls>
        <c:smooth val="0"/>
        <c:axId val="664422111"/>
        <c:axId val="664416831"/>
      </c:lineChart>
      <c:catAx>
        <c:axId val="664422111"/>
        <c:scaling>
          <c:orientation val="minMax"/>
        </c:scaling>
        <c:delete val="1"/>
        <c:axPos val="b"/>
        <c:numFmt formatCode="General" sourceLinked="1"/>
        <c:majorTickMark val="none"/>
        <c:minorTickMark val="none"/>
        <c:tickLblPos val="nextTo"/>
        <c:crossAx val="664416831"/>
        <c:crosses val="autoZero"/>
        <c:auto val="1"/>
        <c:lblAlgn val="ctr"/>
        <c:lblOffset val="100"/>
        <c:noMultiLvlLbl val="0"/>
      </c:catAx>
      <c:valAx>
        <c:axId val="664416831"/>
        <c:scaling>
          <c:orientation val="minMax"/>
        </c:scaling>
        <c:delete val="1"/>
        <c:axPos val="l"/>
        <c:numFmt formatCode="\$\ #,##0.00;\(\$#,##0.00\);\$#,##0.00" sourceLinked="1"/>
        <c:majorTickMark val="none"/>
        <c:minorTickMark val="none"/>
        <c:tickLblPos val="nextTo"/>
        <c:crossAx val="6644221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Sales.xlsx]Analysis!PivotTable9</c:name>
    <c:fmtId val="2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rgbClr val="054C59"/>
            </a:solidFill>
            <a:round/>
          </a:ln>
          <a:effectLst>
            <a:glow rad="76200">
              <a:srgbClr val="077887">
                <a:alpha val="38000"/>
              </a:srgb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Analysis!$H$20</c:f>
              <c:strCache>
                <c:ptCount val="1"/>
                <c:pt idx="0">
                  <c:v>Total</c:v>
                </c:pt>
              </c:strCache>
            </c:strRef>
          </c:tx>
          <c:spPr>
            <a:ln w="31750" cap="rnd">
              <a:solidFill>
                <a:srgbClr val="054C59"/>
              </a:solidFill>
              <a:round/>
            </a:ln>
            <a:effectLst>
              <a:glow rad="76200">
                <a:srgbClr val="077887">
                  <a:alpha val="38000"/>
                </a:srgbClr>
              </a:glow>
            </a:effectLst>
          </c:spPr>
          <c:marker>
            <c:symbol val="none"/>
          </c:marker>
          <c:cat>
            <c:strRef>
              <c:f>Analysis!$G$21:$G$33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Analysis!$H$21:$H$33</c:f>
              <c:numCache>
                <c:formatCode>_("$"\ #,##0_);_("$"* \(#,##0\);_("$"* "-"??_);_(@_)</c:formatCode>
                <c:ptCount val="12"/>
                <c:pt idx="0">
                  <c:v>3503.0349999999999</c:v>
                </c:pt>
                <c:pt idx="1">
                  <c:v>4138.2049999999999</c:v>
                </c:pt>
                <c:pt idx="2">
                  <c:v>4795.7749999999996</c:v>
                </c:pt>
                <c:pt idx="3">
                  <c:v>4224.5950000000003</c:v>
                </c:pt>
                <c:pt idx="4">
                  <c:v>3247.98</c:v>
                </c:pt>
                <c:pt idx="5">
                  <c:v>4843.04</c:v>
                </c:pt>
                <c:pt idx="6">
                  <c:v>3982.915</c:v>
                </c:pt>
                <c:pt idx="7">
                  <c:v>2326.9</c:v>
                </c:pt>
                <c:pt idx="8">
                  <c:v>3633.645</c:v>
                </c:pt>
                <c:pt idx="9">
                  <c:v>3800.0749999999998</c:v>
                </c:pt>
                <c:pt idx="10">
                  <c:v>3548.43</c:v>
                </c:pt>
                <c:pt idx="11">
                  <c:v>3089.66</c:v>
                </c:pt>
              </c:numCache>
            </c:numRef>
          </c:val>
          <c:smooth val="1"/>
          <c:extLst>
            <c:ext xmlns:c16="http://schemas.microsoft.com/office/drawing/2014/chart" uri="{C3380CC4-5D6E-409C-BE32-E72D297353CC}">
              <c16:uniqueId val="{00000000-EEAF-4D89-883D-E4924E9FB188}"/>
            </c:ext>
          </c:extLst>
        </c:ser>
        <c:dLbls>
          <c:showLegendKey val="0"/>
          <c:showVal val="0"/>
          <c:showCatName val="0"/>
          <c:showSerName val="0"/>
          <c:showPercent val="0"/>
          <c:showBubbleSize val="0"/>
        </c:dLbls>
        <c:smooth val="0"/>
        <c:axId val="664455231"/>
        <c:axId val="664463871"/>
      </c:lineChart>
      <c:catAx>
        <c:axId val="664455231"/>
        <c:scaling>
          <c:orientation val="minMax"/>
        </c:scaling>
        <c:delete val="1"/>
        <c:axPos val="b"/>
        <c:numFmt formatCode="General" sourceLinked="1"/>
        <c:majorTickMark val="none"/>
        <c:minorTickMark val="none"/>
        <c:tickLblPos val="nextTo"/>
        <c:crossAx val="664463871"/>
        <c:crosses val="autoZero"/>
        <c:auto val="1"/>
        <c:lblAlgn val="ctr"/>
        <c:lblOffset val="100"/>
        <c:noMultiLvlLbl val="0"/>
      </c:catAx>
      <c:valAx>
        <c:axId val="664463871"/>
        <c:scaling>
          <c:orientation val="minMax"/>
        </c:scaling>
        <c:delete val="1"/>
        <c:axPos val="l"/>
        <c:numFmt formatCode="_(&quot;$&quot;\ #,##0_);_(&quot;$&quot;* \(#,##0\);_(&quot;$&quot;* &quot;-&quot;??_);_(@_)" sourceLinked="1"/>
        <c:majorTickMark val="none"/>
        <c:minorTickMark val="none"/>
        <c:tickLblPos val="nextTo"/>
        <c:crossAx val="6644552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Sales.xlsx]Analysis!PivotTable11</c:name>
    <c:fmtId val="30"/>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054C59"/>
            </a:solidFill>
            <a:round/>
          </a:ln>
          <a:effectLst>
            <a:glow rad="76200">
              <a:srgbClr val="077887">
                <a:alpha val="40000"/>
              </a:srgb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Analysis!$N$20</c:f>
              <c:strCache>
                <c:ptCount val="1"/>
                <c:pt idx="0">
                  <c:v>Total</c:v>
                </c:pt>
              </c:strCache>
            </c:strRef>
          </c:tx>
          <c:spPr>
            <a:ln w="28575" cap="rnd">
              <a:solidFill>
                <a:srgbClr val="054C59"/>
              </a:solidFill>
              <a:round/>
            </a:ln>
            <a:effectLst>
              <a:glow rad="76200">
                <a:srgbClr val="077887">
                  <a:alpha val="40000"/>
                </a:srgbClr>
              </a:glow>
            </a:effectLst>
          </c:spPr>
          <c:marker>
            <c:symbol val="none"/>
          </c:marker>
          <c:cat>
            <c:strRef>
              <c:f>Analysis!$M$21:$M$33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Analysis!$N$21:$N$33</c:f>
              <c:numCache>
                <c:formatCode>0.00%;\-0.00%;0.00%</c:formatCode>
                <c:ptCount val="12"/>
                <c:pt idx="0">
                  <c:v>3.3819273858240066E-2</c:v>
                </c:pt>
                <c:pt idx="1">
                  <c:v>2.9300409235405191E-2</c:v>
                </c:pt>
                <c:pt idx="2">
                  <c:v>2.9068315340064956E-2</c:v>
                </c:pt>
                <c:pt idx="3">
                  <c:v>2.7981451476413708E-2</c:v>
                </c:pt>
                <c:pt idx="4">
                  <c:v>3.1937481142125253E-2</c:v>
                </c:pt>
                <c:pt idx="5">
                  <c:v>2.5316846443556112E-2</c:v>
                </c:pt>
                <c:pt idx="6">
                  <c:v>2.7820478217586868E-2</c:v>
                </c:pt>
                <c:pt idx="7">
                  <c:v>2.8566805621212776E-2</c:v>
                </c:pt>
                <c:pt idx="8">
                  <c:v>2.5261053294969651E-2</c:v>
                </c:pt>
                <c:pt idx="9">
                  <c:v>3.1973290000855248E-2</c:v>
                </c:pt>
                <c:pt idx="10">
                  <c:v>2.8756633215252937E-2</c:v>
                </c:pt>
                <c:pt idx="11">
                  <c:v>2.7534874387473054E-2</c:v>
                </c:pt>
              </c:numCache>
            </c:numRef>
          </c:val>
          <c:smooth val="1"/>
          <c:extLst>
            <c:ext xmlns:c16="http://schemas.microsoft.com/office/drawing/2014/chart" uri="{C3380CC4-5D6E-409C-BE32-E72D297353CC}">
              <c16:uniqueId val="{00000000-13ED-45BE-B350-3FAC1CF4CBD8}"/>
            </c:ext>
          </c:extLst>
        </c:ser>
        <c:dLbls>
          <c:showLegendKey val="0"/>
          <c:showVal val="0"/>
          <c:showCatName val="0"/>
          <c:showSerName val="0"/>
          <c:showPercent val="0"/>
          <c:showBubbleSize val="0"/>
        </c:dLbls>
        <c:smooth val="0"/>
        <c:axId val="660742591"/>
        <c:axId val="660735871"/>
      </c:lineChart>
      <c:catAx>
        <c:axId val="660742591"/>
        <c:scaling>
          <c:orientation val="minMax"/>
        </c:scaling>
        <c:delete val="1"/>
        <c:axPos val="b"/>
        <c:numFmt formatCode="General" sourceLinked="1"/>
        <c:majorTickMark val="none"/>
        <c:minorTickMark val="none"/>
        <c:tickLblPos val="nextTo"/>
        <c:crossAx val="660735871"/>
        <c:crosses val="autoZero"/>
        <c:auto val="1"/>
        <c:lblAlgn val="ctr"/>
        <c:lblOffset val="100"/>
        <c:noMultiLvlLbl val="0"/>
      </c:catAx>
      <c:valAx>
        <c:axId val="660735871"/>
        <c:scaling>
          <c:orientation val="minMax"/>
        </c:scaling>
        <c:delete val="1"/>
        <c:axPos val="l"/>
        <c:numFmt formatCode="0.00%;\-0.00%;0.00%" sourceLinked="1"/>
        <c:majorTickMark val="none"/>
        <c:minorTickMark val="none"/>
        <c:tickLblPos val="nextTo"/>
        <c:crossAx val="6607425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Sales.xlsx]Analysis!PivotTable12</c:name>
    <c:fmtId val="30"/>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054C59"/>
            </a:solidFill>
            <a:round/>
          </a:ln>
          <a:effectLst>
            <a:glow rad="63500">
              <a:srgbClr val="077887">
                <a:alpha val="40000"/>
              </a:srgb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Analysis!$Q$20</c:f>
              <c:strCache>
                <c:ptCount val="1"/>
                <c:pt idx="0">
                  <c:v>Total</c:v>
                </c:pt>
              </c:strCache>
            </c:strRef>
          </c:tx>
          <c:spPr>
            <a:ln w="28575" cap="rnd">
              <a:solidFill>
                <a:srgbClr val="054C59"/>
              </a:solidFill>
              <a:round/>
            </a:ln>
            <a:effectLst>
              <a:glow rad="63500">
                <a:srgbClr val="077887">
                  <a:alpha val="40000"/>
                </a:srgbClr>
              </a:glow>
            </a:effectLst>
          </c:spPr>
          <c:marker>
            <c:symbol val="none"/>
          </c:marker>
          <c:cat>
            <c:strRef>
              <c:f>Analysis!$P$21:$P$33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Analysis!$Q$21:$Q$33</c:f>
              <c:numCache>
                <c:formatCode>#,##0</c:formatCode>
                <c:ptCount val="12"/>
                <c:pt idx="0">
                  <c:v>91</c:v>
                </c:pt>
                <c:pt idx="1">
                  <c:v>95</c:v>
                </c:pt>
                <c:pt idx="2">
                  <c:v>109</c:v>
                </c:pt>
                <c:pt idx="3">
                  <c:v>86</c:v>
                </c:pt>
                <c:pt idx="4">
                  <c:v>79</c:v>
                </c:pt>
                <c:pt idx="5">
                  <c:v>88</c:v>
                </c:pt>
                <c:pt idx="6">
                  <c:v>91</c:v>
                </c:pt>
                <c:pt idx="7">
                  <c:v>64</c:v>
                </c:pt>
                <c:pt idx="8">
                  <c:v>73</c:v>
                </c:pt>
                <c:pt idx="9">
                  <c:v>85</c:v>
                </c:pt>
                <c:pt idx="10">
                  <c:v>68</c:v>
                </c:pt>
                <c:pt idx="11">
                  <c:v>71</c:v>
                </c:pt>
              </c:numCache>
            </c:numRef>
          </c:val>
          <c:smooth val="1"/>
          <c:extLst>
            <c:ext xmlns:c16="http://schemas.microsoft.com/office/drawing/2014/chart" uri="{C3380CC4-5D6E-409C-BE32-E72D297353CC}">
              <c16:uniqueId val="{00000000-00C1-4693-A600-DFA256C1AEE4}"/>
            </c:ext>
          </c:extLst>
        </c:ser>
        <c:dLbls>
          <c:showLegendKey val="0"/>
          <c:showVal val="0"/>
          <c:showCatName val="0"/>
          <c:showSerName val="0"/>
          <c:showPercent val="0"/>
          <c:showBubbleSize val="0"/>
        </c:dLbls>
        <c:smooth val="0"/>
        <c:axId val="476007839"/>
        <c:axId val="476020319"/>
      </c:lineChart>
      <c:catAx>
        <c:axId val="476007839"/>
        <c:scaling>
          <c:orientation val="minMax"/>
        </c:scaling>
        <c:delete val="1"/>
        <c:axPos val="b"/>
        <c:numFmt formatCode="General" sourceLinked="1"/>
        <c:majorTickMark val="none"/>
        <c:minorTickMark val="none"/>
        <c:tickLblPos val="nextTo"/>
        <c:crossAx val="476020319"/>
        <c:crosses val="autoZero"/>
        <c:auto val="1"/>
        <c:lblAlgn val="ctr"/>
        <c:lblOffset val="100"/>
        <c:noMultiLvlLbl val="0"/>
      </c:catAx>
      <c:valAx>
        <c:axId val="476020319"/>
        <c:scaling>
          <c:orientation val="minMax"/>
        </c:scaling>
        <c:delete val="1"/>
        <c:axPos val="l"/>
        <c:numFmt formatCode="#,##0" sourceLinked="1"/>
        <c:majorTickMark val="none"/>
        <c:minorTickMark val="none"/>
        <c:tickLblPos val="nextTo"/>
        <c:crossAx val="476007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Sales.xlsx]Analysis!PivotTable16</c:name>
    <c:fmtId val="35"/>
  </c:pivotSource>
  <c:chart>
    <c:autoTitleDeleted val="1"/>
    <c:pivotFmts>
      <c:pivotFmt>
        <c:idx val="0"/>
        <c:spPr>
          <a:solidFill>
            <a:schemeClr val="accent1"/>
          </a:solidFill>
          <a:ln w="28575" cap="rnd">
            <a:solidFill>
              <a:srgbClr val="054C59"/>
            </a:solidFill>
            <a:round/>
          </a:ln>
          <a:effectLst>
            <a:glow rad="101600">
              <a:srgbClr val="077887">
                <a:alpha val="40000"/>
              </a:srgb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054C59"/>
            </a:solidFill>
            <a:round/>
          </a:ln>
          <a:effectLst>
            <a:glow rad="101600">
              <a:srgbClr val="077887">
                <a:alpha val="40000"/>
              </a:srgb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054C59"/>
            </a:solidFill>
            <a:round/>
          </a:ln>
          <a:effectLst>
            <a:glow rad="101600">
              <a:srgbClr val="077887">
                <a:alpha val="40000"/>
              </a:srgb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4.1666666666666664E-2"/>
          <c:w val="0.93888888888888888"/>
          <c:h val="0.8416746864975212"/>
        </c:manualLayout>
      </c:layout>
      <c:lineChart>
        <c:grouping val="standard"/>
        <c:varyColors val="0"/>
        <c:ser>
          <c:idx val="0"/>
          <c:order val="0"/>
          <c:tx>
            <c:strRef>
              <c:f>Analysis!$T$20</c:f>
              <c:strCache>
                <c:ptCount val="1"/>
                <c:pt idx="0">
                  <c:v>Total</c:v>
                </c:pt>
              </c:strCache>
            </c:strRef>
          </c:tx>
          <c:spPr>
            <a:ln w="28575" cap="rnd">
              <a:solidFill>
                <a:srgbClr val="054C59"/>
              </a:solidFill>
              <a:round/>
            </a:ln>
            <a:effectLst>
              <a:glow rad="101600">
                <a:srgbClr val="077887">
                  <a:alpha val="40000"/>
                </a:srgbClr>
              </a:glow>
            </a:effectLst>
          </c:spPr>
          <c:marker>
            <c:symbol val="none"/>
          </c:marker>
          <c:cat>
            <c:strRef>
              <c:f>Analysis!$S$21:$S$33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Analysis!$T$21:$T$33</c:f>
              <c:numCache>
                <c:formatCode>#,##0</c:formatCode>
                <c:ptCount val="12"/>
                <c:pt idx="0">
                  <c:v>118.47009999999997</c:v>
                </c:pt>
                <c:pt idx="1">
                  <c:v>121.25109999999994</c:v>
                </c:pt>
                <c:pt idx="2">
                  <c:v>139.4051</c:v>
                </c:pt>
                <c:pt idx="3">
                  <c:v>118.21029999999998</c:v>
                </c:pt>
                <c:pt idx="4">
                  <c:v>103.73229999999998</c:v>
                </c:pt>
                <c:pt idx="5">
                  <c:v>122.61049999999999</c:v>
                </c:pt>
                <c:pt idx="6">
                  <c:v>110.8066</c:v>
                </c:pt>
                <c:pt idx="7">
                  <c:v>66.472100000000012</c:v>
                </c:pt>
                <c:pt idx="8">
                  <c:v>91.789699999999996</c:v>
                </c:pt>
                <c:pt idx="9">
                  <c:v>121.5009</c:v>
                </c:pt>
                <c:pt idx="10">
                  <c:v>102.04089999999998</c:v>
                </c:pt>
                <c:pt idx="11">
                  <c:v>85.073399999999992</c:v>
                </c:pt>
              </c:numCache>
            </c:numRef>
          </c:val>
          <c:smooth val="1"/>
          <c:extLst>
            <c:ext xmlns:c16="http://schemas.microsoft.com/office/drawing/2014/chart" uri="{C3380CC4-5D6E-409C-BE32-E72D297353CC}">
              <c16:uniqueId val="{00000000-CBDE-40B5-9D3E-39B2F352C60F}"/>
            </c:ext>
          </c:extLst>
        </c:ser>
        <c:dLbls>
          <c:showLegendKey val="0"/>
          <c:showVal val="0"/>
          <c:showCatName val="0"/>
          <c:showSerName val="0"/>
          <c:showPercent val="0"/>
          <c:showBubbleSize val="0"/>
        </c:dLbls>
        <c:smooth val="0"/>
        <c:axId val="1195453920"/>
        <c:axId val="1195454880"/>
      </c:lineChart>
      <c:catAx>
        <c:axId val="1195453920"/>
        <c:scaling>
          <c:orientation val="minMax"/>
        </c:scaling>
        <c:delete val="1"/>
        <c:axPos val="b"/>
        <c:numFmt formatCode="General" sourceLinked="1"/>
        <c:majorTickMark val="none"/>
        <c:minorTickMark val="none"/>
        <c:tickLblPos val="nextTo"/>
        <c:crossAx val="1195454880"/>
        <c:crosses val="autoZero"/>
        <c:auto val="1"/>
        <c:lblAlgn val="ctr"/>
        <c:lblOffset val="100"/>
        <c:noMultiLvlLbl val="0"/>
      </c:catAx>
      <c:valAx>
        <c:axId val="1195454880"/>
        <c:scaling>
          <c:orientation val="minMax"/>
        </c:scaling>
        <c:delete val="1"/>
        <c:axPos val="l"/>
        <c:numFmt formatCode="#,##0" sourceLinked="1"/>
        <c:majorTickMark val="none"/>
        <c:minorTickMark val="none"/>
        <c:tickLblPos val="nextTo"/>
        <c:crossAx val="1195453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Sales.xlsx]Analysis!PivotTable19</c:name>
    <c:fmtId val="43"/>
  </c:pivotSource>
  <c:chart>
    <c:autoTitleDeleted val="1"/>
    <c:pivotFmts>
      <c:pivotFmt>
        <c:idx val="0"/>
        <c:spPr>
          <a:solidFill>
            <a:srgbClr val="054C5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54C5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7788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Analysis!$Y$2</c:f>
              <c:strCache>
                <c:ptCount val="1"/>
                <c:pt idx="0">
                  <c:v>Total</c:v>
                </c:pt>
              </c:strCache>
            </c:strRef>
          </c:tx>
          <c:spPr>
            <a:solidFill>
              <a:srgbClr val="07788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Analysis!$X$3:$X$19</c:f>
              <c:multiLvlStrCache>
                <c:ptCount val="12"/>
                <c:lvl>
                  <c:pt idx="0">
                    <c:v>Medium</c:v>
                  </c:pt>
                  <c:pt idx="1">
                    <c:v>Light</c:v>
                  </c:pt>
                  <c:pt idx="2">
                    <c:v>Dark</c:v>
                  </c:pt>
                  <c:pt idx="3">
                    <c:v>Light</c:v>
                  </c:pt>
                  <c:pt idx="4">
                    <c:v>Dark</c:v>
                  </c:pt>
                  <c:pt idx="5">
                    <c:v>Medium</c:v>
                  </c:pt>
                  <c:pt idx="6">
                    <c:v>Light</c:v>
                  </c:pt>
                  <c:pt idx="7">
                    <c:v>Dark</c:v>
                  </c:pt>
                  <c:pt idx="8">
                    <c:v>Medium</c:v>
                  </c:pt>
                  <c:pt idx="9">
                    <c:v>Dark</c:v>
                  </c:pt>
                  <c:pt idx="10">
                    <c:v>Light</c:v>
                  </c:pt>
                  <c:pt idx="11">
                    <c:v>Medium</c:v>
                  </c:pt>
                </c:lvl>
                <c:lvl>
                  <c:pt idx="0">
                    <c:v>Robusta</c:v>
                  </c:pt>
                  <c:pt idx="3">
                    <c:v>Arabica</c:v>
                  </c:pt>
                  <c:pt idx="6">
                    <c:v>Excelsa</c:v>
                  </c:pt>
                  <c:pt idx="9">
                    <c:v>Liberica</c:v>
                  </c:pt>
                </c:lvl>
              </c:multiLvlStrCache>
            </c:multiLvlStrRef>
          </c:cat>
          <c:val>
            <c:numRef>
              <c:f>Analysis!$Y$3:$Y$19</c:f>
              <c:numCache>
                <c:formatCode>0.00%;\-0.00%;0.00%</c:formatCode>
                <c:ptCount val="12"/>
                <c:pt idx="0">
                  <c:v>1.658996605054696E-2</c:v>
                </c:pt>
                <c:pt idx="1">
                  <c:v>1.6706929434202145E-2</c:v>
                </c:pt>
                <c:pt idx="2">
                  <c:v>1.713109128345916E-2</c:v>
                </c:pt>
                <c:pt idx="3">
                  <c:v>2.4234533536859105E-2</c:v>
                </c:pt>
                <c:pt idx="4">
                  <c:v>2.4651530587970871E-2</c:v>
                </c:pt>
                <c:pt idx="5">
                  <c:v>2.5398028404344207E-2</c:v>
                </c:pt>
                <c:pt idx="6">
                  <c:v>2.7891255172988894E-2</c:v>
                </c:pt>
                <c:pt idx="7">
                  <c:v>3.291089900408898E-2</c:v>
                </c:pt>
                <c:pt idx="8">
                  <c:v>3.4677852965491904E-2</c:v>
                </c:pt>
                <c:pt idx="9">
                  <c:v>3.8346030416849218E-2</c:v>
                </c:pt>
                <c:pt idx="10">
                  <c:v>3.9301832850274332E-2</c:v>
                </c:pt>
                <c:pt idx="11">
                  <c:v>3.9429562109974448E-2</c:v>
                </c:pt>
              </c:numCache>
            </c:numRef>
          </c:val>
          <c:extLst>
            <c:ext xmlns:c16="http://schemas.microsoft.com/office/drawing/2014/chart" uri="{C3380CC4-5D6E-409C-BE32-E72D297353CC}">
              <c16:uniqueId val="{00000000-34CE-43E0-8E52-AC4120B22554}"/>
            </c:ext>
          </c:extLst>
        </c:ser>
        <c:dLbls>
          <c:dLblPos val="outEnd"/>
          <c:showLegendKey val="0"/>
          <c:showVal val="1"/>
          <c:showCatName val="0"/>
          <c:showSerName val="0"/>
          <c:showPercent val="0"/>
          <c:showBubbleSize val="0"/>
        </c:dLbls>
        <c:gapWidth val="182"/>
        <c:axId val="1018802671"/>
        <c:axId val="1018808431"/>
      </c:barChart>
      <c:catAx>
        <c:axId val="10188026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Bahnschrift" panose="020B0502040204020203" pitchFamily="34" charset="0"/>
                <a:ea typeface="+mn-ea"/>
                <a:cs typeface="+mn-cs"/>
              </a:defRPr>
            </a:pPr>
            <a:endParaRPr lang="en-US"/>
          </a:p>
        </c:txPr>
        <c:crossAx val="1018808431"/>
        <c:crosses val="autoZero"/>
        <c:auto val="1"/>
        <c:lblAlgn val="ctr"/>
        <c:lblOffset val="100"/>
        <c:noMultiLvlLbl val="0"/>
      </c:catAx>
      <c:valAx>
        <c:axId val="1018808431"/>
        <c:scaling>
          <c:orientation val="minMax"/>
        </c:scaling>
        <c:delete val="1"/>
        <c:axPos val="b"/>
        <c:numFmt formatCode="0.00%;\-0.00%;0.00%" sourceLinked="1"/>
        <c:majorTickMark val="none"/>
        <c:minorTickMark val="none"/>
        <c:tickLblPos val="nextTo"/>
        <c:crossAx val="10188026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chart" Target="../charts/chart7.xml"/><Relationship Id="rId18" Type="http://schemas.openxmlformats.org/officeDocument/2006/relationships/image" Target="../media/image11.svg"/><Relationship Id="rId3" Type="http://schemas.openxmlformats.org/officeDocument/2006/relationships/chart" Target="../charts/chart1.xml"/><Relationship Id="rId21" Type="http://schemas.openxmlformats.org/officeDocument/2006/relationships/image" Target="../media/image12.png"/><Relationship Id="rId7" Type="http://schemas.openxmlformats.org/officeDocument/2006/relationships/chart" Target="../charts/chart5.xml"/><Relationship Id="rId12" Type="http://schemas.openxmlformats.org/officeDocument/2006/relationships/image" Target="../media/image7.svg"/><Relationship Id="rId17" Type="http://schemas.openxmlformats.org/officeDocument/2006/relationships/image" Target="../media/image10.png"/><Relationship Id="rId2" Type="http://schemas.openxmlformats.org/officeDocument/2006/relationships/image" Target="../media/image2.svg"/><Relationship Id="rId16" Type="http://schemas.openxmlformats.org/officeDocument/2006/relationships/chart" Target="../charts/chart8.xml"/><Relationship Id="rId20" Type="http://schemas.openxmlformats.org/officeDocument/2006/relationships/chart" Target="../charts/chart10.xml"/><Relationship Id="rId1" Type="http://schemas.openxmlformats.org/officeDocument/2006/relationships/image" Target="../media/image1.png"/><Relationship Id="rId6" Type="http://schemas.openxmlformats.org/officeDocument/2006/relationships/chart" Target="../charts/chart4.xml"/><Relationship Id="rId11" Type="http://schemas.openxmlformats.org/officeDocument/2006/relationships/image" Target="../media/image6.png"/><Relationship Id="rId5" Type="http://schemas.openxmlformats.org/officeDocument/2006/relationships/chart" Target="../charts/chart3.xml"/><Relationship Id="rId15" Type="http://schemas.openxmlformats.org/officeDocument/2006/relationships/image" Target="../media/image9.svg"/><Relationship Id="rId23" Type="http://schemas.openxmlformats.org/officeDocument/2006/relationships/chart" Target="../charts/chart11.xml"/><Relationship Id="rId10" Type="http://schemas.openxmlformats.org/officeDocument/2006/relationships/chart" Target="../charts/chart6.xml"/><Relationship Id="rId19" Type="http://schemas.openxmlformats.org/officeDocument/2006/relationships/chart" Target="../charts/chart9.xml"/><Relationship Id="rId4" Type="http://schemas.openxmlformats.org/officeDocument/2006/relationships/chart" Target="../charts/chart2.xml"/><Relationship Id="rId9" Type="http://schemas.openxmlformats.org/officeDocument/2006/relationships/image" Target="../media/image5.svg"/><Relationship Id="rId14" Type="http://schemas.openxmlformats.org/officeDocument/2006/relationships/image" Target="../media/image8.png"/><Relationship Id="rId22" Type="http://schemas.openxmlformats.org/officeDocument/2006/relationships/image" Target="../media/image13.svg"/></Relationships>
</file>

<file path=xl/drawings/drawing1.xml><?xml version="1.0" encoding="utf-8"?>
<xdr:wsDr xmlns:xdr="http://schemas.openxmlformats.org/drawingml/2006/spreadsheetDrawing" xmlns:a="http://schemas.openxmlformats.org/drawingml/2006/main">
  <xdr:twoCellAnchor>
    <xdr:from>
      <xdr:col>0</xdr:col>
      <xdr:colOff>99173</xdr:colOff>
      <xdr:row>0</xdr:row>
      <xdr:rowOff>163045</xdr:rowOff>
    </xdr:from>
    <xdr:to>
      <xdr:col>47</xdr:col>
      <xdr:colOff>333375</xdr:colOff>
      <xdr:row>85</xdr:row>
      <xdr:rowOff>57674</xdr:rowOff>
    </xdr:to>
    <xdr:sp macro="" textlink="">
      <xdr:nvSpPr>
        <xdr:cNvPr id="3" name="Rectangle: Diagonal Corners Rounded 2">
          <a:extLst>
            <a:ext uri="{FF2B5EF4-FFF2-40B4-BE49-F238E27FC236}">
              <a16:creationId xmlns:a16="http://schemas.microsoft.com/office/drawing/2014/main" id="{CA8BFAB0-CF5D-E825-B78A-082E36276C2E}"/>
            </a:ext>
          </a:extLst>
        </xdr:cNvPr>
        <xdr:cNvSpPr/>
      </xdr:nvSpPr>
      <xdr:spPr>
        <a:xfrm>
          <a:off x="99173" y="163045"/>
          <a:ext cx="29333077" cy="16087129"/>
        </a:xfrm>
        <a:prstGeom prst="round2DiagRect">
          <a:avLst>
            <a:gd name="adj1" fmla="val 2794"/>
            <a:gd name="adj2" fmla="val 0"/>
          </a:avLst>
        </a:prstGeom>
        <a:solidFill>
          <a:srgbClr val="07788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184899</xdr:colOff>
      <xdr:row>1</xdr:row>
      <xdr:rowOff>1</xdr:rowOff>
    </xdr:from>
    <xdr:to>
      <xdr:col>13</xdr:col>
      <xdr:colOff>248116</xdr:colOff>
      <xdr:row>61</xdr:row>
      <xdr:rowOff>140685</xdr:rowOff>
    </xdr:to>
    <xdr:sp macro="" textlink="">
      <xdr:nvSpPr>
        <xdr:cNvPr id="6" name="TextBox 5">
          <a:extLst>
            <a:ext uri="{FF2B5EF4-FFF2-40B4-BE49-F238E27FC236}">
              <a16:creationId xmlns:a16="http://schemas.microsoft.com/office/drawing/2014/main" id="{4343B8AE-5C8F-EDD6-6CAD-AB3AF15A13E0}"/>
            </a:ext>
          </a:extLst>
        </xdr:cNvPr>
        <xdr:cNvSpPr txBox="1"/>
      </xdr:nvSpPr>
      <xdr:spPr>
        <a:xfrm>
          <a:off x="184899" y="190501"/>
          <a:ext cx="8111842" cy="11570684"/>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u="sng">
              <a:solidFill>
                <a:srgbClr val="FFC000"/>
              </a:solidFill>
              <a:latin typeface="Bahnschrift" panose="020B0502040204020203" pitchFamily="34" charset="0"/>
            </a:rPr>
            <a:t>BUSINESS</a:t>
          </a:r>
          <a:r>
            <a:rPr lang="en-US" sz="2800" u="sng" baseline="0">
              <a:solidFill>
                <a:srgbClr val="FFC000"/>
              </a:solidFill>
              <a:latin typeface="Bahnschrift" panose="020B0502040204020203" pitchFamily="34" charset="0"/>
            </a:rPr>
            <a:t> QUESTION</a:t>
          </a:r>
        </a:p>
        <a:p>
          <a:pPr algn="ctr"/>
          <a:endParaRPr lang="en-US" sz="2800" u="sng" baseline="0">
            <a:solidFill>
              <a:srgbClr val="FFC000"/>
            </a:solidFill>
            <a:latin typeface="Bahnschrift" panose="020B0502040204020203" pitchFamily="34" charset="0"/>
          </a:endParaRPr>
        </a:p>
        <a:p>
          <a:r>
            <a:rPr lang="en-US" sz="2800" b="1">
              <a:solidFill>
                <a:schemeClr val="bg1"/>
              </a:solidFill>
              <a:latin typeface="Bahnschrift" panose="020B0502040204020203" pitchFamily="34" charset="0"/>
            </a:rPr>
            <a:t>1. Which coffee type and roast combination drives the highest total revenue, and how does that compare to its profit margin?</a:t>
          </a:r>
        </a:p>
        <a:p>
          <a:br>
            <a:rPr lang="en-US" sz="2800">
              <a:solidFill>
                <a:schemeClr val="bg1"/>
              </a:solidFill>
              <a:latin typeface="Bahnschrift" panose="020B0502040204020203" pitchFamily="34" charset="0"/>
            </a:rPr>
          </a:br>
          <a:r>
            <a:rPr lang="en-US" sz="2800" b="1">
              <a:solidFill>
                <a:schemeClr val="bg1"/>
              </a:solidFill>
              <a:latin typeface="Bahnschrift" panose="020B0502040204020203" pitchFamily="34" charset="0"/>
            </a:rPr>
            <a:t>2. Do loyalty card holders spend more per order than non-holders, and do they buy in larger quantities?</a:t>
          </a:r>
          <a:br>
            <a:rPr lang="en-US" sz="2800">
              <a:solidFill>
                <a:schemeClr val="bg1"/>
              </a:solidFill>
              <a:latin typeface="Bahnschrift" panose="020B0502040204020203" pitchFamily="34" charset="0"/>
            </a:rPr>
          </a:br>
          <a:endParaRPr lang="en-US" sz="2800">
            <a:solidFill>
              <a:schemeClr val="bg1"/>
            </a:solidFill>
            <a:latin typeface="Bahnschrift" panose="020B0502040204020203" pitchFamily="34" charset="0"/>
          </a:endParaRPr>
        </a:p>
        <a:p>
          <a:r>
            <a:rPr lang="en-US" sz="2800" b="1">
              <a:solidFill>
                <a:schemeClr val="bg1"/>
              </a:solidFill>
              <a:latin typeface="Bahnschrift" panose="020B0502040204020203" pitchFamily="34" charset="0"/>
            </a:rPr>
            <a:t>3. Which country (US, Ireland, UK) generates the most revenue, and which coffee types are most popular in each market?</a:t>
          </a:r>
          <a:br>
            <a:rPr lang="en-US" sz="2800">
              <a:solidFill>
                <a:schemeClr val="bg1"/>
              </a:solidFill>
              <a:latin typeface="Bahnschrift" panose="020B0502040204020203" pitchFamily="34" charset="0"/>
            </a:rPr>
          </a:br>
          <a:endParaRPr lang="en-US" sz="2800">
            <a:solidFill>
              <a:schemeClr val="bg1"/>
            </a:solidFill>
            <a:latin typeface="Bahnschrift" panose="020B0502040204020203" pitchFamily="34" charset="0"/>
          </a:endParaRPr>
        </a:p>
        <a:p>
          <a:r>
            <a:rPr lang="en-US" sz="2800" b="1">
              <a:solidFill>
                <a:schemeClr val="bg1"/>
              </a:solidFill>
              <a:latin typeface="Bahnschrift" panose="020B0502040204020203" pitchFamily="34" charset="0"/>
            </a:rPr>
            <a:t>4. How has monthly and yearly sales revenue trended from 2019 to 2022, and are there any seasonal spikes worth planning around?</a:t>
          </a:r>
          <a:br>
            <a:rPr lang="en-US" sz="2800">
              <a:solidFill>
                <a:schemeClr val="bg1"/>
              </a:solidFill>
              <a:latin typeface="Bahnschrift" panose="020B0502040204020203" pitchFamily="34" charset="0"/>
            </a:rPr>
          </a:br>
          <a:endParaRPr lang="en-US" sz="2800">
            <a:solidFill>
              <a:schemeClr val="bg1"/>
            </a:solidFill>
            <a:latin typeface="Bahnschrift" panose="020B0502040204020203" pitchFamily="34" charset="0"/>
          </a:endParaRPr>
        </a:p>
        <a:p>
          <a:r>
            <a:rPr lang="en-US" sz="2800" b="1">
              <a:solidFill>
                <a:schemeClr val="bg1"/>
              </a:solidFill>
              <a:latin typeface="Bahnschrift" panose="020B0502040204020203" pitchFamily="34" charset="0"/>
            </a:rPr>
            <a:t>5. Which package size (0.2kg, 0.5kg, 1kg, 2.5kg) generates the most total revenue, and which generates the highest profit per unit sold?</a:t>
          </a:r>
          <a:br>
            <a:rPr lang="en-US" sz="2800">
              <a:latin typeface="Bahnschrift" panose="020B0502040204020203" pitchFamily="34" charset="0"/>
            </a:rPr>
          </a:br>
          <a:endParaRPr lang="en-US" sz="2800" u="none">
            <a:solidFill>
              <a:srgbClr val="FFC000"/>
            </a:solidFill>
            <a:latin typeface="Bahnschrift" panose="020B0502040204020203" pitchFamily="34" charset="0"/>
          </a:endParaRPr>
        </a:p>
      </xdr:txBody>
    </xdr:sp>
    <xdr:clientData/>
  </xdr:twoCellAnchor>
  <xdr:twoCellAnchor>
    <xdr:from>
      <xdr:col>13</xdr:col>
      <xdr:colOff>618286</xdr:colOff>
      <xdr:row>1</xdr:row>
      <xdr:rowOff>1400</xdr:rowOff>
    </xdr:from>
    <xdr:to>
      <xdr:col>47</xdr:col>
      <xdr:colOff>111836</xdr:colOff>
      <xdr:row>61</xdr:row>
      <xdr:rowOff>167432</xdr:rowOff>
    </xdr:to>
    <xdr:sp macro="" textlink="">
      <xdr:nvSpPr>
        <xdr:cNvPr id="7" name="TextBox 6">
          <a:extLst>
            <a:ext uri="{FF2B5EF4-FFF2-40B4-BE49-F238E27FC236}">
              <a16:creationId xmlns:a16="http://schemas.microsoft.com/office/drawing/2014/main" id="{E2C29095-6B87-D232-8E55-3A79DF68D908}"/>
            </a:ext>
          </a:extLst>
        </xdr:cNvPr>
        <xdr:cNvSpPr txBox="1"/>
      </xdr:nvSpPr>
      <xdr:spPr>
        <a:xfrm>
          <a:off x="8666911" y="191900"/>
          <a:ext cx="20543800" cy="11596032"/>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u="sng">
              <a:solidFill>
                <a:srgbClr val="FFC000"/>
              </a:solidFill>
              <a:effectLst/>
              <a:latin typeface="Bahnschrift" panose="020B0502040204020203" pitchFamily="34" charset="0"/>
              <a:ea typeface="+mn-ea"/>
              <a:cs typeface="+mn-cs"/>
            </a:rPr>
            <a:t>INSIGHTS</a:t>
          </a:r>
        </a:p>
        <a:p>
          <a:pPr algn="just"/>
          <a:r>
            <a:rPr lang="en-US" sz="2800">
              <a:solidFill>
                <a:schemeClr val="bg1"/>
              </a:solidFill>
              <a:effectLst/>
              <a:latin typeface="Bahnschrift" panose="020B0502040204020203" pitchFamily="34" charset="0"/>
              <a:ea typeface="+mn-ea"/>
              <a:cs typeface="+mn-cs"/>
            </a:rPr>
            <a:t>1.</a:t>
          </a:r>
          <a:r>
            <a:rPr lang="en-US" sz="2800" baseline="0">
              <a:solidFill>
                <a:schemeClr val="bg1"/>
              </a:solidFill>
              <a:effectLst/>
              <a:latin typeface="Bahnschrift" panose="020B0502040204020203" pitchFamily="34" charset="0"/>
              <a:ea typeface="+mn-ea"/>
              <a:cs typeface="+mn-cs"/>
            </a:rPr>
            <a:t> Excelsa generates the most Revenue ($12.3K) out the 4 cofee types and Excelsa-Light combination generates the most revenue ($4.8K) but on the side, Liberica outpeforms other 3 coffee types in terms of profit with LIberica-Light combination making the most ($179) profit despite having low sales volume to Excelsa. Robusta coffee has the lowest sales volume and profit. Out of all the 4 coffee combination, the light roast type bring in the highest revenue and profit except Arabica which has Medium roast topping both revenue and profit.</a:t>
          </a:r>
        </a:p>
        <a:p>
          <a:pPr algn="just"/>
          <a:endParaRPr lang="en-US" sz="2800">
            <a:solidFill>
              <a:schemeClr val="bg1"/>
            </a:solidFill>
            <a:effectLst/>
            <a:latin typeface="Bahnschrift" panose="020B0502040204020203" pitchFamily="34" charset="0"/>
          </a:endParaRPr>
        </a:p>
        <a:p>
          <a:pPr algn="just"/>
          <a:r>
            <a:rPr lang="en-US" sz="2800" baseline="0">
              <a:solidFill>
                <a:schemeClr val="bg1"/>
              </a:solidFill>
              <a:effectLst/>
              <a:latin typeface="Bahnschrift" panose="020B0502040204020203" pitchFamily="34" charset="0"/>
              <a:ea typeface="+mn-ea"/>
              <a:cs typeface="+mn-cs"/>
            </a:rPr>
            <a:t>2. Customers with no loyalty card tends to genrate more revenue and profit than loyalty card holders(+$3000 more). Comparing on quantity base, Loyalty card holders make less total revenue and profit when purchase is above 1. Ebventhough Loyalty card holders makes less sales volume and profit their profit margin is 0.11% more than than of customers with loyalty card holders(2.83%).</a:t>
          </a:r>
        </a:p>
        <a:p>
          <a:pPr algn="just"/>
          <a:endParaRPr lang="en-US" sz="2800" baseline="0">
            <a:solidFill>
              <a:schemeClr val="bg1"/>
            </a:solidFill>
            <a:effectLst/>
            <a:latin typeface="Bahnschrift" panose="020B0502040204020203" pitchFamily="34" charset="0"/>
            <a:ea typeface="+mn-ea"/>
            <a:cs typeface="+mn-cs"/>
          </a:endParaRPr>
        </a:p>
        <a:p>
          <a:pPr algn="just"/>
          <a:r>
            <a:rPr lang="en-US" sz="2800" baseline="0">
              <a:solidFill>
                <a:schemeClr val="bg1"/>
              </a:solidFill>
              <a:effectLst/>
              <a:latin typeface="Bahnschrift" panose="020B0502040204020203" pitchFamily="34" charset="0"/>
              <a:ea typeface="+mn-ea"/>
              <a:cs typeface="+mn-cs"/>
            </a:rPr>
            <a:t>3.  United States generate the most revenue and profit while the United Kingdom generates the least. US contributes 78.96% revenue and 77.82% profit of their respective totals. Comparing margins, UK has the best profitability(3.09%) despite having low sales and profit. In US, Arabica is the most prefered coffee(most sales &amp; profit) with Arabica-Medium combo sitting at the top of the pyramid of most prefered coffee-roast combination. Although Arabica is prefered, Liberica on the other hand is the most profitable(3.92%). In Ireland, Liberica - Dark is the most prefered combo and Liberica also contribute to most revenue and it's profitable(3.87%) . In UK, Excelsa-Dark is the prefered combo but Liberica is the most profitable(3.79%) coffee type.</a:t>
          </a:r>
        </a:p>
        <a:p>
          <a:pPr algn="just"/>
          <a:endParaRPr lang="en-US" sz="2800">
            <a:solidFill>
              <a:schemeClr val="bg1"/>
            </a:solidFill>
            <a:effectLst/>
            <a:latin typeface="Bahnschrift" panose="020B0502040204020203" pitchFamily="34" charset="0"/>
          </a:endParaRPr>
        </a:p>
        <a:p>
          <a:pPr algn="just"/>
          <a:r>
            <a:rPr lang="en-US" sz="2800" baseline="0">
              <a:solidFill>
                <a:schemeClr val="bg1"/>
              </a:solidFill>
              <a:effectLst/>
              <a:latin typeface="Bahnschrift" panose="020B0502040204020203" pitchFamily="34" charset="0"/>
              <a:ea typeface="+mn-ea"/>
              <a:cs typeface="+mn-cs"/>
            </a:rPr>
            <a:t>4. </a:t>
          </a:r>
          <a:r>
            <a:rPr lang="en-US" sz="2800">
              <a:solidFill>
                <a:schemeClr val="bg1"/>
              </a:solidFill>
              <a:effectLst/>
              <a:latin typeface="Bahnschrift" panose="020B0502040204020203" pitchFamily="34" charset="0"/>
            </a:rPr>
            <a:t>March brought</a:t>
          </a:r>
          <a:r>
            <a:rPr lang="en-US" sz="2800" baseline="0">
              <a:solidFill>
                <a:schemeClr val="bg1"/>
              </a:solidFill>
              <a:effectLst/>
              <a:latin typeface="Bahnschrift" panose="020B0502040204020203" pitchFamily="34" charset="0"/>
            </a:rPr>
            <a:t> in the most revenue and profit while August brought in the least. November across 3 years(19-21) had consistent sales and profit raise(Jan also saw raise in its profit generation)eventhough there were no sales in the last month of Q3 and whole of Q4 in 2022 .  Sales in 3 years dippepd in Aug(Possble driver: increased temperatures). No month saw consistent spikes in sales but there were spikes in certain months after sharp dips(e.g., Jun - 2019, Mar - 2022)</a:t>
          </a:r>
        </a:p>
        <a:p>
          <a:pPr algn="just"/>
          <a:endParaRPr lang="en-US" sz="2800" baseline="0">
            <a:solidFill>
              <a:schemeClr val="bg1"/>
            </a:solidFill>
            <a:effectLst/>
            <a:latin typeface="Bahnschrift" panose="020B0502040204020203" pitchFamily="34" charset="0"/>
          </a:endParaRPr>
        </a:p>
        <a:p>
          <a:pPr algn="just"/>
          <a:r>
            <a:rPr lang="en-US" sz="2800" baseline="0">
              <a:solidFill>
                <a:schemeClr val="bg1"/>
              </a:solidFill>
              <a:effectLst/>
              <a:latin typeface="Bahnschrift" panose="020B0502040204020203" pitchFamily="34" charset="0"/>
              <a:ea typeface="+mn-ea"/>
              <a:cs typeface="+mn-cs"/>
            </a:rPr>
            <a:t>5. Coffee size 2.5 generates the most revenue and profit and its the most profitable but it is not the most purchased sizes of coffee(0.5 size is). Financially, the efficient sizes are 0.5 and 2.5 due to one driving customer acquisition and volume, while the other drives profitability and capital growth. </a:t>
          </a:r>
          <a:endParaRPr lang="en-US" sz="2800">
            <a:latin typeface="Bahnschrift" panose="020B0502040204020203" pitchFamily="34" charset="0"/>
          </a:endParaRPr>
        </a:p>
      </xdr:txBody>
    </xdr:sp>
    <xdr:clientData/>
  </xdr:twoCellAnchor>
  <xdr:twoCellAnchor>
    <xdr:from>
      <xdr:col>0</xdr:col>
      <xdr:colOff>213471</xdr:colOff>
      <xdr:row>61</xdr:row>
      <xdr:rowOff>163044</xdr:rowOff>
    </xdr:from>
    <xdr:to>
      <xdr:col>47</xdr:col>
      <xdr:colOff>95249</xdr:colOff>
      <xdr:row>84</xdr:row>
      <xdr:rowOff>119061</xdr:rowOff>
    </xdr:to>
    <xdr:sp macro="" textlink="">
      <xdr:nvSpPr>
        <xdr:cNvPr id="8" name="TextBox 7">
          <a:extLst>
            <a:ext uri="{FF2B5EF4-FFF2-40B4-BE49-F238E27FC236}">
              <a16:creationId xmlns:a16="http://schemas.microsoft.com/office/drawing/2014/main" id="{F17BD43C-F785-6C30-70A0-81F97BE65439}"/>
            </a:ext>
          </a:extLst>
        </xdr:cNvPr>
        <xdr:cNvSpPr txBox="1"/>
      </xdr:nvSpPr>
      <xdr:spPr>
        <a:xfrm>
          <a:off x="213471" y="11783544"/>
          <a:ext cx="28980653" cy="4337517"/>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u="sng">
              <a:solidFill>
                <a:srgbClr val="FFC000"/>
              </a:solidFill>
              <a:latin typeface="Bahnschrift" panose="020B0502040204020203" pitchFamily="34" charset="0"/>
            </a:rPr>
            <a:t>RECOMMMENDATION</a:t>
          </a:r>
        </a:p>
        <a:p>
          <a:pPr algn="just"/>
          <a:r>
            <a:rPr lang="en-US" sz="2800">
              <a:solidFill>
                <a:schemeClr val="bg1"/>
              </a:solidFill>
              <a:latin typeface="Bahnschrift" panose="020B0502040204020203" pitchFamily="34" charset="0"/>
            </a:rPr>
            <a:t>1. For pricing and upselling; use the decoy effect to increase</a:t>
          </a:r>
          <a:r>
            <a:rPr lang="en-US" sz="2800" baseline="0">
              <a:solidFill>
                <a:schemeClr val="bg1"/>
              </a:solidFill>
              <a:latin typeface="Bahnschrift" panose="020B0502040204020203" pitchFamily="34" charset="0"/>
            </a:rPr>
            <a:t> the AOV  by pricing the 1 size coffee to the 2.5 size despite the higher price point to upsell from 0.5 to2.5, it will cost a little extra in COGS but will likely increase profit per transaction. For optimum efficiency, nudge the customer to migrate form the high volume/lower margin 0.5 toward lower volume/high amrgin 2.5</a:t>
          </a:r>
        </a:p>
        <a:p>
          <a:pPr algn="just"/>
          <a:endParaRPr lang="en-US" sz="2800" baseline="0">
            <a:solidFill>
              <a:schemeClr val="bg1"/>
            </a:solidFill>
            <a:latin typeface="Bahnschrift" panose="020B0502040204020203" pitchFamily="34" charset="0"/>
          </a:endParaRPr>
        </a:p>
        <a:p>
          <a:pPr algn="just"/>
          <a:r>
            <a:rPr lang="en-US" sz="2800" baseline="0">
              <a:solidFill>
                <a:schemeClr val="bg1"/>
              </a:solidFill>
              <a:latin typeface="Bahnschrift" panose="020B0502040204020203" pitchFamily="34" charset="0"/>
            </a:rPr>
            <a:t>2. Introoduce diversity in menu by bringing in cold beverages to mitigate august sales drop, set up coffee tastings and loyalty perks like "Cold Drink Happy Hour" to increase traffic in shop.</a:t>
          </a:r>
        </a:p>
        <a:p>
          <a:pPr algn="just"/>
          <a:endParaRPr lang="en-US" sz="2800" baseline="0">
            <a:solidFill>
              <a:schemeClr val="bg1"/>
            </a:solidFill>
            <a:latin typeface="Bahnschrift" panose="020B0502040204020203" pitchFamily="34" charset="0"/>
          </a:endParaRPr>
        </a:p>
        <a:p>
          <a:pPr algn="just"/>
          <a:r>
            <a:rPr lang="en-US" sz="2800" baseline="0">
              <a:solidFill>
                <a:schemeClr val="bg1"/>
              </a:solidFill>
              <a:latin typeface="Bahnschrift" panose="020B0502040204020203" pitchFamily="34" charset="0"/>
            </a:rPr>
            <a:t>3. For  prioritization,  US { Arabica -Medium, Underexposed - Liberica}, Ireland {Liberica - Dark, Underexposed - Excelsa}, UK {Excelsa - Dark, Underexposed - Liberica}. "Underexposed" coffee are the primary targets of upsellings and promotional expansion.</a:t>
          </a:r>
          <a:endParaRPr lang="en-US" sz="2800">
            <a:solidFill>
              <a:schemeClr val="bg1"/>
            </a:solidFill>
            <a:latin typeface="Bahnschrift" panose="020B0502040204020203"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476250</xdr:colOff>
      <xdr:row>3</xdr:row>
      <xdr:rowOff>119063</xdr:rowOff>
    </xdr:from>
    <xdr:to>
      <xdr:col>47</xdr:col>
      <xdr:colOff>357188</xdr:colOff>
      <xdr:row>87</xdr:row>
      <xdr:rowOff>23812</xdr:rowOff>
    </xdr:to>
    <xdr:sp macro="" textlink="">
      <xdr:nvSpPr>
        <xdr:cNvPr id="3" name="Rectangle: Rounded Corners 2">
          <a:extLst>
            <a:ext uri="{FF2B5EF4-FFF2-40B4-BE49-F238E27FC236}">
              <a16:creationId xmlns:a16="http://schemas.microsoft.com/office/drawing/2014/main" id="{00000000-0008-0000-0000-000004000000}"/>
            </a:ext>
          </a:extLst>
        </xdr:cNvPr>
        <xdr:cNvSpPr/>
      </xdr:nvSpPr>
      <xdr:spPr>
        <a:xfrm>
          <a:off x="1095375" y="690563"/>
          <a:ext cx="28360688" cy="15906749"/>
        </a:xfrm>
        <a:prstGeom prst="roundRect">
          <a:avLst>
            <a:gd name="adj" fmla="val 4725"/>
          </a:avLst>
        </a:prstGeom>
        <a:solidFill>
          <a:srgbClr val="E6E8E5"/>
        </a:solidFill>
        <a:ln>
          <a:noFill/>
        </a:ln>
        <a:effectLst>
          <a:outerShdw blurRad="698500" dist="127000" dir="2700000" algn="tl" rotWithShape="0">
            <a:srgbClr val="3D506B">
              <a:alpha val="96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indent="0" algn="l" defTabSz="457200" rtl="0" eaLnBrk="1" latinLnBrk="0" hangingPunct="1">
            <a:defRPr sz="1100" kern="1200">
              <a:solidFill>
                <a:schemeClr val="lt1"/>
              </a:solidFill>
              <a:latin typeface="+mn-lt"/>
              <a:ea typeface="+mn-ea"/>
              <a:cs typeface="+mn-cs"/>
            </a:defRPr>
          </a:lvl1pPr>
          <a:lvl2pPr marL="457200" indent="0" algn="l" defTabSz="457200" rtl="0" eaLnBrk="1" latinLnBrk="0" hangingPunct="1">
            <a:defRPr sz="1100" kern="1200">
              <a:solidFill>
                <a:schemeClr val="lt1"/>
              </a:solidFill>
              <a:latin typeface="+mn-lt"/>
              <a:ea typeface="+mn-ea"/>
              <a:cs typeface="+mn-cs"/>
            </a:defRPr>
          </a:lvl2pPr>
          <a:lvl3pPr marL="914400" indent="0" algn="l" defTabSz="457200" rtl="0" eaLnBrk="1" latinLnBrk="0" hangingPunct="1">
            <a:defRPr sz="1100" kern="1200">
              <a:solidFill>
                <a:schemeClr val="lt1"/>
              </a:solidFill>
              <a:latin typeface="+mn-lt"/>
              <a:ea typeface="+mn-ea"/>
              <a:cs typeface="+mn-cs"/>
            </a:defRPr>
          </a:lvl3pPr>
          <a:lvl4pPr marL="1371600" indent="0" algn="l" defTabSz="457200" rtl="0" eaLnBrk="1" latinLnBrk="0" hangingPunct="1">
            <a:defRPr sz="1100" kern="1200">
              <a:solidFill>
                <a:schemeClr val="lt1"/>
              </a:solidFill>
              <a:latin typeface="+mn-lt"/>
              <a:ea typeface="+mn-ea"/>
              <a:cs typeface="+mn-cs"/>
            </a:defRPr>
          </a:lvl4pPr>
          <a:lvl5pPr marL="1828800" indent="0" algn="l" defTabSz="457200" rtl="0" eaLnBrk="1" latinLnBrk="0" hangingPunct="1">
            <a:defRPr sz="1100" kern="1200">
              <a:solidFill>
                <a:schemeClr val="lt1"/>
              </a:solidFill>
              <a:latin typeface="+mn-lt"/>
              <a:ea typeface="+mn-ea"/>
              <a:cs typeface="+mn-cs"/>
            </a:defRPr>
          </a:lvl5pPr>
          <a:lvl6pPr marL="2286000" indent="0" algn="l" defTabSz="457200" rtl="0" eaLnBrk="1" latinLnBrk="0" hangingPunct="1">
            <a:defRPr sz="1100" kern="1200">
              <a:solidFill>
                <a:schemeClr val="lt1"/>
              </a:solidFill>
              <a:latin typeface="+mn-lt"/>
              <a:ea typeface="+mn-ea"/>
              <a:cs typeface="+mn-cs"/>
            </a:defRPr>
          </a:lvl6pPr>
          <a:lvl7pPr marL="2743200" indent="0" algn="l" defTabSz="457200" rtl="0" eaLnBrk="1" latinLnBrk="0" hangingPunct="1">
            <a:defRPr sz="1100" kern="1200">
              <a:solidFill>
                <a:schemeClr val="lt1"/>
              </a:solidFill>
              <a:latin typeface="+mn-lt"/>
              <a:ea typeface="+mn-ea"/>
              <a:cs typeface="+mn-cs"/>
            </a:defRPr>
          </a:lvl7pPr>
          <a:lvl8pPr marL="3200400" indent="0" algn="l" defTabSz="457200" rtl="0" eaLnBrk="1" latinLnBrk="0" hangingPunct="1">
            <a:defRPr sz="1100" kern="1200">
              <a:solidFill>
                <a:schemeClr val="lt1"/>
              </a:solidFill>
              <a:latin typeface="+mn-lt"/>
              <a:ea typeface="+mn-ea"/>
              <a:cs typeface="+mn-cs"/>
            </a:defRPr>
          </a:lvl8pPr>
          <a:lvl9pPr marL="3657600" indent="0" algn="l" defTabSz="457200" rtl="0" eaLnBrk="1" latinLnBrk="0" hangingPunct="1">
            <a:defRPr sz="1100" kern="1200">
              <a:solidFill>
                <a:schemeClr val="lt1"/>
              </a:solidFill>
              <a:latin typeface="+mn-lt"/>
              <a:ea typeface="+mn-ea"/>
              <a:cs typeface="+mn-cs"/>
            </a:defRPr>
          </a:lvl9pPr>
        </a:lstStyle>
        <a:p>
          <a:pPr algn="l"/>
          <a:endParaRPr lang="ru-RU" sz="1100"/>
        </a:p>
      </xdr:txBody>
    </xdr:sp>
    <xdr:clientData/>
  </xdr:twoCellAnchor>
  <xdr:twoCellAnchor>
    <xdr:from>
      <xdr:col>1</xdr:col>
      <xdr:colOff>476250</xdr:colOff>
      <xdr:row>3</xdr:row>
      <xdr:rowOff>119063</xdr:rowOff>
    </xdr:from>
    <xdr:to>
      <xdr:col>47</xdr:col>
      <xdr:colOff>357188</xdr:colOff>
      <xdr:row>13</xdr:row>
      <xdr:rowOff>142875</xdr:rowOff>
    </xdr:to>
    <xdr:sp macro="" textlink="">
      <xdr:nvSpPr>
        <xdr:cNvPr id="4" name="Rectangle: Top Corners Rounded 3">
          <a:extLst>
            <a:ext uri="{FF2B5EF4-FFF2-40B4-BE49-F238E27FC236}">
              <a16:creationId xmlns:a16="http://schemas.microsoft.com/office/drawing/2014/main" id="{86C4859F-7DF2-D25A-3617-90C86C2FFAD2}"/>
            </a:ext>
          </a:extLst>
        </xdr:cNvPr>
        <xdr:cNvSpPr/>
      </xdr:nvSpPr>
      <xdr:spPr>
        <a:xfrm>
          <a:off x="1089163" y="690563"/>
          <a:ext cx="28074938" cy="1928812"/>
        </a:xfrm>
        <a:prstGeom prst="round2SameRect">
          <a:avLst>
            <a:gd name="adj1" fmla="val 38889"/>
            <a:gd name="adj2" fmla="val 0"/>
          </a:avLst>
        </a:prstGeom>
        <a:solidFill>
          <a:srgbClr val="245E6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r>
            <a:rPr lang="en-US" sz="5400">
              <a:latin typeface="Bahnschrift" panose="020B0502040204020203" pitchFamily="34" charset="0"/>
            </a:rPr>
            <a:t>Coffee Sales</a:t>
          </a:r>
        </a:p>
      </xdr:txBody>
    </xdr:sp>
    <xdr:clientData/>
  </xdr:twoCellAnchor>
  <xdr:twoCellAnchor>
    <xdr:from>
      <xdr:col>35</xdr:col>
      <xdr:colOff>347942</xdr:colOff>
      <xdr:row>32</xdr:row>
      <xdr:rowOff>87624</xdr:rowOff>
    </xdr:from>
    <xdr:to>
      <xdr:col>46</xdr:col>
      <xdr:colOff>502373</xdr:colOff>
      <xdr:row>85</xdr:row>
      <xdr:rowOff>47625</xdr:rowOff>
    </xdr:to>
    <xdr:grpSp>
      <xdr:nvGrpSpPr>
        <xdr:cNvPr id="5" name="Group 4">
          <a:extLst>
            <a:ext uri="{FF2B5EF4-FFF2-40B4-BE49-F238E27FC236}">
              <a16:creationId xmlns:a16="http://schemas.microsoft.com/office/drawing/2014/main" id="{3BCE8F66-DE41-6AEE-3D09-3B908C56C26F}"/>
            </a:ext>
          </a:extLst>
        </xdr:cNvPr>
        <xdr:cNvGrpSpPr/>
      </xdr:nvGrpSpPr>
      <xdr:grpSpPr>
        <a:xfrm>
          <a:off x="22017317" y="6183624"/>
          <a:ext cx="6964806" cy="10056501"/>
          <a:chOff x="15475119" y="4038843"/>
          <a:chExt cx="4958802" cy="7332542"/>
        </a:xfrm>
      </xdr:grpSpPr>
      <xdr:sp macro="" textlink="">
        <xdr:nvSpPr>
          <xdr:cNvPr id="51" name="Rectangle: Rounded Corners 50">
            <a:extLst>
              <a:ext uri="{FF2B5EF4-FFF2-40B4-BE49-F238E27FC236}">
                <a16:creationId xmlns:a16="http://schemas.microsoft.com/office/drawing/2014/main" id="{00000000-0008-0000-0000-000007000000}"/>
              </a:ext>
            </a:extLst>
          </xdr:cNvPr>
          <xdr:cNvSpPr/>
        </xdr:nvSpPr>
        <xdr:spPr>
          <a:xfrm>
            <a:off x="15475119" y="4045214"/>
            <a:ext cx="4958802" cy="7326171"/>
          </a:xfrm>
          <a:prstGeom prst="roundRect">
            <a:avLst>
              <a:gd name="adj" fmla="val 9762"/>
            </a:avLst>
          </a:prstGeom>
          <a:solidFill>
            <a:srgbClr val="F4F5FC"/>
          </a:solidFill>
          <a:ln>
            <a:noFill/>
          </a:ln>
          <a:effectLst>
            <a:outerShdw blurRad="190500" dist="63500" dir="2700000" algn="tl" rotWithShape="0">
              <a:srgbClr val="3D506B">
                <a:alpha val="75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52" name="Rectangle: Rounded Corners 51">
            <a:extLst>
              <a:ext uri="{FF2B5EF4-FFF2-40B4-BE49-F238E27FC236}">
                <a16:creationId xmlns:a16="http://schemas.microsoft.com/office/drawing/2014/main" id="{00000000-0008-0000-0000-000054000000}"/>
              </a:ext>
            </a:extLst>
          </xdr:cNvPr>
          <xdr:cNvSpPr/>
        </xdr:nvSpPr>
        <xdr:spPr>
          <a:xfrm>
            <a:off x="15475119" y="4038843"/>
            <a:ext cx="4958802" cy="3815980"/>
          </a:xfrm>
          <a:prstGeom prst="roundRect">
            <a:avLst>
              <a:gd name="adj" fmla="val 12153"/>
            </a:avLst>
          </a:prstGeom>
          <a:solidFill>
            <a:srgbClr val="245E6B"/>
          </a:solidFill>
          <a:ln>
            <a:noFill/>
          </a:ln>
          <a:effectLst>
            <a:outerShdw blurRad="127000" dist="127000" dir="5400000" sx="102000" sy="102000" algn="t" rotWithShape="0">
              <a:srgbClr val="3D506B">
                <a:alpha val="3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indent="0" algn="l" defTabSz="457200" rtl="0" eaLnBrk="1" latinLnBrk="0" hangingPunct="1">
              <a:defRPr sz="1100" kern="1200">
                <a:solidFill>
                  <a:schemeClr val="lt1"/>
                </a:solidFill>
                <a:latin typeface="+mn-lt"/>
                <a:ea typeface="+mn-ea"/>
                <a:cs typeface="+mn-cs"/>
              </a:defRPr>
            </a:lvl1pPr>
            <a:lvl2pPr marL="457200" indent="0" algn="l" defTabSz="457200" rtl="0" eaLnBrk="1" latinLnBrk="0" hangingPunct="1">
              <a:defRPr sz="1100" kern="1200">
                <a:solidFill>
                  <a:schemeClr val="lt1"/>
                </a:solidFill>
                <a:latin typeface="+mn-lt"/>
                <a:ea typeface="+mn-ea"/>
                <a:cs typeface="+mn-cs"/>
              </a:defRPr>
            </a:lvl2pPr>
            <a:lvl3pPr marL="914400" indent="0" algn="l" defTabSz="457200" rtl="0" eaLnBrk="1" latinLnBrk="0" hangingPunct="1">
              <a:defRPr sz="1100" kern="1200">
                <a:solidFill>
                  <a:schemeClr val="lt1"/>
                </a:solidFill>
                <a:latin typeface="+mn-lt"/>
                <a:ea typeface="+mn-ea"/>
                <a:cs typeface="+mn-cs"/>
              </a:defRPr>
            </a:lvl3pPr>
            <a:lvl4pPr marL="1371600" indent="0" algn="l" defTabSz="457200" rtl="0" eaLnBrk="1" latinLnBrk="0" hangingPunct="1">
              <a:defRPr sz="1100" kern="1200">
                <a:solidFill>
                  <a:schemeClr val="lt1"/>
                </a:solidFill>
                <a:latin typeface="+mn-lt"/>
                <a:ea typeface="+mn-ea"/>
                <a:cs typeface="+mn-cs"/>
              </a:defRPr>
            </a:lvl4pPr>
            <a:lvl5pPr marL="1828800" indent="0" algn="l" defTabSz="457200" rtl="0" eaLnBrk="1" latinLnBrk="0" hangingPunct="1">
              <a:defRPr sz="1100" kern="1200">
                <a:solidFill>
                  <a:schemeClr val="lt1"/>
                </a:solidFill>
                <a:latin typeface="+mn-lt"/>
                <a:ea typeface="+mn-ea"/>
                <a:cs typeface="+mn-cs"/>
              </a:defRPr>
            </a:lvl5pPr>
            <a:lvl6pPr marL="2286000" indent="0" algn="l" defTabSz="457200" rtl="0" eaLnBrk="1" latinLnBrk="0" hangingPunct="1">
              <a:defRPr sz="1100" kern="1200">
                <a:solidFill>
                  <a:schemeClr val="lt1"/>
                </a:solidFill>
                <a:latin typeface="+mn-lt"/>
                <a:ea typeface="+mn-ea"/>
                <a:cs typeface="+mn-cs"/>
              </a:defRPr>
            </a:lvl6pPr>
            <a:lvl7pPr marL="2743200" indent="0" algn="l" defTabSz="457200" rtl="0" eaLnBrk="1" latinLnBrk="0" hangingPunct="1">
              <a:defRPr sz="1100" kern="1200">
                <a:solidFill>
                  <a:schemeClr val="lt1"/>
                </a:solidFill>
                <a:latin typeface="+mn-lt"/>
                <a:ea typeface="+mn-ea"/>
                <a:cs typeface="+mn-cs"/>
              </a:defRPr>
            </a:lvl7pPr>
            <a:lvl8pPr marL="3200400" indent="0" algn="l" defTabSz="457200" rtl="0" eaLnBrk="1" latinLnBrk="0" hangingPunct="1">
              <a:defRPr sz="1100" kern="1200">
                <a:solidFill>
                  <a:schemeClr val="lt1"/>
                </a:solidFill>
                <a:latin typeface="+mn-lt"/>
                <a:ea typeface="+mn-ea"/>
                <a:cs typeface="+mn-cs"/>
              </a:defRPr>
            </a:lvl8pPr>
            <a:lvl9pPr marL="3657600" indent="0" algn="l" defTabSz="457200" rtl="0" eaLnBrk="1" latinLnBrk="0" hangingPunct="1">
              <a:defRPr sz="11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grpSp>
    <xdr:clientData/>
  </xdr:twoCellAnchor>
  <xdr:twoCellAnchor>
    <xdr:from>
      <xdr:col>2</xdr:col>
      <xdr:colOff>377628</xdr:colOff>
      <xdr:row>32</xdr:row>
      <xdr:rowOff>73641</xdr:rowOff>
    </xdr:from>
    <xdr:to>
      <xdr:col>17</xdr:col>
      <xdr:colOff>109057</xdr:colOff>
      <xdr:row>57</xdr:row>
      <xdr:rowOff>142875</xdr:rowOff>
    </xdr:to>
    <xdr:sp macro="" textlink="">
      <xdr:nvSpPr>
        <xdr:cNvPr id="6" name="Rectangle: Rounded Corners 5">
          <a:extLst>
            <a:ext uri="{FF2B5EF4-FFF2-40B4-BE49-F238E27FC236}">
              <a16:creationId xmlns:a16="http://schemas.microsoft.com/office/drawing/2014/main" id="{00000000-0008-0000-0000-000008000000}"/>
            </a:ext>
          </a:extLst>
        </xdr:cNvPr>
        <xdr:cNvSpPr/>
      </xdr:nvSpPr>
      <xdr:spPr>
        <a:xfrm>
          <a:off x="1615878" y="6169641"/>
          <a:ext cx="9018304" cy="4831734"/>
        </a:xfrm>
        <a:prstGeom prst="roundRect">
          <a:avLst>
            <a:gd name="adj" fmla="val 11479"/>
          </a:avLst>
        </a:prstGeom>
        <a:solidFill>
          <a:srgbClr val="F4F5FC"/>
        </a:solidFill>
        <a:ln>
          <a:noFill/>
        </a:ln>
        <a:effectLst>
          <a:outerShdw blurRad="190500" dist="63500" dir="2700000" algn="tl" rotWithShape="0">
            <a:srgbClr val="3D506B">
              <a:alpha val="75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8</xdr:col>
      <xdr:colOff>163926</xdr:colOff>
      <xdr:row>4</xdr:row>
      <xdr:rowOff>30175</xdr:rowOff>
    </xdr:from>
    <xdr:to>
      <xdr:col>10</xdr:col>
      <xdr:colOff>560328</xdr:colOff>
      <xdr:row>12</xdr:row>
      <xdr:rowOff>149087</xdr:rowOff>
    </xdr:to>
    <xdr:pic>
      <xdr:nvPicPr>
        <xdr:cNvPr id="7" name="Graphic 18" descr="Tea">
          <a:extLst>
            <a:ext uri="{FF2B5EF4-FFF2-40B4-BE49-F238E27FC236}">
              <a16:creationId xmlns:a16="http://schemas.microsoft.com/office/drawing/2014/main" id="{5A242444-C3C8-EA8C-CD65-B33231A0DA3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067230" y="792175"/>
          <a:ext cx="1622228" cy="1642912"/>
        </a:xfrm>
        <a:prstGeom prst="rect">
          <a:avLst/>
        </a:prstGeom>
      </xdr:spPr>
    </xdr:pic>
    <xdr:clientData/>
  </xdr:twoCellAnchor>
  <xdr:twoCellAnchor>
    <xdr:from>
      <xdr:col>17</xdr:col>
      <xdr:colOff>371374</xdr:colOff>
      <xdr:row>32</xdr:row>
      <xdr:rowOff>89305</xdr:rowOff>
    </xdr:from>
    <xdr:to>
      <xdr:col>35</xdr:col>
      <xdr:colOff>85624</xdr:colOff>
      <xdr:row>84</xdr:row>
      <xdr:rowOff>166686</xdr:rowOff>
    </xdr:to>
    <xdr:sp macro="" textlink="">
      <xdr:nvSpPr>
        <xdr:cNvPr id="8" name="Rectangle: Rounded Corners 7">
          <a:extLst>
            <a:ext uri="{FF2B5EF4-FFF2-40B4-BE49-F238E27FC236}">
              <a16:creationId xmlns:a16="http://schemas.microsoft.com/office/drawing/2014/main" id="{10B68508-48D3-E440-69D6-09B40FE9D2C5}"/>
            </a:ext>
          </a:extLst>
        </xdr:cNvPr>
        <xdr:cNvSpPr/>
      </xdr:nvSpPr>
      <xdr:spPr>
        <a:xfrm>
          <a:off x="10896499" y="6185305"/>
          <a:ext cx="10858500" cy="9983381"/>
        </a:xfrm>
        <a:prstGeom prst="roundRect">
          <a:avLst>
            <a:gd name="adj" fmla="val 8000"/>
          </a:avLst>
        </a:prstGeom>
        <a:solidFill>
          <a:srgbClr val="F4F5FC"/>
        </a:solidFill>
        <a:ln>
          <a:noFill/>
        </a:ln>
        <a:effectLst>
          <a:outerShdw blurRad="190500" dist="63500" dir="2700000" algn="tl" rotWithShape="0">
            <a:srgbClr val="3D506B">
              <a:alpha val="75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2</xdr:col>
      <xdr:colOff>392242</xdr:colOff>
      <xdr:row>59</xdr:row>
      <xdr:rowOff>47625</xdr:rowOff>
    </xdr:from>
    <xdr:to>
      <xdr:col>17</xdr:col>
      <xdr:colOff>156726</xdr:colOff>
      <xdr:row>84</xdr:row>
      <xdr:rowOff>177988</xdr:rowOff>
    </xdr:to>
    <xdr:sp macro="" textlink="">
      <xdr:nvSpPr>
        <xdr:cNvPr id="9" name="Rectangle: Rounded Corners 8">
          <a:extLst>
            <a:ext uri="{FF2B5EF4-FFF2-40B4-BE49-F238E27FC236}">
              <a16:creationId xmlns:a16="http://schemas.microsoft.com/office/drawing/2014/main" id="{F3D587C1-6BDB-54ED-034B-8E0D3CAA751A}"/>
            </a:ext>
          </a:extLst>
        </xdr:cNvPr>
        <xdr:cNvSpPr/>
      </xdr:nvSpPr>
      <xdr:spPr>
        <a:xfrm>
          <a:off x="1630492" y="11287125"/>
          <a:ext cx="9051359" cy="4892863"/>
        </a:xfrm>
        <a:prstGeom prst="roundRect">
          <a:avLst>
            <a:gd name="adj" fmla="val 11479"/>
          </a:avLst>
        </a:prstGeom>
        <a:solidFill>
          <a:srgbClr val="F4F5FC"/>
        </a:solidFill>
        <a:ln>
          <a:noFill/>
        </a:ln>
        <a:effectLst>
          <a:outerShdw blurRad="190500" dist="63500" dir="2700000" algn="tl" rotWithShape="0">
            <a:srgbClr val="3D506B">
              <a:alpha val="75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5</xdr:col>
      <xdr:colOff>546130</xdr:colOff>
      <xdr:row>19</xdr:row>
      <xdr:rowOff>35581</xdr:rowOff>
    </xdr:from>
    <xdr:to>
      <xdr:col>9</xdr:col>
      <xdr:colOff>272147</xdr:colOff>
      <xdr:row>23</xdr:row>
      <xdr:rowOff>144608</xdr:rowOff>
    </xdr:to>
    <xdr:sp macro="" textlink="Analysis!A4">
      <xdr:nvSpPr>
        <xdr:cNvPr id="23" name="TextBox 73">
          <a:extLst>
            <a:ext uri="{FF2B5EF4-FFF2-40B4-BE49-F238E27FC236}">
              <a16:creationId xmlns:a16="http://schemas.microsoft.com/office/drawing/2014/main" id="{F37FBFFD-4C36-C6CD-463F-0E9F6F085C64}"/>
            </a:ext>
          </a:extLst>
        </xdr:cNvPr>
        <xdr:cNvSpPr txBox="1"/>
      </xdr:nvSpPr>
      <xdr:spPr>
        <a:xfrm>
          <a:off x="3641755" y="3655081"/>
          <a:ext cx="2202517" cy="871027"/>
        </a:xfrm>
        <a:prstGeom prst="rect">
          <a:avLst/>
        </a:prstGeom>
        <a:noFill/>
      </xdr:spPr>
      <xdr:txBody>
        <a:bodyPr wrap="square" rtlCol="0">
          <a:no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fld id="{F808C8C0-F02A-48A0-AB55-CC8D2F7850B5}" type="TxLink">
            <a:rPr lang="en-US" sz="4000" b="0" i="0" u="none" strike="noStrike">
              <a:solidFill>
                <a:schemeClr val="bg1">
                  <a:lumMod val="50000"/>
                </a:schemeClr>
              </a:solidFill>
              <a:latin typeface="Bahnschrift" panose="020B0502040204020203" pitchFamily="34" charset="0"/>
              <a:cs typeface="Calibri"/>
            </a:rPr>
            <a:pPr/>
            <a:t> </a:t>
          </a:fld>
          <a:endParaRPr lang="en-US" sz="13800">
            <a:solidFill>
              <a:schemeClr val="bg1">
                <a:lumMod val="50000"/>
              </a:schemeClr>
            </a:solidFill>
            <a:latin typeface="Bahnschrift" panose="020B0502040204020203" pitchFamily="34" charset="0"/>
          </a:endParaRPr>
        </a:p>
      </xdr:txBody>
    </xdr:sp>
    <xdr:clientData/>
  </xdr:twoCellAnchor>
  <xdr:twoCellAnchor>
    <xdr:from>
      <xdr:col>15</xdr:col>
      <xdr:colOff>367553</xdr:colOff>
      <xdr:row>19</xdr:row>
      <xdr:rowOff>35581</xdr:rowOff>
    </xdr:from>
    <xdr:to>
      <xdr:col>18</xdr:col>
      <xdr:colOff>88844</xdr:colOff>
      <xdr:row>23</xdr:row>
      <xdr:rowOff>144608</xdr:rowOff>
    </xdr:to>
    <xdr:sp macro="" textlink="Analysis!C4">
      <xdr:nvSpPr>
        <xdr:cNvPr id="26" name="TextBox 76">
          <a:extLst>
            <a:ext uri="{FF2B5EF4-FFF2-40B4-BE49-F238E27FC236}">
              <a16:creationId xmlns:a16="http://schemas.microsoft.com/office/drawing/2014/main" id="{08A7A068-765F-2AC9-5E7B-6DAFAF74338A}"/>
            </a:ext>
          </a:extLst>
        </xdr:cNvPr>
        <xdr:cNvSpPr txBox="1"/>
      </xdr:nvSpPr>
      <xdr:spPr>
        <a:xfrm>
          <a:off x="9654428" y="3655081"/>
          <a:ext cx="1578666" cy="871027"/>
        </a:xfrm>
        <a:prstGeom prst="rect">
          <a:avLst/>
        </a:prstGeom>
        <a:noFill/>
      </xdr:spPr>
      <xdr:txBody>
        <a:bodyPr wrap="square" rtlCol="0">
          <a:no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indent="0" algn="l" defTabSz="457200" rtl="0" eaLnBrk="1" latinLnBrk="0" hangingPunct="1"/>
          <a:fld id="{E0F61071-E03E-464D-9BD2-E8972C70D7E4}" type="TxLink">
            <a:rPr lang="en-US" sz="4000" b="0" i="0" u="none" strike="noStrike" kern="1200">
              <a:solidFill>
                <a:schemeClr val="bg1">
                  <a:lumMod val="50000"/>
                </a:schemeClr>
              </a:solidFill>
              <a:latin typeface="Bahnschrift" panose="020B0502040204020203" pitchFamily="34" charset="0"/>
              <a:ea typeface="+mn-ea"/>
              <a:cs typeface="Calibri"/>
            </a:rPr>
            <a:pPr marL="0" indent="0" algn="l" defTabSz="457200" rtl="0" eaLnBrk="1" latinLnBrk="0" hangingPunct="1"/>
            <a:t> </a:t>
          </a:fld>
          <a:endParaRPr lang="en-US" sz="4000" b="0" i="0" u="none" strike="noStrike" kern="1200">
            <a:solidFill>
              <a:schemeClr val="bg1">
                <a:lumMod val="50000"/>
              </a:schemeClr>
            </a:solidFill>
            <a:latin typeface="Bahnschrift" panose="020B0502040204020203" pitchFamily="34" charset="0"/>
            <a:ea typeface="+mn-ea"/>
            <a:cs typeface="Calibri"/>
          </a:endParaRPr>
        </a:p>
      </xdr:txBody>
    </xdr:sp>
    <xdr:clientData/>
  </xdr:twoCellAnchor>
  <xdr:twoCellAnchor>
    <xdr:from>
      <xdr:col>2</xdr:col>
      <xdr:colOff>601476</xdr:colOff>
      <xdr:row>33</xdr:row>
      <xdr:rowOff>101477</xdr:rowOff>
    </xdr:from>
    <xdr:to>
      <xdr:col>7</xdr:col>
      <xdr:colOff>84425</xdr:colOff>
      <xdr:row>36</xdr:row>
      <xdr:rowOff>92920</xdr:rowOff>
    </xdr:to>
    <xdr:sp macro="" textlink="">
      <xdr:nvSpPr>
        <xdr:cNvPr id="37" name="TextBox 87">
          <a:extLst>
            <a:ext uri="{FF2B5EF4-FFF2-40B4-BE49-F238E27FC236}">
              <a16:creationId xmlns:a16="http://schemas.microsoft.com/office/drawing/2014/main" id="{9716EBD9-8749-E72C-7307-F3B868D4F0B2}"/>
            </a:ext>
          </a:extLst>
        </xdr:cNvPr>
        <xdr:cNvSpPr txBox="1"/>
      </xdr:nvSpPr>
      <xdr:spPr>
        <a:xfrm>
          <a:off x="1839726" y="6387977"/>
          <a:ext cx="2578574" cy="562943"/>
        </a:xfrm>
        <a:prstGeom prst="rect">
          <a:avLst/>
        </a:prstGeom>
        <a:noFill/>
      </xdr:spPr>
      <xdr:txBody>
        <a:bodyPr wrap="square" rtlCol="0">
          <a:no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indent="0" algn="l" defTabSz="457200" rtl="0" eaLnBrk="1" latinLnBrk="0" hangingPunct="1"/>
          <a:r>
            <a:rPr lang="en-US" sz="2400" kern="1200" baseline="0">
              <a:solidFill>
                <a:schemeClr val="tx1">
                  <a:lumMod val="75000"/>
                  <a:lumOff val="25000"/>
                </a:schemeClr>
              </a:solidFill>
              <a:latin typeface="Bahnschrift" panose="020B0502040204020203" pitchFamily="34" charset="0"/>
              <a:ea typeface="+mn-ea"/>
              <a:cs typeface="+mn-cs"/>
            </a:rPr>
            <a:t>Revenue Trend</a:t>
          </a:r>
          <a:endParaRPr lang="en-US" sz="2400" kern="1200">
            <a:solidFill>
              <a:schemeClr val="tx1">
                <a:lumMod val="75000"/>
                <a:lumOff val="25000"/>
              </a:schemeClr>
            </a:solidFill>
            <a:latin typeface="Bahnschrift" panose="020B0502040204020203" pitchFamily="34" charset="0"/>
            <a:ea typeface="+mn-ea"/>
            <a:cs typeface="+mn-cs"/>
          </a:endParaRPr>
        </a:p>
      </xdr:txBody>
    </xdr:sp>
    <xdr:clientData/>
  </xdr:twoCellAnchor>
  <xdr:twoCellAnchor>
    <xdr:from>
      <xdr:col>3</xdr:col>
      <xdr:colOff>2450</xdr:colOff>
      <xdr:row>60</xdr:row>
      <xdr:rowOff>36188</xdr:rowOff>
    </xdr:from>
    <xdr:to>
      <xdr:col>11</xdr:col>
      <xdr:colOff>480391</xdr:colOff>
      <xdr:row>63</xdr:row>
      <xdr:rowOff>27631</xdr:rowOff>
    </xdr:to>
    <xdr:sp macro="" textlink="">
      <xdr:nvSpPr>
        <xdr:cNvPr id="38" name="TextBox 88">
          <a:extLst>
            <a:ext uri="{FF2B5EF4-FFF2-40B4-BE49-F238E27FC236}">
              <a16:creationId xmlns:a16="http://schemas.microsoft.com/office/drawing/2014/main" id="{0BD32C68-291E-DF69-CC24-968DE64772CF}"/>
            </a:ext>
          </a:extLst>
        </xdr:cNvPr>
        <xdr:cNvSpPr txBox="1"/>
      </xdr:nvSpPr>
      <xdr:spPr>
        <a:xfrm>
          <a:off x="1841189" y="11466188"/>
          <a:ext cx="5381245" cy="562943"/>
        </a:xfrm>
        <a:prstGeom prst="rect">
          <a:avLst/>
        </a:prstGeom>
        <a:noFill/>
      </xdr:spPr>
      <xdr:txBody>
        <a:bodyPr wrap="square" rtlCol="0">
          <a:no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indent="0" algn="l" defTabSz="457200" rtl="0" eaLnBrk="1" latinLnBrk="0" hangingPunct="1"/>
          <a:r>
            <a:rPr lang="en-US" sz="2400" kern="1200">
              <a:solidFill>
                <a:schemeClr val="tx1">
                  <a:lumMod val="75000"/>
                  <a:lumOff val="25000"/>
                </a:schemeClr>
              </a:solidFill>
              <a:latin typeface="Bahnschrift" panose="020B0502040204020203" pitchFamily="34" charset="0"/>
              <a:ea typeface="+mn-ea"/>
              <a:cs typeface="+mn-cs"/>
            </a:rPr>
            <a:t>Profit</a:t>
          </a:r>
          <a:r>
            <a:rPr lang="en-US" sz="2400" kern="1200" baseline="0">
              <a:solidFill>
                <a:schemeClr val="tx1">
                  <a:lumMod val="75000"/>
                  <a:lumOff val="25000"/>
                </a:schemeClr>
              </a:solidFill>
              <a:latin typeface="Bahnschrift" panose="020B0502040204020203" pitchFamily="34" charset="0"/>
              <a:ea typeface="+mn-ea"/>
              <a:cs typeface="+mn-cs"/>
            </a:rPr>
            <a:t> Margin by Coffee Roast Combo</a:t>
          </a:r>
          <a:endParaRPr lang="en-US" sz="2400" kern="1200">
            <a:solidFill>
              <a:schemeClr val="tx1">
                <a:lumMod val="75000"/>
                <a:lumOff val="25000"/>
              </a:schemeClr>
            </a:solidFill>
            <a:latin typeface="Bahnschrift" panose="020B0502040204020203" pitchFamily="34" charset="0"/>
            <a:ea typeface="+mn-ea"/>
            <a:cs typeface="+mn-cs"/>
          </a:endParaRPr>
        </a:p>
      </xdr:txBody>
    </xdr:sp>
    <xdr:clientData/>
  </xdr:twoCellAnchor>
  <xdr:twoCellAnchor>
    <xdr:from>
      <xdr:col>18</xdr:col>
      <xdr:colOff>260408</xdr:colOff>
      <xdr:row>33</xdr:row>
      <xdr:rowOff>140856</xdr:rowOff>
    </xdr:from>
    <xdr:to>
      <xdr:col>27</xdr:col>
      <xdr:colOff>268941</xdr:colOff>
      <xdr:row>36</xdr:row>
      <xdr:rowOff>132299</xdr:rowOff>
    </xdr:to>
    <xdr:sp macro="" textlink="">
      <xdr:nvSpPr>
        <xdr:cNvPr id="39" name="TextBox 89">
          <a:extLst>
            <a:ext uri="{FF2B5EF4-FFF2-40B4-BE49-F238E27FC236}">
              <a16:creationId xmlns:a16="http://schemas.microsoft.com/office/drawing/2014/main" id="{632EAB16-1BCD-ACCF-73EB-CA4DED139747}"/>
            </a:ext>
          </a:extLst>
        </xdr:cNvPr>
        <xdr:cNvSpPr txBox="1"/>
      </xdr:nvSpPr>
      <xdr:spPr>
        <a:xfrm>
          <a:off x="11152526" y="6427356"/>
          <a:ext cx="5454591" cy="562943"/>
        </a:xfrm>
        <a:prstGeom prst="rect">
          <a:avLst/>
        </a:prstGeom>
        <a:noFill/>
      </xdr:spPr>
      <xdr:txBody>
        <a:bodyPr wrap="square" rtlCol="0">
          <a:no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indent="0" algn="l" defTabSz="457200" rtl="0" eaLnBrk="1" latinLnBrk="0" hangingPunct="1"/>
          <a:r>
            <a:rPr lang="en-US" sz="2400" kern="1200">
              <a:solidFill>
                <a:schemeClr val="tx1">
                  <a:lumMod val="75000"/>
                  <a:lumOff val="25000"/>
                </a:schemeClr>
              </a:solidFill>
              <a:latin typeface="Bahnschrift" panose="020B0502040204020203" pitchFamily="34" charset="0"/>
              <a:ea typeface="+mn-ea"/>
              <a:cs typeface="+mn-cs"/>
            </a:rPr>
            <a:t>Revenue By Country - Based on Size</a:t>
          </a:r>
        </a:p>
      </xdr:txBody>
    </xdr:sp>
    <xdr:clientData/>
  </xdr:twoCellAnchor>
  <xdr:twoCellAnchor>
    <xdr:from>
      <xdr:col>18</xdr:col>
      <xdr:colOff>416242</xdr:colOff>
      <xdr:row>58</xdr:row>
      <xdr:rowOff>107626</xdr:rowOff>
    </xdr:from>
    <xdr:to>
      <xdr:col>22</xdr:col>
      <xdr:colOff>181841</xdr:colOff>
      <xdr:row>61</xdr:row>
      <xdr:rowOff>129449</xdr:rowOff>
    </xdr:to>
    <xdr:sp macro="" textlink="">
      <xdr:nvSpPr>
        <xdr:cNvPr id="40" name="TextBox 90">
          <a:extLst>
            <a:ext uri="{FF2B5EF4-FFF2-40B4-BE49-F238E27FC236}">
              <a16:creationId xmlns:a16="http://schemas.microsoft.com/office/drawing/2014/main" id="{33734B58-2879-4501-B251-C69C04483AE2}"/>
            </a:ext>
          </a:extLst>
        </xdr:cNvPr>
        <xdr:cNvSpPr txBox="1"/>
      </xdr:nvSpPr>
      <xdr:spPr>
        <a:xfrm>
          <a:off x="11560492" y="11156626"/>
          <a:ext cx="2242099" cy="593323"/>
        </a:xfrm>
        <a:prstGeom prst="rect">
          <a:avLst/>
        </a:prstGeom>
        <a:noFill/>
      </xdr:spPr>
      <xdr:txBody>
        <a:bodyPr wrap="square" rtlCol="0">
          <a:no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indent="0" algn="l" defTabSz="457200" rtl="0" eaLnBrk="1" latinLnBrk="0" hangingPunct="1"/>
          <a:r>
            <a:rPr lang="en-US" sz="2400" kern="1200">
              <a:solidFill>
                <a:schemeClr val="tx1">
                  <a:lumMod val="75000"/>
                  <a:lumOff val="25000"/>
                </a:schemeClr>
              </a:solidFill>
              <a:latin typeface="Bahnschrift" panose="020B0502040204020203" pitchFamily="34" charset="0"/>
              <a:ea typeface="+mn-ea"/>
              <a:cs typeface="+mn-cs"/>
            </a:rPr>
            <a:t>Market Spend</a:t>
          </a:r>
        </a:p>
      </xdr:txBody>
    </xdr:sp>
    <xdr:clientData/>
  </xdr:twoCellAnchor>
  <xdr:twoCellAnchor>
    <xdr:from>
      <xdr:col>36</xdr:col>
      <xdr:colOff>60351</xdr:colOff>
      <xdr:row>34</xdr:row>
      <xdr:rowOff>3958</xdr:rowOff>
    </xdr:from>
    <xdr:to>
      <xdr:col>43</xdr:col>
      <xdr:colOff>172290</xdr:colOff>
      <xdr:row>37</xdr:row>
      <xdr:rowOff>71437</xdr:rowOff>
    </xdr:to>
    <xdr:sp macro="" textlink="">
      <xdr:nvSpPr>
        <xdr:cNvPr id="41" name="TextBox 91">
          <a:extLst>
            <a:ext uri="{FF2B5EF4-FFF2-40B4-BE49-F238E27FC236}">
              <a16:creationId xmlns:a16="http://schemas.microsoft.com/office/drawing/2014/main" id="{B770C635-FDB4-1470-6FE5-2A6CF0B2D10C}"/>
            </a:ext>
          </a:extLst>
        </xdr:cNvPr>
        <xdr:cNvSpPr txBox="1"/>
      </xdr:nvSpPr>
      <xdr:spPr>
        <a:xfrm>
          <a:off x="22348851" y="6480958"/>
          <a:ext cx="4445814" cy="638979"/>
        </a:xfrm>
        <a:prstGeom prst="rect">
          <a:avLst/>
        </a:prstGeom>
        <a:noFill/>
      </xdr:spPr>
      <xdr:txBody>
        <a:bodyPr wrap="square" rtlCol="0">
          <a:no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r>
            <a:rPr lang="en-US" sz="2400">
              <a:solidFill>
                <a:schemeClr val="bg1">
                  <a:lumMod val="85000"/>
                </a:schemeClr>
              </a:solidFill>
              <a:latin typeface="Bahnschrift" panose="020B0502040204020203" pitchFamily="34" charset="0"/>
            </a:rPr>
            <a:t>Memeber</a:t>
          </a:r>
          <a:r>
            <a:rPr lang="en-US" sz="2400" baseline="0">
              <a:solidFill>
                <a:schemeClr val="bg1">
                  <a:lumMod val="85000"/>
                </a:schemeClr>
              </a:solidFill>
              <a:latin typeface="Bahnschrift" panose="020B0502040204020203" pitchFamily="34" charset="0"/>
            </a:rPr>
            <a:t>ship Revenue Share</a:t>
          </a:r>
          <a:endParaRPr lang="en-US" sz="4000">
            <a:solidFill>
              <a:schemeClr val="bg1">
                <a:lumMod val="85000"/>
              </a:schemeClr>
            </a:solidFill>
            <a:latin typeface="Bahnschrift" panose="020B0502040204020203" pitchFamily="34" charset="0"/>
          </a:endParaRPr>
        </a:p>
      </xdr:txBody>
    </xdr:sp>
    <xdr:clientData/>
  </xdr:twoCellAnchor>
  <xdr:twoCellAnchor editAs="absolute">
    <xdr:from>
      <xdr:col>22</xdr:col>
      <xdr:colOff>375175</xdr:colOff>
      <xdr:row>4</xdr:row>
      <xdr:rowOff>53476</xdr:rowOff>
    </xdr:from>
    <xdr:to>
      <xdr:col>36</xdr:col>
      <xdr:colOff>238125</xdr:colOff>
      <xdr:row>12</xdr:row>
      <xdr:rowOff>71437</xdr:rowOff>
    </xdr:to>
    <mc:AlternateContent xmlns:mc="http://schemas.openxmlformats.org/markup-compatibility/2006" xmlns:a14="http://schemas.microsoft.com/office/drawing/2010/main">
      <mc:Choice Requires="a14">
        <xdr:graphicFrame macro="">
          <xdr:nvGraphicFramePr>
            <xdr:cNvPr id="71" name="Coffee Type">
              <a:extLst>
                <a:ext uri="{FF2B5EF4-FFF2-40B4-BE49-F238E27FC236}">
                  <a16:creationId xmlns:a16="http://schemas.microsoft.com/office/drawing/2014/main" id="{8F5EE4B6-4506-4809-B021-71F298C30B50}"/>
                </a:ext>
              </a:extLst>
            </xdr:cNvPr>
            <xdr:cNvGraphicFramePr/>
          </xdr:nvGraphicFramePr>
          <xdr:xfrm>
            <a:off x="0" y="0"/>
            <a:ext cx="0" cy="0"/>
          </xdr:xfrm>
          <a:graphic>
            <a:graphicData uri="http://schemas.microsoft.com/office/drawing/2010/slicer">
              <sle:slicer xmlns:sle="http://schemas.microsoft.com/office/drawing/2010/slicer" name="Coffee Type"/>
            </a:graphicData>
          </a:graphic>
        </xdr:graphicFrame>
      </mc:Choice>
      <mc:Fallback xmlns="">
        <xdr:sp macro="" textlink="">
          <xdr:nvSpPr>
            <xdr:cNvPr id="0" name=""/>
            <xdr:cNvSpPr>
              <a:spLocks noTextEdit="1"/>
            </xdr:cNvSpPr>
          </xdr:nvSpPr>
          <xdr:spPr>
            <a:xfrm>
              <a:off x="13995925" y="815476"/>
              <a:ext cx="8530700" cy="15419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42</xdr:col>
      <xdr:colOff>142875</xdr:colOff>
      <xdr:row>14</xdr:row>
      <xdr:rowOff>23811</xdr:rowOff>
    </xdr:from>
    <xdr:to>
      <xdr:col>47</xdr:col>
      <xdr:colOff>349994</xdr:colOff>
      <xdr:row>26</xdr:row>
      <xdr:rowOff>16328</xdr:rowOff>
    </xdr:to>
    <mc:AlternateContent xmlns:mc="http://schemas.openxmlformats.org/markup-compatibility/2006" xmlns:a14="http://schemas.microsoft.com/office/drawing/2010/main">
      <mc:Choice Requires="a14">
        <xdr:graphicFrame macro="">
          <xdr:nvGraphicFramePr>
            <xdr:cNvPr id="72" name="Size 1">
              <a:extLst>
                <a:ext uri="{FF2B5EF4-FFF2-40B4-BE49-F238E27FC236}">
                  <a16:creationId xmlns:a16="http://schemas.microsoft.com/office/drawing/2014/main" id="{C604E271-8BF7-44E0-ABFD-A4E9B869316F}"/>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mlns="">
        <xdr:sp macro="" textlink="">
          <xdr:nvSpPr>
            <xdr:cNvPr id="0" name=""/>
            <xdr:cNvSpPr>
              <a:spLocks noTextEdit="1"/>
            </xdr:cNvSpPr>
          </xdr:nvSpPr>
          <xdr:spPr>
            <a:xfrm>
              <a:off x="26265187" y="2690811"/>
              <a:ext cx="3183681" cy="22785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11</xdr:col>
      <xdr:colOff>71437</xdr:colOff>
      <xdr:row>7</xdr:row>
      <xdr:rowOff>101101</xdr:rowOff>
    </xdr:from>
    <xdr:to>
      <xdr:col>22</xdr:col>
      <xdr:colOff>536984</xdr:colOff>
      <xdr:row>13</xdr:row>
      <xdr:rowOff>6972</xdr:rowOff>
    </xdr:to>
    <mc:AlternateContent xmlns:mc="http://schemas.openxmlformats.org/markup-compatibility/2006" xmlns:a14="http://schemas.microsoft.com/office/drawing/2010/main">
      <mc:Choice Requires="a14">
        <xdr:graphicFrame macro="">
          <xdr:nvGraphicFramePr>
            <xdr:cNvPr id="73" name="Year">
              <a:extLst>
                <a:ext uri="{FF2B5EF4-FFF2-40B4-BE49-F238E27FC236}">
                  <a16:creationId xmlns:a16="http://schemas.microsoft.com/office/drawing/2014/main" id="{5C158856-5AD5-4977-925D-9D64F110D423}"/>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6881812" y="1434601"/>
              <a:ext cx="7275922" cy="10488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36</xdr:col>
      <xdr:colOff>273987</xdr:colOff>
      <xdr:row>4</xdr:row>
      <xdr:rowOff>124914</xdr:rowOff>
    </xdr:from>
    <xdr:to>
      <xdr:col>46</xdr:col>
      <xdr:colOff>576429</xdr:colOff>
      <xdr:row>12</xdr:row>
      <xdr:rowOff>71437</xdr:rowOff>
    </xdr:to>
    <mc:AlternateContent xmlns:mc="http://schemas.openxmlformats.org/markup-compatibility/2006" xmlns:a14="http://schemas.microsoft.com/office/drawing/2010/main">
      <mc:Choice Requires="a14">
        <xdr:graphicFrame macro="">
          <xdr:nvGraphicFramePr>
            <xdr:cNvPr id="74" name="Roast Type">
              <a:extLst>
                <a:ext uri="{FF2B5EF4-FFF2-40B4-BE49-F238E27FC236}">
                  <a16:creationId xmlns:a16="http://schemas.microsoft.com/office/drawing/2014/main" id="{28D7D2AD-056E-45EF-8396-1EC4C0FC396D}"/>
                </a:ext>
              </a:extLst>
            </xdr:cNvPr>
            <xdr:cNvGraphicFramePr/>
          </xdr:nvGraphicFramePr>
          <xdr:xfrm>
            <a:off x="0" y="0"/>
            <a:ext cx="0" cy="0"/>
          </xdr:xfrm>
          <a:graphic>
            <a:graphicData uri="http://schemas.microsoft.com/office/drawing/2010/slicer">
              <sle:slicer xmlns:sle="http://schemas.microsoft.com/office/drawing/2010/slicer" name="Roast Type"/>
            </a:graphicData>
          </a:graphic>
        </xdr:graphicFrame>
      </mc:Choice>
      <mc:Fallback xmlns="">
        <xdr:sp macro="" textlink="">
          <xdr:nvSpPr>
            <xdr:cNvPr id="0" name=""/>
            <xdr:cNvSpPr>
              <a:spLocks noTextEdit="1"/>
            </xdr:cNvSpPr>
          </xdr:nvSpPr>
          <xdr:spPr>
            <a:xfrm>
              <a:off x="22562487" y="886914"/>
              <a:ext cx="6493692" cy="14705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18</xdr:col>
      <xdr:colOff>500063</xdr:colOff>
      <xdr:row>60</xdr:row>
      <xdr:rowOff>95250</xdr:rowOff>
    </xdr:from>
    <xdr:to>
      <xdr:col>34</xdr:col>
      <xdr:colOff>68485</xdr:colOff>
      <xdr:row>85</xdr:row>
      <xdr:rowOff>75396</xdr:rowOff>
    </xdr:to>
    <xdr:graphicFrame macro="">
      <xdr:nvGraphicFramePr>
        <xdr:cNvPr id="78" name="Chart 77">
          <a:extLst>
            <a:ext uri="{FF2B5EF4-FFF2-40B4-BE49-F238E27FC236}">
              <a16:creationId xmlns:a16="http://schemas.microsoft.com/office/drawing/2014/main" id="{F6852F01-A4F1-43B6-A708-6D7BF8006E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237698</xdr:colOff>
      <xdr:row>36</xdr:row>
      <xdr:rowOff>23812</xdr:rowOff>
    </xdr:from>
    <xdr:to>
      <xdr:col>35</xdr:col>
      <xdr:colOff>203550</xdr:colOff>
      <xdr:row>58</xdr:row>
      <xdr:rowOff>47624</xdr:rowOff>
    </xdr:to>
    <xdr:graphicFrame macro="">
      <xdr:nvGraphicFramePr>
        <xdr:cNvPr id="80" name="Chart 79">
          <a:extLst>
            <a:ext uri="{FF2B5EF4-FFF2-40B4-BE49-F238E27FC236}">
              <a16:creationId xmlns:a16="http://schemas.microsoft.com/office/drawing/2014/main" id="{CF4AA64D-62EE-4B32-B3F7-B54A8EB330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35</xdr:col>
      <xdr:colOff>432827</xdr:colOff>
      <xdr:row>37</xdr:row>
      <xdr:rowOff>46954</xdr:rowOff>
    </xdr:from>
    <xdr:to>
      <xdr:col>46</xdr:col>
      <xdr:colOff>391091</xdr:colOff>
      <xdr:row>58</xdr:row>
      <xdr:rowOff>180693</xdr:rowOff>
    </xdr:to>
    <xdr:graphicFrame macro="">
      <xdr:nvGraphicFramePr>
        <xdr:cNvPr id="89" name="Chart 88">
          <a:extLst>
            <a:ext uri="{FF2B5EF4-FFF2-40B4-BE49-F238E27FC236}">
              <a16:creationId xmlns:a16="http://schemas.microsoft.com/office/drawing/2014/main" id="{B5E05BDC-B0FB-45AC-8188-B792A48126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528603</xdr:colOff>
      <xdr:row>35</xdr:row>
      <xdr:rowOff>156482</xdr:rowOff>
    </xdr:from>
    <xdr:to>
      <xdr:col>16</xdr:col>
      <xdr:colOff>568482</xdr:colOff>
      <xdr:row>57</xdr:row>
      <xdr:rowOff>34018</xdr:rowOff>
    </xdr:to>
    <xdr:graphicFrame macro="">
      <xdr:nvGraphicFramePr>
        <xdr:cNvPr id="90" name="Chart 89">
          <a:extLst>
            <a:ext uri="{FF2B5EF4-FFF2-40B4-BE49-F238E27FC236}">
              <a16:creationId xmlns:a16="http://schemas.microsoft.com/office/drawing/2014/main" id="{59CECA82-707E-47A2-A84A-2D84827FD5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35</xdr:col>
      <xdr:colOff>404813</xdr:colOff>
      <xdr:row>63</xdr:row>
      <xdr:rowOff>111436</xdr:rowOff>
    </xdr:from>
    <xdr:to>
      <xdr:col>46</xdr:col>
      <xdr:colOff>547688</xdr:colOff>
      <xdr:row>84</xdr:row>
      <xdr:rowOff>71436</xdr:rowOff>
    </xdr:to>
    <xdr:graphicFrame macro="">
      <xdr:nvGraphicFramePr>
        <xdr:cNvPr id="25" name="Chart 24">
          <a:extLst>
            <a:ext uri="{FF2B5EF4-FFF2-40B4-BE49-F238E27FC236}">
              <a16:creationId xmlns:a16="http://schemas.microsoft.com/office/drawing/2014/main" id="{2EC9A89E-28E6-4BDF-9110-5EA3D24606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36</xdr:col>
      <xdr:colOff>12726</xdr:colOff>
      <xdr:row>61</xdr:row>
      <xdr:rowOff>13484</xdr:rowOff>
    </xdr:from>
    <xdr:to>
      <xdr:col>42</xdr:col>
      <xdr:colOff>581024</xdr:colOff>
      <xdr:row>64</xdr:row>
      <xdr:rowOff>80963</xdr:rowOff>
    </xdr:to>
    <xdr:sp macro="" textlink="">
      <xdr:nvSpPr>
        <xdr:cNvPr id="27" name="TextBox 91">
          <a:extLst>
            <a:ext uri="{FF2B5EF4-FFF2-40B4-BE49-F238E27FC236}">
              <a16:creationId xmlns:a16="http://schemas.microsoft.com/office/drawing/2014/main" id="{0D7F1C51-2EDB-6220-6CB4-9CD2CF414E31}"/>
            </a:ext>
          </a:extLst>
        </xdr:cNvPr>
        <xdr:cNvSpPr txBox="1"/>
      </xdr:nvSpPr>
      <xdr:spPr>
        <a:xfrm>
          <a:off x="22301226" y="11633984"/>
          <a:ext cx="4283048" cy="638979"/>
        </a:xfrm>
        <a:prstGeom prst="rect">
          <a:avLst/>
        </a:prstGeom>
        <a:noFill/>
      </xdr:spPr>
      <xdr:txBody>
        <a:bodyPr wrap="square" rtlCol="0">
          <a:no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r>
            <a:rPr lang="en-US" sz="2400">
              <a:solidFill>
                <a:schemeClr val="tx1">
                  <a:lumMod val="75000"/>
                  <a:lumOff val="25000"/>
                </a:schemeClr>
              </a:solidFill>
              <a:latin typeface="Bahnschrift" panose="020B0502040204020203" pitchFamily="34" charset="0"/>
            </a:rPr>
            <a:t>Top</a:t>
          </a:r>
          <a:r>
            <a:rPr lang="en-US" sz="2400" baseline="0">
              <a:solidFill>
                <a:schemeClr val="tx1">
                  <a:lumMod val="75000"/>
                  <a:lumOff val="25000"/>
                </a:schemeClr>
              </a:solidFill>
              <a:latin typeface="Bahnschrift" panose="020B0502040204020203" pitchFamily="34" charset="0"/>
            </a:rPr>
            <a:t> 5 Customers</a:t>
          </a:r>
          <a:endParaRPr lang="en-US" sz="4000">
            <a:solidFill>
              <a:schemeClr val="tx1">
                <a:lumMod val="75000"/>
                <a:lumOff val="25000"/>
              </a:schemeClr>
            </a:solidFill>
            <a:latin typeface="Bahnschrift" panose="020B0502040204020203" pitchFamily="34" charset="0"/>
          </a:endParaRPr>
        </a:p>
      </xdr:txBody>
    </xdr:sp>
    <xdr:clientData/>
  </xdr:twoCellAnchor>
  <xdr:twoCellAnchor>
    <xdr:from>
      <xdr:col>42</xdr:col>
      <xdr:colOff>216607</xdr:colOff>
      <xdr:row>39</xdr:row>
      <xdr:rowOff>104036</xdr:rowOff>
    </xdr:from>
    <xdr:to>
      <xdr:col>46</xdr:col>
      <xdr:colOff>74241</xdr:colOff>
      <xdr:row>46</xdr:row>
      <xdr:rowOff>107295</xdr:rowOff>
    </xdr:to>
    <xdr:grpSp>
      <xdr:nvGrpSpPr>
        <xdr:cNvPr id="58" name="Group 57">
          <a:extLst>
            <a:ext uri="{FF2B5EF4-FFF2-40B4-BE49-F238E27FC236}">
              <a16:creationId xmlns:a16="http://schemas.microsoft.com/office/drawing/2014/main" id="{82442A94-BA0F-C1CB-AFF5-A2A027FC78B1}"/>
            </a:ext>
          </a:extLst>
        </xdr:cNvPr>
        <xdr:cNvGrpSpPr/>
      </xdr:nvGrpSpPr>
      <xdr:grpSpPr>
        <a:xfrm>
          <a:off x="26219857" y="7533536"/>
          <a:ext cx="2334134" cy="1336759"/>
          <a:chOff x="25464860" y="6890599"/>
          <a:chExt cx="2292112" cy="1336759"/>
        </a:xfrm>
      </xdr:grpSpPr>
      <xdr:sp macro="" textlink="">
        <xdr:nvSpPr>
          <xdr:cNvPr id="31" name="TextBox 30">
            <a:extLst>
              <a:ext uri="{FF2B5EF4-FFF2-40B4-BE49-F238E27FC236}">
                <a16:creationId xmlns:a16="http://schemas.microsoft.com/office/drawing/2014/main" id="{00046DC5-7DB9-E724-405C-35B3BD61EF2C}"/>
              </a:ext>
            </a:extLst>
          </xdr:cNvPr>
          <xdr:cNvSpPr txBox="1"/>
        </xdr:nvSpPr>
        <xdr:spPr>
          <a:xfrm>
            <a:off x="25464860" y="6890599"/>
            <a:ext cx="2292112" cy="516489"/>
          </a:xfrm>
          <a:prstGeom prst="rect">
            <a:avLst/>
          </a:prstGeom>
          <a:noFill/>
        </xdr:spPr>
        <xdr:txBody>
          <a:bodyPr wrap="square" rtlCol="0">
            <a:noAutofit/>
          </a:bodyPr>
          <a:lstStyle/>
          <a:p>
            <a:pPr marL="0" indent="0" algn="l" defTabSz="457200" rtl="0" eaLnBrk="1" latinLnBrk="0" hangingPunct="1"/>
            <a:r>
              <a:rPr lang="en-US" sz="2000" kern="1200">
                <a:solidFill>
                  <a:schemeClr val="bg1">
                    <a:lumMod val="85000"/>
                  </a:schemeClr>
                </a:solidFill>
                <a:latin typeface="Bahnschrift" panose="020B0502040204020203" pitchFamily="34" charset="0"/>
                <a:ea typeface="+mn-ea"/>
                <a:cs typeface="+mn-cs"/>
              </a:rPr>
              <a:t>Loyalty Card - Yes</a:t>
            </a:r>
          </a:p>
        </xdr:txBody>
      </xdr:sp>
      <xdr:sp macro="" textlink="PerYesRev">
        <xdr:nvSpPr>
          <xdr:cNvPr id="36" name="TextBox 35">
            <a:extLst>
              <a:ext uri="{FF2B5EF4-FFF2-40B4-BE49-F238E27FC236}">
                <a16:creationId xmlns:a16="http://schemas.microsoft.com/office/drawing/2014/main" id="{5F5DE129-7D4D-85F1-CC3B-986A597F71DF}"/>
              </a:ext>
            </a:extLst>
          </xdr:cNvPr>
          <xdr:cNvSpPr txBox="1"/>
        </xdr:nvSpPr>
        <xdr:spPr>
          <a:xfrm>
            <a:off x="25874995" y="7343317"/>
            <a:ext cx="1063948" cy="431324"/>
          </a:xfrm>
          <a:prstGeom prst="rect">
            <a:avLst/>
          </a:prstGeom>
          <a:noFill/>
        </xdr:spPr>
        <xdr:txBody>
          <a:bodyPr wrap="square" rtlCol="0">
            <a:noAutofit/>
          </a:bodyPr>
          <a:lstStyle/>
          <a:p>
            <a:pPr marL="0" indent="0" algn="l" defTabSz="457200" rtl="0" eaLnBrk="1" latinLnBrk="0" hangingPunct="1"/>
            <a:fld id="{2B99A128-B557-47ED-BB41-D17D003FAAF8}" type="TxLink">
              <a:rPr lang="en-US" sz="2000" kern="1200">
                <a:solidFill>
                  <a:schemeClr val="bg1">
                    <a:lumMod val="85000"/>
                  </a:schemeClr>
                </a:solidFill>
                <a:latin typeface="Bahnschrift" panose="020B0502040204020203" pitchFamily="34" charset="0"/>
                <a:ea typeface="+mn-ea"/>
                <a:cs typeface="+mn-cs"/>
              </a:rPr>
              <a:pPr marL="0" indent="0" algn="l" defTabSz="457200" rtl="0" eaLnBrk="1" latinLnBrk="0" hangingPunct="1"/>
              <a:t>46.35%</a:t>
            </a:fld>
            <a:endParaRPr lang="en-US" sz="2000" kern="1200">
              <a:solidFill>
                <a:schemeClr val="bg1">
                  <a:lumMod val="85000"/>
                </a:schemeClr>
              </a:solidFill>
              <a:latin typeface="Bahnschrift" panose="020B0502040204020203" pitchFamily="34" charset="0"/>
              <a:ea typeface="+mn-ea"/>
              <a:cs typeface="+mn-cs"/>
            </a:endParaRPr>
          </a:p>
        </xdr:txBody>
      </xdr:sp>
      <xdr:sp macro="" textlink="YesRev">
        <xdr:nvSpPr>
          <xdr:cNvPr id="55" name="TextBox 54">
            <a:extLst>
              <a:ext uri="{FF2B5EF4-FFF2-40B4-BE49-F238E27FC236}">
                <a16:creationId xmlns:a16="http://schemas.microsoft.com/office/drawing/2014/main" id="{F8906786-4DC4-07EF-65C7-0647170B51FC}"/>
              </a:ext>
            </a:extLst>
          </xdr:cNvPr>
          <xdr:cNvSpPr txBox="1"/>
        </xdr:nvSpPr>
        <xdr:spPr>
          <a:xfrm>
            <a:off x="25769662" y="7710869"/>
            <a:ext cx="1202898" cy="516489"/>
          </a:xfrm>
          <a:prstGeom prst="rect">
            <a:avLst/>
          </a:prstGeom>
          <a:noFill/>
        </xdr:spPr>
        <xdr:txBody>
          <a:bodyPr wrap="square" rtlCol="0">
            <a:noAutofit/>
          </a:bodyPr>
          <a:lstStyle/>
          <a:p>
            <a:pPr marL="0" indent="0" algn="l" defTabSz="457200" rtl="0" eaLnBrk="1" latinLnBrk="0" hangingPunct="1"/>
            <a:fld id="{06F34338-6A07-4BE7-97B6-EBCDD35488BA}" type="TxLink">
              <a:rPr lang="en-US" sz="2000" kern="1200">
                <a:solidFill>
                  <a:schemeClr val="bg1">
                    <a:lumMod val="85000"/>
                  </a:schemeClr>
                </a:solidFill>
                <a:latin typeface="Bahnschrift" panose="020B0502040204020203" pitchFamily="34" charset="0"/>
                <a:ea typeface="+mn-ea"/>
                <a:cs typeface="+mn-cs"/>
              </a:rPr>
              <a:pPr marL="0" indent="0" algn="l" defTabSz="457200" rtl="0" eaLnBrk="1" latinLnBrk="0" hangingPunct="1"/>
              <a:t> $ 20,918 </a:t>
            </a:fld>
            <a:endParaRPr lang="en-US" sz="2000" kern="1200">
              <a:solidFill>
                <a:schemeClr val="bg1">
                  <a:lumMod val="85000"/>
                </a:schemeClr>
              </a:solidFill>
              <a:latin typeface="Bahnschrift" panose="020B0502040204020203" pitchFamily="34" charset="0"/>
              <a:ea typeface="+mn-ea"/>
              <a:cs typeface="+mn-cs"/>
            </a:endParaRPr>
          </a:p>
        </xdr:txBody>
      </xdr:sp>
    </xdr:grpSp>
    <xdr:clientData/>
  </xdr:twoCellAnchor>
  <xdr:twoCellAnchor>
    <xdr:from>
      <xdr:col>42</xdr:col>
      <xdr:colOff>235553</xdr:colOff>
      <xdr:row>48</xdr:row>
      <xdr:rowOff>55749</xdr:rowOff>
    </xdr:from>
    <xdr:to>
      <xdr:col>46</xdr:col>
      <xdr:colOff>141474</xdr:colOff>
      <xdr:row>55</xdr:row>
      <xdr:rowOff>57989</xdr:rowOff>
    </xdr:to>
    <xdr:grpSp>
      <xdr:nvGrpSpPr>
        <xdr:cNvPr id="62" name="Group 61">
          <a:extLst>
            <a:ext uri="{FF2B5EF4-FFF2-40B4-BE49-F238E27FC236}">
              <a16:creationId xmlns:a16="http://schemas.microsoft.com/office/drawing/2014/main" id="{88F61578-5110-BB4E-229D-7B57A8ABFD96}"/>
            </a:ext>
          </a:extLst>
        </xdr:cNvPr>
        <xdr:cNvGrpSpPr/>
      </xdr:nvGrpSpPr>
      <xdr:grpSpPr>
        <a:xfrm>
          <a:off x="26238803" y="9199749"/>
          <a:ext cx="2382421" cy="1335740"/>
          <a:chOff x="25483806" y="8556812"/>
          <a:chExt cx="2340399" cy="1335740"/>
        </a:xfrm>
      </xdr:grpSpPr>
      <xdr:sp macro="" textlink="">
        <xdr:nvSpPr>
          <xdr:cNvPr id="35" name="TextBox 34">
            <a:extLst>
              <a:ext uri="{FF2B5EF4-FFF2-40B4-BE49-F238E27FC236}">
                <a16:creationId xmlns:a16="http://schemas.microsoft.com/office/drawing/2014/main" id="{D25D4B43-C826-EDCE-A938-42EA5A71BDBD}"/>
              </a:ext>
            </a:extLst>
          </xdr:cNvPr>
          <xdr:cNvSpPr txBox="1"/>
        </xdr:nvSpPr>
        <xdr:spPr>
          <a:xfrm>
            <a:off x="25483806" y="8556812"/>
            <a:ext cx="2340399" cy="531159"/>
          </a:xfrm>
          <a:prstGeom prst="rect">
            <a:avLst/>
          </a:prstGeom>
          <a:noFill/>
        </xdr:spPr>
        <xdr:txBody>
          <a:bodyPr wrap="square" rtlCol="0">
            <a:noAutofit/>
          </a:bodyPr>
          <a:lstStyle/>
          <a:p>
            <a:pPr marL="0" indent="0" algn="l" defTabSz="457200" rtl="0" eaLnBrk="1" latinLnBrk="0" hangingPunct="1"/>
            <a:r>
              <a:rPr lang="en-US" sz="2000" kern="1200">
                <a:solidFill>
                  <a:schemeClr val="bg1">
                    <a:lumMod val="85000"/>
                  </a:schemeClr>
                </a:solidFill>
                <a:latin typeface="Bahnschrift" panose="020B0502040204020203" pitchFamily="34" charset="0"/>
                <a:ea typeface="+mn-ea"/>
                <a:cs typeface="+mn-cs"/>
              </a:rPr>
              <a:t>Loyalty Card - No</a:t>
            </a:r>
          </a:p>
        </xdr:txBody>
      </xdr:sp>
      <xdr:sp macro="" textlink="NoRev">
        <xdr:nvSpPr>
          <xdr:cNvPr id="56" name="TextBox 55">
            <a:extLst>
              <a:ext uri="{FF2B5EF4-FFF2-40B4-BE49-F238E27FC236}">
                <a16:creationId xmlns:a16="http://schemas.microsoft.com/office/drawing/2014/main" id="{405B3E8F-32DD-5E4F-2134-2B3C67FFA2AB}"/>
              </a:ext>
            </a:extLst>
          </xdr:cNvPr>
          <xdr:cNvSpPr txBox="1"/>
        </xdr:nvSpPr>
        <xdr:spPr>
          <a:xfrm>
            <a:off x="25798797" y="9376063"/>
            <a:ext cx="1240998" cy="516489"/>
          </a:xfrm>
          <a:prstGeom prst="rect">
            <a:avLst/>
          </a:prstGeom>
          <a:noFill/>
        </xdr:spPr>
        <xdr:txBody>
          <a:bodyPr wrap="square" rtlCol="0">
            <a:noAutofit/>
          </a:bodyPr>
          <a:lstStyle/>
          <a:p>
            <a:pPr marL="0" indent="0" algn="l" defTabSz="457200" rtl="0" eaLnBrk="1" latinLnBrk="0" hangingPunct="1"/>
            <a:fld id="{F9646BDA-4E34-44EF-A4E8-ECC5EC2E46F8}" type="TxLink">
              <a:rPr lang="en-US" sz="2000" kern="1200">
                <a:solidFill>
                  <a:schemeClr val="bg1">
                    <a:lumMod val="85000"/>
                  </a:schemeClr>
                </a:solidFill>
                <a:latin typeface="Bahnschrift" panose="020B0502040204020203" pitchFamily="34" charset="0"/>
                <a:ea typeface="+mn-ea"/>
                <a:cs typeface="+mn-cs"/>
              </a:rPr>
              <a:pPr marL="0" indent="0" algn="l" defTabSz="457200" rtl="0" eaLnBrk="1" latinLnBrk="0" hangingPunct="1"/>
              <a:t> $ 24,216 </a:t>
            </a:fld>
            <a:endParaRPr lang="en-US" sz="2000" kern="1200">
              <a:solidFill>
                <a:schemeClr val="bg1">
                  <a:lumMod val="85000"/>
                </a:schemeClr>
              </a:solidFill>
              <a:latin typeface="Bahnschrift" panose="020B0502040204020203" pitchFamily="34" charset="0"/>
              <a:ea typeface="+mn-ea"/>
              <a:cs typeface="+mn-cs"/>
            </a:endParaRPr>
          </a:p>
        </xdr:txBody>
      </xdr:sp>
      <xdr:sp macro="" textlink="PerNoRev">
        <xdr:nvSpPr>
          <xdr:cNvPr id="57" name="TextBox 56">
            <a:extLst>
              <a:ext uri="{FF2B5EF4-FFF2-40B4-BE49-F238E27FC236}">
                <a16:creationId xmlns:a16="http://schemas.microsoft.com/office/drawing/2014/main" id="{26BDEF6E-5DF0-85B2-5788-FEC3D63B5760}"/>
              </a:ext>
            </a:extLst>
          </xdr:cNvPr>
          <xdr:cNvSpPr txBox="1"/>
        </xdr:nvSpPr>
        <xdr:spPr>
          <a:xfrm>
            <a:off x="25955677" y="8973773"/>
            <a:ext cx="994469" cy="516489"/>
          </a:xfrm>
          <a:prstGeom prst="rect">
            <a:avLst/>
          </a:prstGeom>
          <a:noFill/>
        </xdr:spPr>
        <xdr:txBody>
          <a:bodyPr wrap="square" rtlCol="0">
            <a:noAutofit/>
          </a:bodyPr>
          <a:lstStyle/>
          <a:p>
            <a:pPr marL="0" indent="0" algn="l" defTabSz="457200" rtl="0" eaLnBrk="1" latinLnBrk="0" hangingPunct="1"/>
            <a:fld id="{2EF19DA9-601A-4896-8C58-7414FEE10054}" type="TxLink">
              <a:rPr lang="en-US" sz="2000" kern="1200">
                <a:solidFill>
                  <a:schemeClr val="bg1">
                    <a:lumMod val="85000"/>
                  </a:schemeClr>
                </a:solidFill>
                <a:latin typeface="Bahnschrift" panose="020B0502040204020203" pitchFamily="34" charset="0"/>
                <a:ea typeface="+mn-ea"/>
                <a:cs typeface="+mn-cs"/>
              </a:rPr>
              <a:pPr marL="0" indent="0" algn="l" defTabSz="457200" rtl="0" eaLnBrk="1" latinLnBrk="0" hangingPunct="1"/>
              <a:t>53.65%</a:t>
            </a:fld>
            <a:endParaRPr lang="en-US" sz="2000" kern="1200">
              <a:solidFill>
                <a:schemeClr val="bg1">
                  <a:lumMod val="85000"/>
                </a:schemeClr>
              </a:solidFill>
              <a:latin typeface="Bahnschrift" panose="020B0502040204020203" pitchFamily="34" charset="0"/>
              <a:ea typeface="+mn-ea"/>
              <a:cs typeface="+mn-cs"/>
            </a:endParaRPr>
          </a:p>
        </xdr:txBody>
      </xdr:sp>
    </xdr:grpSp>
    <xdr:clientData/>
  </xdr:twoCellAnchor>
  <xdr:twoCellAnchor>
    <xdr:from>
      <xdr:col>26</xdr:col>
      <xdr:colOff>279252</xdr:colOff>
      <xdr:row>14</xdr:row>
      <xdr:rowOff>118218</xdr:rowOff>
    </xdr:from>
    <xdr:to>
      <xdr:col>33</xdr:col>
      <xdr:colOff>387896</xdr:colOff>
      <xdr:row>30</xdr:row>
      <xdr:rowOff>24454</xdr:rowOff>
    </xdr:to>
    <xdr:grpSp>
      <xdr:nvGrpSpPr>
        <xdr:cNvPr id="130" name="Group 129">
          <a:extLst>
            <a:ext uri="{FF2B5EF4-FFF2-40B4-BE49-F238E27FC236}">
              <a16:creationId xmlns:a16="http://schemas.microsoft.com/office/drawing/2014/main" id="{CF78163F-96F8-18A7-4991-64BA9AE37B8B}"/>
            </a:ext>
          </a:extLst>
        </xdr:cNvPr>
        <xdr:cNvGrpSpPr/>
      </xdr:nvGrpSpPr>
      <xdr:grpSpPr>
        <a:xfrm>
          <a:off x="16376502" y="2785218"/>
          <a:ext cx="4442519" cy="2954236"/>
          <a:chOff x="12125874" y="2307933"/>
          <a:chExt cx="4376829" cy="2954236"/>
        </a:xfrm>
      </xdr:grpSpPr>
      <xdr:grpSp>
        <xdr:nvGrpSpPr>
          <xdr:cNvPr id="114" name="Group 113">
            <a:extLst>
              <a:ext uri="{FF2B5EF4-FFF2-40B4-BE49-F238E27FC236}">
                <a16:creationId xmlns:a16="http://schemas.microsoft.com/office/drawing/2014/main" id="{CC5331BC-64D8-D0DC-A651-C6BD6BC6810E}"/>
              </a:ext>
            </a:extLst>
          </xdr:cNvPr>
          <xdr:cNvGrpSpPr/>
        </xdr:nvGrpSpPr>
        <xdr:grpSpPr>
          <a:xfrm>
            <a:off x="12125874" y="2307933"/>
            <a:ext cx="4376829" cy="2945746"/>
            <a:chOff x="12165382" y="2307933"/>
            <a:chExt cx="4391300" cy="2945746"/>
          </a:xfrm>
        </xdr:grpSpPr>
        <xdr:grpSp>
          <xdr:nvGrpSpPr>
            <xdr:cNvPr id="76" name="Group 75">
              <a:extLst>
                <a:ext uri="{FF2B5EF4-FFF2-40B4-BE49-F238E27FC236}">
                  <a16:creationId xmlns:a16="http://schemas.microsoft.com/office/drawing/2014/main" id="{FC354E77-CF07-372E-A7FB-EB70865E50BF}"/>
                </a:ext>
              </a:extLst>
            </xdr:cNvPr>
            <xdr:cNvGrpSpPr/>
          </xdr:nvGrpSpPr>
          <xdr:grpSpPr>
            <a:xfrm>
              <a:off x="12165382" y="2307933"/>
              <a:ext cx="4391300" cy="2945746"/>
              <a:chOff x="12074592" y="2307933"/>
              <a:chExt cx="4353073" cy="2945746"/>
            </a:xfrm>
          </xdr:grpSpPr>
          <xdr:grpSp>
            <xdr:nvGrpSpPr>
              <xdr:cNvPr id="95" name="Group 94">
                <a:extLst>
                  <a:ext uri="{FF2B5EF4-FFF2-40B4-BE49-F238E27FC236}">
                    <a16:creationId xmlns:a16="http://schemas.microsoft.com/office/drawing/2014/main" id="{F818C5B4-F7AA-DDCF-2278-FCD415B512B9}"/>
                  </a:ext>
                </a:extLst>
              </xdr:cNvPr>
              <xdr:cNvGrpSpPr/>
            </xdr:nvGrpSpPr>
            <xdr:grpSpPr>
              <a:xfrm>
                <a:off x="12074592" y="2307933"/>
                <a:ext cx="4353073" cy="2945746"/>
                <a:chOff x="12548086" y="2355559"/>
                <a:chExt cx="4383241" cy="2945746"/>
              </a:xfrm>
            </xdr:grpSpPr>
            <xdr:grpSp>
              <xdr:nvGrpSpPr>
                <xdr:cNvPr id="12" name="Group 11">
                  <a:extLst>
                    <a:ext uri="{FF2B5EF4-FFF2-40B4-BE49-F238E27FC236}">
                      <a16:creationId xmlns:a16="http://schemas.microsoft.com/office/drawing/2014/main" id="{F1B04D5A-62A5-5BAE-F8E6-6267F2F9D91E}"/>
                    </a:ext>
                  </a:extLst>
                </xdr:cNvPr>
                <xdr:cNvGrpSpPr/>
              </xdr:nvGrpSpPr>
              <xdr:grpSpPr>
                <a:xfrm>
                  <a:off x="12548086" y="2355559"/>
                  <a:ext cx="4383241" cy="2945746"/>
                  <a:chOff x="9137880" y="1946996"/>
                  <a:chExt cx="3167694" cy="2093682"/>
                </a:xfrm>
              </xdr:grpSpPr>
              <xdr:sp macro="" textlink="">
                <xdr:nvSpPr>
                  <xdr:cNvPr id="45" name="Rectangle: Rounded Corners 44">
                    <a:extLst>
                      <a:ext uri="{FF2B5EF4-FFF2-40B4-BE49-F238E27FC236}">
                        <a16:creationId xmlns:a16="http://schemas.microsoft.com/office/drawing/2014/main" id="{362E646E-430B-CC98-A573-A143C30F65FD}"/>
                      </a:ext>
                    </a:extLst>
                  </xdr:cNvPr>
                  <xdr:cNvSpPr/>
                </xdr:nvSpPr>
                <xdr:spPr>
                  <a:xfrm>
                    <a:off x="9137880" y="1946996"/>
                    <a:ext cx="3167694" cy="2093682"/>
                  </a:xfrm>
                  <a:prstGeom prst="roundRect">
                    <a:avLst>
                      <a:gd name="adj" fmla="val 16066"/>
                    </a:avLst>
                  </a:prstGeom>
                  <a:solidFill>
                    <a:schemeClr val="bg1"/>
                  </a:solidFill>
                  <a:ln w="12700">
                    <a:solidFill>
                      <a:srgbClr val="C7CCD2"/>
                    </a:solidFill>
                  </a:ln>
                  <a:effectLst>
                    <a:outerShdw blurRad="330200" dist="1905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indent="0" algn="l" defTabSz="457200" rtl="0" eaLnBrk="1" latinLnBrk="0" hangingPunct="1">
                      <a:defRPr sz="1100" kern="1200">
                        <a:solidFill>
                          <a:schemeClr val="lt1"/>
                        </a:solidFill>
                        <a:latin typeface="+mn-lt"/>
                        <a:ea typeface="+mn-ea"/>
                        <a:cs typeface="+mn-cs"/>
                      </a:defRPr>
                    </a:lvl1pPr>
                    <a:lvl2pPr marL="457200" indent="0" algn="l" defTabSz="457200" rtl="0" eaLnBrk="1" latinLnBrk="0" hangingPunct="1">
                      <a:defRPr sz="1100" kern="1200">
                        <a:solidFill>
                          <a:schemeClr val="lt1"/>
                        </a:solidFill>
                        <a:latin typeface="+mn-lt"/>
                        <a:ea typeface="+mn-ea"/>
                        <a:cs typeface="+mn-cs"/>
                      </a:defRPr>
                    </a:lvl2pPr>
                    <a:lvl3pPr marL="914400" indent="0" algn="l" defTabSz="457200" rtl="0" eaLnBrk="1" latinLnBrk="0" hangingPunct="1">
                      <a:defRPr sz="1100" kern="1200">
                        <a:solidFill>
                          <a:schemeClr val="lt1"/>
                        </a:solidFill>
                        <a:latin typeface="+mn-lt"/>
                        <a:ea typeface="+mn-ea"/>
                        <a:cs typeface="+mn-cs"/>
                      </a:defRPr>
                    </a:lvl3pPr>
                    <a:lvl4pPr marL="1371600" indent="0" algn="l" defTabSz="457200" rtl="0" eaLnBrk="1" latinLnBrk="0" hangingPunct="1">
                      <a:defRPr sz="1100" kern="1200">
                        <a:solidFill>
                          <a:schemeClr val="lt1"/>
                        </a:solidFill>
                        <a:latin typeface="+mn-lt"/>
                        <a:ea typeface="+mn-ea"/>
                        <a:cs typeface="+mn-cs"/>
                      </a:defRPr>
                    </a:lvl4pPr>
                    <a:lvl5pPr marL="1828800" indent="0" algn="l" defTabSz="457200" rtl="0" eaLnBrk="1" latinLnBrk="0" hangingPunct="1">
                      <a:defRPr sz="1100" kern="1200">
                        <a:solidFill>
                          <a:schemeClr val="lt1"/>
                        </a:solidFill>
                        <a:latin typeface="+mn-lt"/>
                        <a:ea typeface="+mn-ea"/>
                        <a:cs typeface="+mn-cs"/>
                      </a:defRPr>
                    </a:lvl5pPr>
                    <a:lvl6pPr marL="2286000" indent="0" algn="l" defTabSz="457200" rtl="0" eaLnBrk="1" latinLnBrk="0" hangingPunct="1">
                      <a:defRPr sz="1100" kern="1200">
                        <a:solidFill>
                          <a:schemeClr val="lt1"/>
                        </a:solidFill>
                        <a:latin typeface="+mn-lt"/>
                        <a:ea typeface="+mn-ea"/>
                        <a:cs typeface="+mn-cs"/>
                      </a:defRPr>
                    </a:lvl6pPr>
                    <a:lvl7pPr marL="2743200" indent="0" algn="l" defTabSz="457200" rtl="0" eaLnBrk="1" latinLnBrk="0" hangingPunct="1">
                      <a:defRPr sz="1100" kern="1200">
                        <a:solidFill>
                          <a:schemeClr val="lt1"/>
                        </a:solidFill>
                        <a:latin typeface="+mn-lt"/>
                        <a:ea typeface="+mn-ea"/>
                        <a:cs typeface="+mn-cs"/>
                      </a:defRPr>
                    </a:lvl7pPr>
                    <a:lvl8pPr marL="3200400" indent="0" algn="l" defTabSz="457200" rtl="0" eaLnBrk="1" latinLnBrk="0" hangingPunct="1">
                      <a:defRPr sz="1100" kern="1200">
                        <a:solidFill>
                          <a:schemeClr val="lt1"/>
                        </a:solidFill>
                        <a:latin typeface="+mn-lt"/>
                        <a:ea typeface="+mn-ea"/>
                        <a:cs typeface="+mn-cs"/>
                      </a:defRPr>
                    </a:lvl8pPr>
                    <a:lvl9pPr marL="3657600" indent="0" algn="l" defTabSz="457200" rtl="0" eaLnBrk="1" latinLnBrk="0" hangingPunct="1">
                      <a:defRPr sz="1100" kern="1200">
                        <a:solidFill>
                          <a:schemeClr val="lt1"/>
                        </a:solidFill>
                        <a:latin typeface="+mn-lt"/>
                        <a:ea typeface="+mn-ea"/>
                        <a:cs typeface="+mn-cs"/>
                      </a:defRPr>
                    </a:lvl9pPr>
                  </a:lstStyle>
                  <a:p>
                    <a:pPr algn="l"/>
                    <a:endParaRPr lang="ru-RU"/>
                  </a:p>
                </xdr:txBody>
              </xdr:sp>
              <xdr:sp macro="" textlink="">
                <xdr:nvSpPr>
                  <xdr:cNvPr id="46" name="Flowchart: Manual Operation 6">
                    <a:extLst>
                      <a:ext uri="{FF2B5EF4-FFF2-40B4-BE49-F238E27FC236}">
                        <a16:creationId xmlns:a16="http://schemas.microsoft.com/office/drawing/2014/main" id="{7209E516-AB67-18FB-8D6F-741AC42D139F}"/>
                      </a:ext>
                    </a:extLst>
                  </xdr:cNvPr>
                  <xdr:cNvSpPr/>
                </xdr:nvSpPr>
                <xdr:spPr>
                  <a:xfrm rot="5400000" flipH="1">
                    <a:off x="11516064" y="2925688"/>
                    <a:ext cx="1384814" cy="194206"/>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 fmla="*/ 0 w 10439"/>
                      <a:gd name="connsiteY0" fmla="*/ 0 h 10000"/>
                      <a:gd name="connsiteX1" fmla="*/ 10000 w 10439"/>
                      <a:gd name="connsiteY1" fmla="*/ 0 h 10000"/>
                      <a:gd name="connsiteX2" fmla="*/ 8000 w 10439"/>
                      <a:gd name="connsiteY2" fmla="*/ 10000 h 10000"/>
                      <a:gd name="connsiteX3" fmla="*/ 2000 w 10439"/>
                      <a:gd name="connsiteY3" fmla="*/ 10000 h 10000"/>
                      <a:gd name="connsiteX4" fmla="*/ 0 w 10439"/>
                      <a:gd name="connsiteY4" fmla="*/ 0 h 10000"/>
                      <a:gd name="connsiteX0" fmla="*/ 439 w 10878"/>
                      <a:gd name="connsiteY0" fmla="*/ 0 h 10000"/>
                      <a:gd name="connsiteX1" fmla="*/ 10439 w 10878"/>
                      <a:gd name="connsiteY1" fmla="*/ 0 h 10000"/>
                      <a:gd name="connsiteX2" fmla="*/ 8439 w 10878"/>
                      <a:gd name="connsiteY2" fmla="*/ 10000 h 10000"/>
                      <a:gd name="connsiteX3" fmla="*/ 2439 w 10878"/>
                      <a:gd name="connsiteY3" fmla="*/ 10000 h 10000"/>
                      <a:gd name="connsiteX4" fmla="*/ 439 w 10878"/>
                      <a:gd name="connsiteY4" fmla="*/ 0 h 10000"/>
                      <a:gd name="connsiteX0" fmla="*/ 439 w 10439"/>
                      <a:gd name="connsiteY0" fmla="*/ 0 h 10000"/>
                      <a:gd name="connsiteX1" fmla="*/ 10439 w 10439"/>
                      <a:gd name="connsiteY1" fmla="*/ 0 h 10000"/>
                      <a:gd name="connsiteX2" fmla="*/ 8439 w 10439"/>
                      <a:gd name="connsiteY2" fmla="*/ 10000 h 10000"/>
                      <a:gd name="connsiteX3" fmla="*/ 2439 w 10439"/>
                      <a:gd name="connsiteY3" fmla="*/ 10000 h 10000"/>
                      <a:gd name="connsiteX4" fmla="*/ 439 w 10439"/>
                      <a:gd name="connsiteY4" fmla="*/ 0 h 10000"/>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0000" h="10000">
                        <a:moveTo>
                          <a:pt x="0" y="0"/>
                        </a:moveTo>
                        <a:lnTo>
                          <a:pt x="10000" y="0"/>
                        </a:lnTo>
                        <a:cubicBezTo>
                          <a:pt x="8959" y="2935"/>
                          <a:pt x="9333" y="8333"/>
                          <a:pt x="8000" y="10000"/>
                        </a:cubicBezTo>
                        <a:lnTo>
                          <a:pt x="2000" y="10000"/>
                        </a:lnTo>
                        <a:cubicBezTo>
                          <a:pt x="667" y="8333"/>
                          <a:pt x="953" y="2230"/>
                          <a:pt x="0" y="0"/>
                        </a:cubicBezTo>
                        <a:close/>
                      </a:path>
                    </a:pathLst>
                  </a:custGeom>
                  <a:solidFill>
                    <a:srgbClr val="054C5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indent="0" algn="l" defTabSz="457200" rtl="0" eaLnBrk="1" latinLnBrk="0" hangingPunct="1">
                      <a:defRPr sz="1100" kern="1200">
                        <a:solidFill>
                          <a:schemeClr val="lt1"/>
                        </a:solidFill>
                        <a:latin typeface="+mn-lt"/>
                        <a:ea typeface="+mn-ea"/>
                        <a:cs typeface="+mn-cs"/>
                      </a:defRPr>
                    </a:lvl1pPr>
                    <a:lvl2pPr marL="457200" indent="0" algn="l" defTabSz="457200" rtl="0" eaLnBrk="1" latinLnBrk="0" hangingPunct="1">
                      <a:defRPr sz="1100" kern="1200">
                        <a:solidFill>
                          <a:schemeClr val="lt1"/>
                        </a:solidFill>
                        <a:latin typeface="+mn-lt"/>
                        <a:ea typeface="+mn-ea"/>
                        <a:cs typeface="+mn-cs"/>
                      </a:defRPr>
                    </a:lvl2pPr>
                    <a:lvl3pPr marL="914400" indent="0" algn="l" defTabSz="457200" rtl="0" eaLnBrk="1" latinLnBrk="0" hangingPunct="1">
                      <a:defRPr sz="1100" kern="1200">
                        <a:solidFill>
                          <a:schemeClr val="lt1"/>
                        </a:solidFill>
                        <a:latin typeface="+mn-lt"/>
                        <a:ea typeface="+mn-ea"/>
                        <a:cs typeface="+mn-cs"/>
                      </a:defRPr>
                    </a:lvl3pPr>
                    <a:lvl4pPr marL="1371600" indent="0" algn="l" defTabSz="457200" rtl="0" eaLnBrk="1" latinLnBrk="0" hangingPunct="1">
                      <a:defRPr sz="1100" kern="1200">
                        <a:solidFill>
                          <a:schemeClr val="lt1"/>
                        </a:solidFill>
                        <a:latin typeface="+mn-lt"/>
                        <a:ea typeface="+mn-ea"/>
                        <a:cs typeface="+mn-cs"/>
                      </a:defRPr>
                    </a:lvl4pPr>
                    <a:lvl5pPr marL="1828800" indent="0" algn="l" defTabSz="457200" rtl="0" eaLnBrk="1" latinLnBrk="0" hangingPunct="1">
                      <a:defRPr sz="1100" kern="1200">
                        <a:solidFill>
                          <a:schemeClr val="lt1"/>
                        </a:solidFill>
                        <a:latin typeface="+mn-lt"/>
                        <a:ea typeface="+mn-ea"/>
                        <a:cs typeface="+mn-cs"/>
                      </a:defRPr>
                    </a:lvl5pPr>
                    <a:lvl6pPr marL="2286000" indent="0" algn="l" defTabSz="457200" rtl="0" eaLnBrk="1" latinLnBrk="0" hangingPunct="1">
                      <a:defRPr sz="1100" kern="1200">
                        <a:solidFill>
                          <a:schemeClr val="lt1"/>
                        </a:solidFill>
                        <a:latin typeface="+mn-lt"/>
                        <a:ea typeface="+mn-ea"/>
                        <a:cs typeface="+mn-cs"/>
                      </a:defRPr>
                    </a:lvl6pPr>
                    <a:lvl7pPr marL="2743200" indent="0" algn="l" defTabSz="457200" rtl="0" eaLnBrk="1" latinLnBrk="0" hangingPunct="1">
                      <a:defRPr sz="1100" kern="1200">
                        <a:solidFill>
                          <a:schemeClr val="lt1"/>
                        </a:solidFill>
                        <a:latin typeface="+mn-lt"/>
                        <a:ea typeface="+mn-ea"/>
                        <a:cs typeface="+mn-cs"/>
                      </a:defRPr>
                    </a:lvl7pPr>
                    <a:lvl8pPr marL="3200400" indent="0" algn="l" defTabSz="457200" rtl="0" eaLnBrk="1" latinLnBrk="0" hangingPunct="1">
                      <a:defRPr sz="1100" kern="1200">
                        <a:solidFill>
                          <a:schemeClr val="lt1"/>
                        </a:solidFill>
                        <a:latin typeface="+mn-lt"/>
                        <a:ea typeface="+mn-ea"/>
                        <a:cs typeface="+mn-cs"/>
                      </a:defRPr>
                    </a:lvl8pPr>
                    <a:lvl9pPr marL="3657600" indent="0" algn="l" defTabSz="457200" rtl="0" eaLnBrk="1" latinLnBrk="0" hangingPunct="1">
                      <a:defRPr sz="1100" kern="1200">
                        <a:solidFill>
                          <a:schemeClr val="lt1"/>
                        </a:solidFill>
                        <a:latin typeface="+mn-lt"/>
                        <a:ea typeface="+mn-ea"/>
                        <a:cs typeface="+mn-cs"/>
                      </a:defRPr>
                    </a:lvl9pPr>
                  </a:lstStyle>
                  <a:p>
                    <a:pPr algn="l"/>
                    <a:endParaRPr lang="ru-RU"/>
                  </a:p>
                </xdr:txBody>
              </xdr:sp>
            </xdr:grpSp>
            <xdr:sp macro="" textlink="">
              <xdr:nvSpPr>
                <xdr:cNvPr id="18" name="TextBox 66">
                  <a:extLst>
                    <a:ext uri="{FF2B5EF4-FFF2-40B4-BE49-F238E27FC236}">
                      <a16:creationId xmlns:a16="http://schemas.microsoft.com/office/drawing/2014/main" id="{A6088EDC-603C-07BB-AE13-663DA7C2FA4A}"/>
                    </a:ext>
                  </a:extLst>
                </xdr:cNvPr>
                <xdr:cNvSpPr txBox="1"/>
              </xdr:nvSpPr>
              <xdr:spPr>
                <a:xfrm>
                  <a:off x="12753365" y="3381684"/>
                  <a:ext cx="1958789" cy="649548"/>
                </a:xfrm>
                <a:prstGeom prst="rect">
                  <a:avLst/>
                </a:prstGeom>
                <a:noFill/>
              </xdr:spPr>
              <xdr:txBody>
                <a:bodyPr wrap="square" rtlCol="0">
                  <a:no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r>
                    <a:rPr lang="en-US" sz="3200">
                      <a:solidFill>
                        <a:schemeClr val="bg1">
                          <a:lumMod val="50000"/>
                        </a:schemeClr>
                      </a:solidFill>
                      <a:latin typeface="Bahnschrift" panose="020B0502040204020203" pitchFamily="34" charset="0"/>
                    </a:rPr>
                    <a:t>AOV</a:t>
                  </a:r>
                </a:p>
              </xdr:txBody>
            </xdr:sp>
            <xdr:pic>
              <xdr:nvPicPr>
                <xdr:cNvPr id="20" name="Graphic 69" descr="Diamond">
                  <a:extLst>
                    <a:ext uri="{FF2B5EF4-FFF2-40B4-BE49-F238E27FC236}">
                      <a16:creationId xmlns:a16="http://schemas.microsoft.com/office/drawing/2014/main" id="{42C44A9F-6A5D-07ED-017C-BEBC499BE6B3}"/>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2753365" y="2465632"/>
                  <a:ext cx="808398" cy="823381"/>
                </a:xfrm>
                <a:prstGeom prst="rect">
                  <a:avLst/>
                </a:prstGeom>
              </xdr:spPr>
            </xdr:pic>
            <xdr:sp macro="" textlink="AOV">
              <xdr:nvSpPr>
                <xdr:cNvPr id="29" name="TextBox 79">
                  <a:extLst>
                    <a:ext uri="{FF2B5EF4-FFF2-40B4-BE49-F238E27FC236}">
                      <a16:creationId xmlns:a16="http://schemas.microsoft.com/office/drawing/2014/main" id="{717E02DA-BE8A-DDAF-273D-171F82F8FCAC}"/>
                    </a:ext>
                  </a:extLst>
                </xdr:cNvPr>
                <xdr:cNvSpPr txBox="1"/>
              </xdr:nvSpPr>
              <xdr:spPr>
                <a:xfrm>
                  <a:off x="14476686" y="3620160"/>
                  <a:ext cx="1743978" cy="871027"/>
                </a:xfrm>
                <a:prstGeom prst="rect">
                  <a:avLst/>
                </a:prstGeom>
                <a:noFill/>
              </xdr:spPr>
              <xdr:txBody>
                <a:bodyPr wrap="square" rtlCol="0">
                  <a:noAutofit/>
                </a:bodyPr>
                <a:lstStyle/>
                <a:p>
                  <a:pPr marL="0" indent="0" algn="l" defTabSz="457200" rtl="0" eaLnBrk="1" latinLnBrk="0" hangingPunct="1"/>
                  <a:fld id="{81196710-9A8D-477A-AE75-58A5E984880A}" type="TxLink">
                    <a:rPr lang="en-US" sz="4000" b="0" i="0" u="none" strike="noStrike" kern="1200">
                      <a:solidFill>
                        <a:schemeClr val="bg1">
                          <a:lumMod val="50000"/>
                        </a:schemeClr>
                      </a:solidFill>
                      <a:latin typeface="Bahnschrift" panose="020B0502040204020203" pitchFamily="34" charset="0"/>
                      <a:ea typeface="+mn-ea"/>
                      <a:cs typeface="Calibri"/>
                    </a:rPr>
                    <a:pPr marL="0" indent="0" algn="l" defTabSz="457200" rtl="0" eaLnBrk="1" latinLnBrk="0" hangingPunct="1"/>
                    <a:t>$ 0.02</a:t>
                  </a:fld>
                  <a:endParaRPr lang="en-US" sz="4000" b="0" i="0" u="none" strike="noStrike" kern="1200">
                    <a:solidFill>
                      <a:schemeClr val="bg1">
                        <a:lumMod val="50000"/>
                      </a:schemeClr>
                    </a:solidFill>
                    <a:latin typeface="Bahnschrift" panose="020B0502040204020203" pitchFamily="34" charset="0"/>
                    <a:ea typeface="+mn-ea"/>
                    <a:cs typeface="Calibri"/>
                  </a:endParaRPr>
                </a:p>
              </xdr:txBody>
            </xdr:sp>
          </xdr:grpSp>
          <xdr:graphicFrame macro="">
            <xdr:nvGraphicFramePr>
              <xdr:cNvPr id="86" name="Chart 85">
                <a:extLst>
                  <a:ext uri="{FF2B5EF4-FFF2-40B4-BE49-F238E27FC236}">
                    <a16:creationId xmlns:a16="http://schemas.microsoft.com/office/drawing/2014/main" id="{D0A05936-CCE8-4450-A705-79CFBC517192}"/>
                  </a:ext>
                </a:extLst>
              </xdr:cNvPr>
              <xdr:cNvGraphicFramePr>
                <a:graphicFrameLocks/>
              </xdr:cNvGraphicFramePr>
            </xdr:nvGraphicFramePr>
            <xdr:xfrm>
              <a:off x="13883203" y="2366463"/>
              <a:ext cx="2309099" cy="1139106"/>
            </xdr:xfrm>
            <a:graphic>
              <a:graphicData uri="http://schemas.openxmlformats.org/drawingml/2006/chart">
                <c:chart xmlns:c="http://schemas.openxmlformats.org/drawingml/2006/chart" xmlns:r="http://schemas.openxmlformats.org/officeDocument/2006/relationships" r:id="rId10"/>
              </a:graphicData>
            </a:graphic>
          </xdr:graphicFrame>
        </xdr:grpSp>
        <xdr:sp macro="" textlink="">
          <xdr:nvSpPr>
            <xdr:cNvPr id="82" name="Rectangle: Rounded Corners 81">
              <a:extLst>
                <a:ext uri="{FF2B5EF4-FFF2-40B4-BE49-F238E27FC236}">
                  <a16:creationId xmlns:a16="http://schemas.microsoft.com/office/drawing/2014/main" id="{4D4A495C-E05D-136F-B70C-8CAEF8B8AFAF}"/>
                </a:ext>
              </a:extLst>
            </xdr:cNvPr>
            <xdr:cNvSpPr/>
          </xdr:nvSpPr>
          <xdr:spPr>
            <a:xfrm>
              <a:off x="12409623" y="4676261"/>
              <a:ext cx="2432811" cy="521545"/>
            </a:xfrm>
            <a:prstGeom prst="roundRect">
              <a:avLst>
                <a:gd name="adj" fmla="val 50000"/>
              </a:avLst>
            </a:prstGeom>
            <a:solidFill>
              <a:srgbClr val="E6E8E5">
                <a:alpha val="27000"/>
              </a:srgbClr>
            </a:solidFill>
            <a:ln>
              <a:noFill/>
            </a:ln>
            <a:effectLst>
              <a:innerShdw blurRad="63500" dist="50800" dir="16200000">
                <a:srgbClr val="054C59">
                  <a:alpha val="27000"/>
                </a:srgbClr>
              </a:inn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r"/>
              <a:r>
                <a:rPr lang="en-US">
                  <a:solidFill>
                    <a:schemeClr val="tx1">
                      <a:lumMod val="75000"/>
                      <a:lumOff val="25000"/>
                    </a:schemeClr>
                  </a:solidFill>
                </a:rPr>
                <a:t>vs PY</a:t>
              </a:r>
            </a:p>
          </xdr:txBody>
        </xdr:sp>
      </xdr:grpSp>
      <xdr:grpSp>
        <xdr:nvGrpSpPr>
          <xdr:cNvPr id="129" name="Group 128">
            <a:extLst>
              <a:ext uri="{FF2B5EF4-FFF2-40B4-BE49-F238E27FC236}">
                <a16:creationId xmlns:a16="http://schemas.microsoft.com/office/drawing/2014/main" id="{B3F21DE1-0F38-BFB3-47B2-DE4F8A75B324}"/>
              </a:ext>
            </a:extLst>
          </xdr:cNvPr>
          <xdr:cNvGrpSpPr/>
        </xdr:nvGrpSpPr>
        <xdr:grpSpPr>
          <a:xfrm>
            <a:off x="12737152" y="4657249"/>
            <a:ext cx="1433692" cy="604920"/>
            <a:chOff x="12244480" y="4565284"/>
            <a:chExt cx="1433692" cy="604920"/>
          </a:xfrm>
        </xdr:grpSpPr>
        <xdr:sp macro="" textlink="Analysis!G52">
          <xdr:nvSpPr>
            <xdr:cNvPr id="121" name="TextBox 120">
              <a:extLst>
                <a:ext uri="{FF2B5EF4-FFF2-40B4-BE49-F238E27FC236}">
                  <a16:creationId xmlns:a16="http://schemas.microsoft.com/office/drawing/2014/main" id="{80AAA558-94E6-CFAA-2D38-9701226627F4}"/>
                </a:ext>
              </a:extLst>
            </xdr:cNvPr>
            <xdr:cNvSpPr txBox="1"/>
          </xdr:nvSpPr>
          <xdr:spPr>
            <a:xfrm>
              <a:off x="12255905" y="4565284"/>
              <a:ext cx="1410843" cy="604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27CD08C-AA63-4F25-9EF9-104BC15D0E51}" type="TxLink">
                <a:rPr lang="en-US" sz="2800" b="0" i="0" u="none" strike="noStrike">
                  <a:solidFill>
                    <a:srgbClr val="48F52B"/>
                  </a:solidFill>
                  <a:latin typeface="Bahnschrift" panose="020B0502040204020203" pitchFamily="34" charset="0"/>
                  <a:cs typeface="Calibri"/>
                </a:rPr>
                <a:pPr/>
                <a:t>▲1.1%</a:t>
              </a:fld>
              <a:endParaRPr lang="en-US" sz="2800">
                <a:solidFill>
                  <a:srgbClr val="48F52B"/>
                </a:solidFill>
                <a:latin typeface="Bahnschrift" panose="020B0502040204020203" pitchFamily="34" charset="0"/>
              </a:endParaRPr>
            </a:p>
          </xdr:txBody>
        </xdr:sp>
        <xdr:sp macro="" textlink="Analysis!H52">
          <xdr:nvSpPr>
            <xdr:cNvPr id="122" name="TextBox 121">
              <a:extLst>
                <a:ext uri="{FF2B5EF4-FFF2-40B4-BE49-F238E27FC236}">
                  <a16:creationId xmlns:a16="http://schemas.microsoft.com/office/drawing/2014/main" id="{79F5F01D-4703-7B15-D1B3-60F91373C336}"/>
                </a:ext>
              </a:extLst>
            </xdr:cNvPr>
            <xdr:cNvSpPr txBox="1"/>
          </xdr:nvSpPr>
          <xdr:spPr>
            <a:xfrm>
              <a:off x="12244480" y="4565284"/>
              <a:ext cx="1433692" cy="604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FB94AA1-AFAF-4EEA-8D10-B679585AEA7A}" type="TxLink">
                <a:rPr lang="en-US" sz="2800" b="0" i="0" u="none" strike="noStrike">
                  <a:solidFill>
                    <a:srgbClr val="FF0000"/>
                  </a:solidFill>
                  <a:latin typeface="Bahnschrift" panose="020B0502040204020203" pitchFamily="34" charset="0"/>
                  <a:cs typeface="Calibri"/>
                </a:rPr>
                <a:pPr/>
                <a:t> </a:t>
              </a:fld>
              <a:endParaRPr lang="en-US" sz="5400">
                <a:solidFill>
                  <a:srgbClr val="FF0000"/>
                </a:solidFill>
                <a:latin typeface="Bahnschrift" panose="020B0502040204020203" pitchFamily="34" charset="0"/>
              </a:endParaRPr>
            </a:p>
          </xdr:txBody>
        </xdr:sp>
      </xdr:grpSp>
    </xdr:grpSp>
    <xdr:clientData/>
  </xdr:twoCellAnchor>
  <xdr:twoCellAnchor>
    <xdr:from>
      <xdr:col>2</xdr:col>
      <xdr:colOff>361094</xdr:colOff>
      <xdr:row>14</xdr:row>
      <xdr:rowOff>126708</xdr:rowOff>
    </xdr:from>
    <xdr:to>
      <xdr:col>9</xdr:col>
      <xdr:colOff>470989</xdr:colOff>
      <xdr:row>30</xdr:row>
      <xdr:rowOff>24454</xdr:rowOff>
    </xdr:to>
    <xdr:grpSp>
      <xdr:nvGrpSpPr>
        <xdr:cNvPr id="127" name="Group 126">
          <a:extLst>
            <a:ext uri="{FF2B5EF4-FFF2-40B4-BE49-F238E27FC236}">
              <a16:creationId xmlns:a16="http://schemas.microsoft.com/office/drawing/2014/main" id="{75002739-9F52-8357-6DCB-A0887B6280BD}"/>
            </a:ext>
          </a:extLst>
        </xdr:cNvPr>
        <xdr:cNvGrpSpPr/>
      </xdr:nvGrpSpPr>
      <xdr:grpSpPr>
        <a:xfrm>
          <a:off x="1599344" y="2793708"/>
          <a:ext cx="4443770" cy="2945746"/>
          <a:chOff x="1559110" y="2307933"/>
          <a:chExt cx="4386291" cy="2945746"/>
        </a:xfrm>
      </xdr:grpSpPr>
      <xdr:grpSp>
        <xdr:nvGrpSpPr>
          <xdr:cNvPr id="70" name="Group 69">
            <a:extLst>
              <a:ext uri="{FF2B5EF4-FFF2-40B4-BE49-F238E27FC236}">
                <a16:creationId xmlns:a16="http://schemas.microsoft.com/office/drawing/2014/main" id="{80110250-1E14-69AE-E5B7-00BCB34CD6C1}"/>
              </a:ext>
            </a:extLst>
          </xdr:cNvPr>
          <xdr:cNvGrpSpPr/>
        </xdr:nvGrpSpPr>
        <xdr:grpSpPr>
          <a:xfrm>
            <a:off x="1559110" y="2307933"/>
            <a:ext cx="4386291" cy="2945746"/>
            <a:chOff x="1556038" y="2307933"/>
            <a:chExt cx="4364351" cy="2945746"/>
          </a:xfrm>
        </xdr:grpSpPr>
        <xdr:grpSp>
          <xdr:nvGrpSpPr>
            <xdr:cNvPr id="93" name="Group 92">
              <a:extLst>
                <a:ext uri="{FF2B5EF4-FFF2-40B4-BE49-F238E27FC236}">
                  <a16:creationId xmlns:a16="http://schemas.microsoft.com/office/drawing/2014/main" id="{66FCF8D5-93B0-9FAE-3D03-B7EAA02A7A4C}"/>
                </a:ext>
              </a:extLst>
            </xdr:cNvPr>
            <xdr:cNvGrpSpPr/>
          </xdr:nvGrpSpPr>
          <xdr:grpSpPr>
            <a:xfrm>
              <a:off x="1556038" y="2307933"/>
              <a:ext cx="4364351" cy="2945746"/>
              <a:chOff x="1982573" y="2398971"/>
              <a:chExt cx="4383242" cy="2945746"/>
            </a:xfrm>
          </xdr:grpSpPr>
          <xdr:grpSp>
            <xdr:nvGrpSpPr>
              <xdr:cNvPr id="10" name="Group 9">
                <a:extLst>
                  <a:ext uri="{FF2B5EF4-FFF2-40B4-BE49-F238E27FC236}">
                    <a16:creationId xmlns:a16="http://schemas.microsoft.com/office/drawing/2014/main" id="{05A8153B-57FA-8FF1-781A-177017477B92}"/>
                  </a:ext>
                </a:extLst>
              </xdr:cNvPr>
              <xdr:cNvGrpSpPr/>
            </xdr:nvGrpSpPr>
            <xdr:grpSpPr>
              <a:xfrm>
                <a:off x="1982573" y="2398971"/>
                <a:ext cx="4383242" cy="2945746"/>
                <a:chOff x="1511680" y="1931964"/>
                <a:chExt cx="3167694" cy="2093682"/>
              </a:xfrm>
            </xdr:grpSpPr>
            <xdr:sp macro="" textlink="">
              <xdr:nvSpPr>
                <xdr:cNvPr id="49" name="Rectangle: Rounded Corners 48">
                  <a:extLst>
                    <a:ext uri="{FF2B5EF4-FFF2-40B4-BE49-F238E27FC236}">
                      <a16:creationId xmlns:a16="http://schemas.microsoft.com/office/drawing/2014/main" id="{A5B4F573-77F2-404D-ECB8-C65380FDB178}"/>
                    </a:ext>
                  </a:extLst>
                </xdr:cNvPr>
                <xdr:cNvSpPr/>
              </xdr:nvSpPr>
              <xdr:spPr>
                <a:xfrm>
                  <a:off x="1511680" y="1931964"/>
                  <a:ext cx="3167694" cy="2093682"/>
                </a:xfrm>
                <a:prstGeom prst="roundRect">
                  <a:avLst>
                    <a:gd name="adj" fmla="val 16066"/>
                  </a:avLst>
                </a:prstGeom>
                <a:solidFill>
                  <a:schemeClr val="bg1"/>
                </a:solidFill>
                <a:ln w="12700">
                  <a:solidFill>
                    <a:srgbClr val="C7CCD2"/>
                  </a:solidFill>
                </a:ln>
                <a:effectLst>
                  <a:outerShdw blurRad="330200" dist="1905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indent="0" algn="l" defTabSz="457200" rtl="0" eaLnBrk="1" latinLnBrk="0" hangingPunct="1">
                    <a:defRPr sz="1100" kern="1200">
                      <a:solidFill>
                        <a:schemeClr val="lt1"/>
                      </a:solidFill>
                      <a:latin typeface="+mn-lt"/>
                      <a:ea typeface="+mn-ea"/>
                      <a:cs typeface="+mn-cs"/>
                    </a:defRPr>
                  </a:lvl1pPr>
                  <a:lvl2pPr marL="457200" indent="0" algn="l" defTabSz="457200" rtl="0" eaLnBrk="1" latinLnBrk="0" hangingPunct="1">
                    <a:defRPr sz="1100" kern="1200">
                      <a:solidFill>
                        <a:schemeClr val="lt1"/>
                      </a:solidFill>
                      <a:latin typeface="+mn-lt"/>
                      <a:ea typeface="+mn-ea"/>
                      <a:cs typeface="+mn-cs"/>
                    </a:defRPr>
                  </a:lvl2pPr>
                  <a:lvl3pPr marL="914400" indent="0" algn="l" defTabSz="457200" rtl="0" eaLnBrk="1" latinLnBrk="0" hangingPunct="1">
                    <a:defRPr sz="1100" kern="1200">
                      <a:solidFill>
                        <a:schemeClr val="lt1"/>
                      </a:solidFill>
                      <a:latin typeface="+mn-lt"/>
                      <a:ea typeface="+mn-ea"/>
                      <a:cs typeface="+mn-cs"/>
                    </a:defRPr>
                  </a:lvl3pPr>
                  <a:lvl4pPr marL="1371600" indent="0" algn="l" defTabSz="457200" rtl="0" eaLnBrk="1" latinLnBrk="0" hangingPunct="1">
                    <a:defRPr sz="1100" kern="1200">
                      <a:solidFill>
                        <a:schemeClr val="lt1"/>
                      </a:solidFill>
                      <a:latin typeface="+mn-lt"/>
                      <a:ea typeface="+mn-ea"/>
                      <a:cs typeface="+mn-cs"/>
                    </a:defRPr>
                  </a:lvl4pPr>
                  <a:lvl5pPr marL="1828800" indent="0" algn="l" defTabSz="457200" rtl="0" eaLnBrk="1" latinLnBrk="0" hangingPunct="1">
                    <a:defRPr sz="1100" kern="1200">
                      <a:solidFill>
                        <a:schemeClr val="lt1"/>
                      </a:solidFill>
                      <a:latin typeface="+mn-lt"/>
                      <a:ea typeface="+mn-ea"/>
                      <a:cs typeface="+mn-cs"/>
                    </a:defRPr>
                  </a:lvl5pPr>
                  <a:lvl6pPr marL="2286000" indent="0" algn="l" defTabSz="457200" rtl="0" eaLnBrk="1" latinLnBrk="0" hangingPunct="1">
                    <a:defRPr sz="1100" kern="1200">
                      <a:solidFill>
                        <a:schemeClr val="lt1"/>
                      </a:solidFill>
                      <a:latin typeface="+mn-lt"/>
                      <a:ea typeface="+mn-ea"/>
                      <a:cs typeface="+mn-cs"/>
                    </a:defRPr>
                  </a:lvl6pPr>
                  <a:lvl7pPr marL="2743200" indent="0" algn="l" defTabSz="457200" rtl="0" eaLnBrk="1" latinLnBrk="0" hangingPunct="1">
                    <a:defRPr sz="1100" kern="1200">
                      <a:solidFill>
                        <a:schemeClr val="lt1"/>
                      </a:solidFill>
                      <a:latin typeface="+mn-lt"/>
                      <a:ea typeface="+mn-ea"/>
                      <a:cs typeface="+mn-cs"/>
                    </a:defRPr>
                  </a:lvl7pPr>
                  <a:lvl8pPr marL="3200400" indent="0" algn="l" defTabSz="457200" rtl="0" eaLnBrk="1" latinLnBrk="0" hangingPunct="1">
                    <a:defRPr sz="1100" kern="1200">
                      <a:solidFill>
                        <a:schemeClr val="lt1"/>
                      </a:solidFill>
                      <a:latin typeface="+mn-lt"/>
                      <a:ea typeface="+mn-ea"/>
                      <a:cs typeface="+mn-cs"/>
                    </a:defRPr>
                  </a:lvl8pPr>
                  <a:lvl9pPr marL="3657600" indent="0" algn="l" defTabSz="457200" rtl="0" eaLnBrk="1" latinLnBrk="0" hangingPunct="1">
                    <a:defRPr sz="1100" kern="1200">
                      <a:solidFill>
                        <a:schemeClr val="lt1"/>
                      </a:solidFill>
                      <a:latin typeface="+mn-lt"/>
                      <a:ea typeface="+mn-ea"/>
                      <a:cs typeface="+mn-cs"/>
                    </a:defRPr>
                  </a:lvl9pPr>
                </a:lstStyle>
                <a:p>
                  <a:pPr algn="l"/>
                  <a:endParaRPr lang="ru-RU"/>
                </a:p>
              </xdr:txBody>
            </xdr:sp>
            <xdr:sp macro="" textlink="">
              <xdr:nvSpPr>
                <xdr:cNvPr id="50" name="Flowchart: Manual Operation 6">
                  <a:extLst>
                    <a:ext uri="{FF2B5EF4-FFF2-40B4-BE49-F238E27FC236}">
                      <a16:creationId xmlns:a16="http://schemas.microsoft.com/office/drawing/2014/main" id="{9EC3AC6D-CEC0-6733-9D24-CEDFBCB54D8E}"/>
                    </a:ext>
                  </a:extLst>
                </xdr:cNvPr>
                <xdr:cNvSpPr/>
              </xdr:nvSpPr>
              <xdr:spPr>
                <a:xfrm rot="5400000" flipH="1">
                  <a:off x="3889864" y="2910656"/>
                  <a:ext cx="1384814" cy="194206"/>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 fmla="*/ 0 w 10439"/>
                    <a:gd name="connsiteY0" fmla="*/ 0 h 10000"/>
                    <a:gd name="connsiteX1" fmla="*/ 10000 w 10439"/>
                    <a:gd name="connsiteY1" fmla="*/ 0 h 10000"/>
                    <a:gd name="connsiteX2" fmla="*/ 8000 w 10439"/>
                    <a:gd name="connsiteY2" fmla="*/ 10000 h 10000"/>
                    <a:gd name="connsiteX3" fmla="*/ 2000 w 10439"/>
                    <a:gd name="connsiteY3" fmla="*/ 10000 h 10000"/>
                    <a:gd name="connsiteX4" fmla="*/ 0 w 10439"/>
                    <a:gd name="connsiteY4" fmla="*/ 0 h 10000"/>
                    <a:gd name="connsiteX0" fmla="*/ 439 w 10878"/>
                    <a:gd name="connsiteY0" fmla="*/ 0 h 10000"/>
                    <a:gd name="connsiteX1" fmla="*/ 10439 w 10878"/>
                    <a:gd name="connsiteY1" fmla="*/ 0 h 10000"/>
                    <a:gd name="connsiteX2" fmla="*/ 8439 w 10878"/>
                    <a:gd name="connsiteY2" fmla="*/ 10000 h 10000"/>
                    <a:gd name="connsiteX3" fmla="*/ 2439 w 10878"/>
                    <a:gd name="connsiteY3" fmla="*/ 10000 h 10000"/>
                    <a:gd name="connsiteX4" fmla="*/ 439 w 10878"/>
                    <a:gd name="connsiteY4" fmla="*/ 0 h 10000"/>
                    <a:gd name="connsiteX0" fmla="*/ 439 w 10439"/>
                    <a:gd name="connsiteY0" fmla="*/ 0 h 10000"/>
                    <a:gd name="connsiteX1" fmla="*/ 10439 w 10439"/>
                    <a:gd name="connsiteY1" fmla="*/ 0 h 10000"/>
                    <a:gd name="connsiteX2" fmla="*/ 8439 w 10439"/>
                    <a:gd name="connsiteY2" fmla="*/ 10000 h 10000"/>
                    <a:gd name="connsiteX3" fmla="*/ 2439 w 10439"/>
                    <a:gd name="connsiteY3" fmla="*/ 10000 h 10000"/>
                    <a:gd name="connsiteX4" fmla="*/ 439 w 10439"/>
                    <a:gd name="connsiteY4" fmla="*/ 0 h 10000"/>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0000" h="10000">
                      <a:moveTo>
                        <a:pt x="0" y="0"/>
                      </a:moveTo>
                      <a:lnTo>
                        <a:pt x="10000" y="0"/>
                      </a:lnTo>
                      <a:cubicBezTo>
                        <a:pt x="8959" y="2935"/>
                        <a:pt x="9333" y="8333"/>
                        <a:pt x="8000" y="10000"/>
                      </a:cubicBezTo>
                      <a:lnTo>
                        <a:pt x="2000" y="10000"/>
                      </a:lnTo>
                      <a:cubicBezTo>
                        <a:pt x="667" y="8333"/>
                        <a:pt x="953" y="2230"/>
                        <a:pt x="0" y="0"/>
                      </a:cubicBezTo>
                      <a:close/>
                    </a:path>
                  </a:pathLst>
                </a:custGeom>
                <a:solidFill>
                  <a:srgbClr val="054C5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indent="0" algn="l" defTabSz="457200" rtl="0" eaLnBrk="1" latinLnBrk="0" hangingPunct="1">
                    <a:defRPr sz="1100" kern="1200">
                      <a:solidFill>
                        <a:schemeClr val="lt1"/>
                      </a:solidFill>
                      <a:latin typeface="+mn-lt"/>
                      <a:ea typeface="+mn-ea"/>
                      <a:cs typeface="+mn-cs"/>
                    </a:defRPr>
                  </a:lvl1pPr>
                  <a:lvl2pPr marL="457200" indent="0" algn="l" defTabSz="457200" rtl="0" eaLnBrk="1" latinLnBrk="0" hangingPunct="1">
                    <a:defRPr sz="1100" kern="1200">
                      <a:solidFill>
                        <a:schemeClr val="lt1"/>
                      </a:solidFill>
                      <a:latin typeface="+mn-lt"/>
                      <a:ea typeface="+mn-ea"/>
                      <a:cs typeface="+mn-cs"/>
                    </a:defRPr>
                  </a:lvl2pPr>
                  <a:lvl3pPr marL="914400" indent="0" algn="l" defTabSz="457200" rtl="0" eaLnBrk="1" latinLnBrk="0" hangingPunct="1">
                    <a:defRPr sz="1100" kern="1200">
                      <a:solidFill>
                        <a:schemeClr val="lt1"/>
                      </a:solidFill>
                      <a:latin typeface="+mn-lt"/>
                      <a:ea typeface="+mn-ea"/>
                      <a:cs typeface="+mn-cs"/>
                    </a:defRPr>
                  </a:lvl3pPr>
                  <a:lvl4pPr marL="1371600" indent="0" algn="l" defTabSz="457200" rtl="0" eaLnBrk="1" latinLnBrk="0" hangingPunct="1">
                    <a:defRPr sz="1100" kern="1200">
                      <a:solidFill>
                        <a:schemeClr val="lt1"/>
                      </a:solidFill>
                      <a:latin typeface="+mn-lt"/>
                      <a:ea typeface="+mn-ea"/>
                      <a:cs typeface="+mn-cs"/>
                    </a:defRPr>
                  </a:lvl4pPr>
                  <a:lvl5pPr marL="1828800" indent="0" algn="l" defTabSz="457200" rtl="0" eaLnBrk="1" latinLnBrk="0" hangingPunct="1">
                    <a:defRPr sz="1100" kern="1200">
                      <a:solidFill>
                        <a:schemeClr val="lt1"/>
                      </a:solidFill>
                      <a:latin typeface="+mn-lt"/>
                      <a:ea typeface="+mn-ea"/>
                      <a:cs typeface="+mn-cs"/>
                    </a:defRPr>
                  </a:lvl5pPr>
                  <a:lvl6pPr marL="2286000" indent="0" algn="l" defTabSz="457200" rtl="0" eaLnBrk="1" latinLnBrk="0" hangingPunct="1">
                    <a:defRPr sz="1100" kern="1200">
                      <a:solidFill>
                        <a:schemeClr val="lt1"/>
                      </a:solidFill>
                      <a:latin typeface="+mn-lt"/>
                      <a:ea typeface="+mn-ea"/>
                      <a:cs typeface="+mn-cs"/>
                    </a:defRPr>
                  </a:lvl6pPr>
                  <a:lvl7pPr marL="2743200" indent="0" algn="l" defTabSz="457200" rtl="0" eaLnBrk="1" latinLnBrk="0" hangingPunct="1">
                    <a:defRPr sz="1100" kern="1200">
                      <a:solidFill>
                        <a:schemeClr val="lt1"/>
                      </a:solidFill>
                      <a:latin typeface="+mn-lt"/>
                      <a:ea typeface="+mn-ea"/>
                      <a:cs typeface="+mn-cs"/>
                    </a:defRPr>
                  </a:lvl7pPr>
                  <a:lvl8pPr marL="3200400" indent="0" algn="l" defTabSz="457200" rtl="0" eaLnBrk="1" latinLnBrk="0" hangingPunct="1">
                    <a:defRPr sz="1100" kern="1200">
                      <a:solidFill>
                        <a:schemeClr val="lt1"/>
                      </a:solidFill>
                      <a:latin typeface="+mn-lt"/>
                      <a:ea typeface="+mn-ea"/>
                      <a:cs typeface="+mn-cs"/>
                    </a:defRPr>
                  </a:lvl8pPr>
                  <a:lvl9pPr marL="3657600" indent="0" algn="l" defTabSz="457200" rtl="0" eaLnBrk="1" latinLnBrk="0" hangingPunct="1">
                    <a:defRPr sz="1100" kern="1200">
                      <a:solidFill>
                        <a:schemeClr val="lt1"/>
                      </a:solidFill>
                      <a:latin typeface="+mn-lt"/>
                      <a:ea typeface="+mn-ea"/>
                      <a:cs typeface="+mn-cs"/>
                    </a:defRPr>
                  </a:lvl9pPr>
                </a:lstStyle>
                <a:p>
                  <a:pPr algn="l"/>
                  <a:endParaRPr lang="ru-RU"/>
                </a:p>
              </xdr:txBody>
            </xdr:sp>
          </xdr:grpSp>
          <xdr:sp macro="" textlink="">
            <xdr:nvSpPr>
              <xdr:cNvPr id="14" name="TextBox 57">
                <a:extLst>
                  <a:ext uri="{FF2B5EF4-FFF2-40B4-BE49-F238E27FC236}">
                    <a16:creationId xmlns:a16="http://schemas.microsoft.com/office/drawing/2014/main" id="{DB653492-D35F-F7B6-C4FB-7E42D7DB649B}"/>
                  </a:ext>
                </a:extLst>
              </xdr:cNvPr>
              <xdr:cNvSpPr txBox="1"/>
            </xdr:nvSpPr>
            <xdr:spPr>
              <a:xfrm>
                <a:off x="2219344" y="3381685"/>
                <a:ext cx="1966475" cy="649548"/>
              </a:xfrm>
              <a:prstGeom prst="rect">
                <a:avLst/>
              </a:prstGeom>
              <a:noFill/>
            </xdr:spPr>
            <xdr:txBody>
              <a:bodyPr wrap="square" rtlCol="0">
                <a:no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r>
                  <a:rPr lang="en-US" sz="3200">
                    <a:solidFill>
                      <a:schemeClr val="bg1">
                        <a:lumMod val="50000"/>
                      </a:schemeClr>
                    </a:solidFill>
                    <a:latin typeface="Bahnschrift" panose="020B0502040204020203" pitchFamily="34" charset="0"/>
                  </a:rPr>
                  <a:t>Revenue</a:t>
                </a:r>
                <a:endParaRPr lang="en-US" sz="2400">
                  <a:solidFill>
                    <a:schemeClr val="bg1">
                      <a:lumMod val="50000"/>
                    </a:schemeClr>
                  </a:solidFill>
                  <a:latin typeface="Bahnschrift" panose="020B0502040204020203" pitchFamily="34" charset="0"/>
                </a:endParaRPr>
              </a:p>
            </xdr:txBody>
          </xdr:sp>
          <xdr:pic>
            <xdr:nvPicPr>
              <xdr:cNvPr id="15" name="Graphic 59" descr="Money">
                <a:extLst>
                  <a:ext uri="{FF2B5EF4-FFF2-40B4-BE49-F238E27FC236}">
                    <a16:creationId xmlns:a16="http://schemas.microsoft.com/office/drawing/2014/main" id="{40187488-E944-CDD4-B79C-9AF62546647F}"/>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2219344" y="2465668"/>
                <a:ext cx="800557" cy="823297"/>
              </a:xfrm>
              <a:prstGeom prst="rect">
                <a:avLst/>
              </a:prstGeom>
            </xdr:spPr>
          </xdr:pic>
          <xdr:sp macro="" textlink="Revenue">
            <xdr:nvSpPr>
              <xdr:cNvPr id="53" name="TextBox 79">
                <a:extLst>
                  <a:ext uri="{FF2B5EF4-FFF2-40B4-BE49-F238E27FC236}">
                    <a16:creationId xmlns:a16="http://schemas.microsoft.com/office/drawing/2014/main" id="{71A6E517-942A-900B-6A62-347CC315456D}"/>
                  </a:ext>
                </a:extLst>
              </xdr:cNvPr>
              <xdr:cNvSpPr txBox="1"/>
            </xdr:nvSpPr>
            <xdr:spPr>
              <a:xfrm>
                <a:off x="3776220" y="3596349"/>
                <a:ext cx="2134198" cy="871027"/>
              </a:xfrm>
              <a:prstGeom prst="rect">
                <a:avLst/>
              </a:prstGeom>
              <a:noFill/>
            </xdr:spPr>
            <xdr:txBody>
              <a:bodyPr wrap="square" rtlCol="0">
                <a:noAutofit/>
              </a:bodyPr>
              <a:lstStyle/>
              <a:p>
                <a:pPr marL="0" indent="0" algn="l" defTabSz="457200" rtl="0" eaLnBrk="1" latinLnBrk="0" hangingPunct="1"/>
                <a:fld id="{6372BB12-36C8-4931-95ED-2076A2DB8548}" type="TxLink">
                  <a:rPr lang="en-US" sz="4000" b="0" i="0" u="none" strike="noStrike" kern="1200">
                    <a:solidFill>
                      <a:schemeClr val="bg1">
                        <a:lumMod val="50000"/>
                      </a:schemeClr>
                    </a:solidFill>
                    <a:latin typeface="Bahnschrift" panose="020B0502040204020203" pitchFamily="34" charset="0"/>
                    <a:ea typeface="+mn-ea"/>
                    <a:cs typeface="Calibri"/>
                  </a:rPr>
                  <a:pPr marL="0" indent="0" algn="l" defTabSz="457200" rtl="0" eaLnBrk="1" latinLnBrk="0" hangingPunct="1"/>
                  <a:t> $ 45,134 </a:t>
                </a:fld>
                <a:endParaRPr lang="en-US" sz="4000" b="0" i="0" u="none" strike="noStrike" kern="1200">
                  <a:solidFill>
                    <a:schemeClr val="bg1">
                      <a:lumMod val="50000"/>
                    </a:schemeClr>
                  </a:solidFill>
                  <a:latin typeface="Bahnschrift" panose="020B0502040204020203" pitchFamily="34" charset="0"/>
                  <a:ea typeface="+mn-ea"/>
                  <a:cs typeface="Calibri"/>
                </a:endParaRPr>
              </a:p>
            </xdr:txBody>
          </xdr:sp>
        </xdr:grpSp>
        <xdr:graphicFrame macro="">
          <xdr:nvGraphicFramePr>
            <xdr:cNvPr id="85" name="Chart 84">
              <a:extLst>
                <a:ext uri="{FF2B5EF4-FFF2-40B4-BE49-F238E27FC236}">
                  <a16:creationId xmlns:a16="http://schemas.microsoft.com/office/drawing/2014/main" id="{74A7C26C-C9E1-4D03-B83F-B842992047A9}"/>
                </a:ext>
              </a:extLst>
            </xdr:cNvPr>
            <xdr:cNvGraphicFramePr>
              <a:graphicFrameLocks/>
            </xdr:cNvGraphicFramePr>
          </xdr:nvGraphicFramePr>
          <xdr:xfrm>
            <a:off x="3317917" y="2374745"/>
            <a:ext cx="2315465" cy="1139106"/>
          </xdr:xfrm>
          <a:graphic>
            <a:graphicData uri="http://schemas.openxmlformats.org/drawingml/2006/chart">
              <c:chart xmlns:c="http://schemas.openxmlformats.org/drawingml/2006/chart" xmlns:r="http://schemas.openxmlformats.org/officeDocument/2006/relationships" r:id="rId13"/>
            </a:graphicData>
          </a:graphic>
        </xdr:graphicFrame>
      </xdr:grpSp>
      <xdr:sp macro="" textlink="">
        <xdr:nvSpPr>
          <xdr:cNvPr id="84" name="Rectangle: Rounded Corners 83">
            <a:extLst>
              <a:ext uri="{FF2B5EF4-FFF2-40B4-BE49-F238E27FC236}">
                <a16:creationId xmlns:a16="http://schemas.microsoft.com/office/drawing/2014/main" id="{E4A7749A-5F5A-EC8D-535E-A8E54C60B5EE}"/>
              </a:ext>
            </a:extLst>
          </xdr:cNvPr>
          <xdr:cNvSpPr/>
        </xdr:nvSpPr>
        <xdr:spPr>
          <a:xfrm>
            <a:off x="1880849" y="4698031"/>
            <a:ext cx="2415591" cy="521545"/>
          </a:xfrm>
          <a:prstGeom prst="roundRect">
            <a:avLst>
              <a:gd name="adj" fmla="val 50000"/>
            </a:avLst>
          </a:prstGeom>
          <a:solidFill>
            <a:srgbClr val="E6E8E5">
              <a:alpha val="27000"/>
            </a:srgbClr>
          </a:solidFill>
          <a:ln>
            <a:noFill/>
          </a:ln>
          <a:effectLst>
            <a:innerShdw blurRad="63500" dist="50800" dir="16200000">
              <a:srgbClr val="054C59">
                <a:alpha val="27000"/>
              </a:srgbClr>
            </a:inn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r"/>
            <a:r>
              <a:rPr lang="en-US">
                <a:solidFill>
                  <a:schemeClr val="tx1">
                    <a:lumMod val="75000"/>
                    <a:lumOff val="25000"/>
                  </a:schemeClr>
                </a:solidFill>
              </a:rPr>
              <a:t>vs PY</a:t>
            </a:r>
          </a:p>
        </xdr:txBody>
      </xdr:sp>
      <xdr:grpSp>
        <xdr:nvGrpSpPr>
          <xdr:cNvPr id="125" name="Group 124">
            <a:extLst>
              <a:ext uri="{FF2B5EF4-FFF2-40B4-BE49-F238E27FC236}">
                <a16:creationId xmlns:a16="http://schemas.microsoft.com/office/drawing/2014/main" id="{C6C3D20B-8EB4-4BDC-7289-17162F453CC0}"/>
              </a:ext>
            </a:extLst>
          </xdr:cNvPr>
          <xdr:cNvGrpSpPr/>
        </xdr:nvGrpSpPr>
        <xdr:grpSpPr>
          <a:xfrm>
            <a:off x="2057160" y="4676521"/>
            <a:ext cx="1488213" cy="572900"/>
            <a:chOff x="2004608" y="4604263"/>
            <a:chExt cx="1488213" cy="572900"/>
          </a:xfrm>
        </xdr:grpSpPr>
        <xdr:sp macro="" textlink="Analysis!G50">
          <xdr:nvSpPr>
            <xdr:cNvPr id="117" name="TextBox 116">
              <a:extLst>
                <a:ext uri="{FF2B5EF4-FFF2-40B4-BE49-F238E27FC236}">
                  <a16:creationId xmlns:a16="http://schemas.microsoft.com/office/drawing/2014/main" id="{C48DE23B-3A1C-4E21-CA7E-76941CF72E7E}"/>
                </a:ext>
              </a:extLst>
            </xdr:cNvPr>
            <xdr:cNvSpPr txBox="1"/>
          </xdr:nvSpPr>
          <xdr:spPr>
            <a:xfrm>
              <a:off x="2009373" y="4604263"/>
              <a:ext cx="1478682" cy="57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76E0013-0DBD-451F-8C38-78223A1F07AB}" type="TxLink">
                <a:rPr lang="en-US" sz="2800" b="0" i="0" u="none" strike="noStrike">
                  <a:solidFill>
                    <a:srgbClr val="48F52B"/>
                  </a:solidFill>
                  <a:latin typeface="Bahnschrift" panose="020B0502040204020203" pitchFamily="34" charset="0"/>
                  <a:cs typeface="Calibri"/>
                </a:rPr>
                <a:pPr/>
                <a:t>▲18.6%</a:t>
              </a:fld>
              <a:endParaRPr lang="en-US" sz="6600">
                <a:solidFill>
                  <a:srgbClr val="48F52B"/>
                </a:solidFill>
                <a:latin typeface="Bahnschrift" panose="020B0502040204020203" pitchFamily="34" charset="0"/>
              </a:endParaRPr>
            </a:p>
          </xdr:txBody>
        </xdr:sp>
        <xdr:sp macro="" textlink="Analysis!H50">
          <xdr:nvSpPr>
            <xdr:cNvPr id="118" name="TextBox 117">
              <a:extLst>
                <a:ext uri="{FF2B5EF4-FFF2-40B4-BE49-F238E27FC236}">
                  <a16:creationId xmlns:a16="http://schemas.microsoft.com/office/drawing/2014/main" id="{FB5EF7B7-6A11-6338-9224-49CDA66BDE39}"/>
                </a:ext>
              </a:extLst>
            </xdr:cNvPr>
            <xdr:cNvSpPr txBox="1"/>
          </xdr:nvSpPr>
          <xdr:spPr>
            <a:xfrm>
              <a:off x="2004608" y="4604263"/>
              <a:ext cx="1488213" cy="57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16B5745-A0CD-4690-B4AF-A21DAB1165BC}" type="TxLink">
                <a:rPr lang="en-US" sz="2800" b="0" i="0" u="none" strike="noStrike">
                  <a:solidFill>
                    <a:srgbClr val="FF0000"/>
                  </a:solidFill>
                  <a:latin typeface="Bahnschrift" panose="020B0502040204020203" pitchFamily="34" charset="0"/>
                  <a:cs typeface="Calibri"/>
                </a:rPr>
                <a:pPr/>
                <a:t> </a:t>
              </a:fld>
              <a:endParaRPr lang="en-US" sz="13800">
                <a:solidFill>
                  <a:srgbClr val="FF0000"/>
                </a:solidFill>
                <a:latin typeface="Bahnschrift" panose="020B0502040204020203" pitchFamily="34" charset="0"/>
              </a:endParaRPr>
            </a:p>
          </xdr:txBody>
        </xdr:sp>
      </xdr:grpSp>
    </xdr:grpSp>
    <xdr:clientData/>
  </xdr:twoCellAnchor>
  <xdr:twoCellAnchor>
    <xdr:from>
      <xdr:col>18</xdr:col>
      <xdr:colOff>212677</xdr:colOff>
      <xdr:row>14</xdr:row>
      <xdr:rowOff>94039</xdr:rowOff>
    </xdr:from>
    <xdr:to>
      <xdr:col>25</xdr:col>
      <xdr:colOff>320481</xdr:colOff>
      <xdr:row>30</xdr:row>
      <xdr:rowOff>24454</xdr:rowOff>
    </xdr:to>
    <xdr:grpSp>
      <xdr:nvGrpSpPr>
        <xdr:cNvPr id="128" name="Group 127">
          <a:extLst>
            <a:ext uri="{FF2B5EF4-FFF2-40B4-BE49-F238E27FC236}">
              <a16:creationId xmlns:a16="http://schemas.microsoft.com/office/drawing/2014/main" id="{96B1971D-97F8-8C74-B24A-7457B6F90C22}"/>
            </a:ext>
          </a:extLst>
        </xdr:cNvPr>
        <xdr:cNvGrpSpPr/>
      </xdr:nvGrpSpPr>
      <xdr:grpSpPr>
        <a:xfrm>
          <a:off x="11356927" y="2761039"/>
          <a:ext cx="4441679" cy="2978415"/>
          <a:chOff x="6839849" y="2307933"/>
          <a:chExt cx="4384200" cy="2978415"/>
        </a:xfrm>
      </xdr:grpSpPr>
      <xdr:grpSp>
        <xdr:nvGrpSpPr>
          <xdr:cNvPr id="75" name="Group 74">
            <a:extLst>
              <a:ext uri="{FF2B5EF4-FFF2-40B4-BE49-F238E27FC236}">
                <a16:creationId xmlns:a16="http://schemas.microsoft.com/office/drawing/2014/main" id="{124ADBE2-260F-0533-E1CE-1B65AFFA8C4D}"/>
              </a:ext>
            </a:extLst>
          </xdr:cNvPr>
          <xdr:cNvGrpSpPr/>
        </xdr:nvGrpSpPr>
        <xdr:grpSpPr>
          <a:xfrm>
            <a:off x="6839849" y="2307933"/>
            <a:ext cx="4384200" cy="2945747"/>
            <a:chOff x="6810548" y="2307933"/>
            <a:chExt cx="4363476" cy="2945747"/>
          </a:xfrm>
        </xdr:grpSpPr>
        <xdr:grpSp>
          <xdr:nvGrpSpPr>
            <xdr:cNvPr id="94" name="Group 93">
              <a:extLst>
                <a:ext uri="{FF2B5EF4-FFF2-40B4-BE49-F238E27FC236}">
                  <a16:creationId xmlns:a16="http://schemas.microsoft.com/office/drawing/2014/main" id="{0C19F560-1064-901C-4BAB-203F1C7365A8}"/>
                </a:ext>
              </a:extLst>
            </xdr:cNvPr>
            <xdr:cNvGrpSpPr/>
          </xdr:nvGrpSpPr>
          <xdr:grpSpPr>
            <a:xfrm>
              <a:off x="6810548" y="2307933"/>
              <a:ext cx="4363476" cy="2945747"/>
              <a:chOff x="7269435" y="2409546"/>
              <a:chExt cx="4375030" cy="2945747"/>
            </a:xfrm>
          </xdr:grpSpPr>
          <xdr:grpSp>
            <xdr:nvGrpSpPr>
              <xdr:cNvPr id="11" name="Group 10">
                <a:extLst>
                  <a:ext uri="{FF2B5EF4-FFF2-40B4-BE49-F238E27FC236}">
                    <a16:creationId xmlns:a16="http://schemas.microsoft.com/office/drawing/2014/main" id="{B41AEA84-E5A3-B48F-C261-9EAC1892550A}"/>
                  </a:ext>
                </a:extLst>
              </xdr:cNvPr>
              <xdr:cNvGrpSpPr/>
            </xdr:nvGrpSpPr>
            <xdr:grpSpPr>
              <a:xfrm>
                <a:off x="7269435" y="2409546"/>
                <a:ext cx="4375030" cy="2945747"/>
                <a:chOff x="5324782" y="1939479"/>
                <a:chExt cx="3167695" cy="2093682"/>
              </a:xfrm>
            </xdr:grpSpPr>
            <xdr:sp macro="" textlink="">
              <xdr:nvSpPr>
                <xdr:cNvPr id="47" name="Rectangle: Rounded Corners 46">
                  <a:extLst>
                    <a:ext uri="{FF2B5EF4-FFF2-40B4-BE49-F238E27FC236}">
                      <a16:creationId xmlns:a16="http://schemas.microsoft.com/office/drawing/2014/main" id="{205A56C3-1DF9-11CC-ECC3-E3AE81633EC1}"/>
                    </a:ext>
                  </a:extLst>
                </xdr:cNvPr>
                <xdr:cNvSpPr/>
              </xdr:nvSpPr>
              <xdr:spPr>
                <a:xfrm>
                  <a:off x="5324782" y="1939479"/>
                  <a:ext cx="3167695" cy="2093682"/>
                </a:xfrm>
                <a:prstGeom prst="roundRect">
                  <a:avLst>
                    <a:gd name="adj" fmla="val 16066"/>
                  </a:avLst>
                </a:prstGeom>
                <a:solidFill>
                  <a:schemeClr val="bg1"/>
                </a:solidFill>
                <a:ln w="12700">
                  <a:solidFill>
                    <a:srgbClr val="C7CCD2"/>
                  </a:solidFill>
                </a:ln>
                <a:effectLst>
                  <a:outerShdw blurRad="330200" dist="1905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indent="0" algn="l" defTabSz="457200" rtl="0" eaLnBrk="1" latinLnBrk="0" hangingPunct="1">
                    <a:defRPr sz="1100" kern="1200">
                      <a:solidFill>
                        <a:schemeClr val="lt1"/>
                      </a:solidFill>
                      <a:latin typeface="+mn-lt"/>
                      <a:ea typeface="+mn-ea"/>
                      <a:cs typeface="+mn-cs"/>
                    </a:defRPr>
                  </a:lvl1pPr>
                  <a:lvl2pPr marL="457200" indent="0" algn="l" defTabSz="457200" rtl="0" eaLnBrk="1" latinLnBrk="0" hangingPunct="1">
                    <a:defRPr sz="1100" kern="1200">
                      <a:solidFill>
                        <a:schemeClr val="lt1"/>
                      </a:solidFill>
                      <a:latin typeface="+mn-lt"/>
                      <a:ea typeface="+mn-ea"/>
                      <a:cs typeface="+mn-cs"/>
                    </a:defRPr>
                  </a:lvl2pPr>
                  <a:lvl3pPr marL="914400" indent="0" algn="l" defTabSz="457200" rtl="0" eaLnBrk="1" latinLnBrk="0" hangingPunct="1">
                    <a:defRPr sz="1100" kern="1200">
                      <a:solidFill>
                        <a:schemeClr val="lt1"/>
                      </a:solidFill>
                      <a:latin typeface="+mn-lt"/>
                      <a:ea typeface="+mn-ea"/>
                      <a:cs typeface="+mn-cs"/>
                    </a:defRPr>
                  </a:lvl3pPr>
                  <a:lvl4pPr marL="1371600" indent="0" algn="l" defTabSz="457200" rtl="0" eaLnBrk="1" latinLnBrk="0" hangingPunct="1">
                    <a:defRPr sz="1100" kern="1200">
                      <a:solidFill>
                        <a:schemeClr val="lt1"/>
                      </a:solidFill>
                      <a:latin typeface="+mn-lt"/>
                      <a:ea typeface="+mn-ea"/>
                      <a:cs typeface="+mn-cs"/>
                    </a:defRPr>
                  </a:lvl4pPr>
                  <a:lvl5pPr marL="1828800" indent="0" algn="l" defTabSz="457200" rtl="0" eaLnBrk="1" latinLnBrk="0" hangingPunct="1">
                    <a:defRPr sz="1100" kern="1200">
                      <a:solidFill>
                        <a:schemeClr val="lt1"/>
                      </a:solidFill>
                      <a:latin typeface="+mn-lt"/>
                      <a:ea typeface="+mn-ea"/>
                      <a:cs typeface="+mn-cs"/>
                    </a:defRPr>
                  </a:lvl5pPr>
                  <a:lvl6pPr marL="2286000" indent="0" algn="l" defTabSz="457200" rtl="0" eaLnBrk="1" latinLnBrk="0" hangingPunct="1">
                    <a:defRPr sz="1100" kern="1200">
                      <a:solidFill>
                        <a:schemeClr val="lt1"/>
                      </a:solidFill>
                      <a:latin typeface="+mn-lt"/>
                      <a:ea typeface="+mn-ea"/>
                      <a:cs typeface="+mn-cs"/>
                    </a:defRPr>
                  </a:lvl6pPr>
                  <a:lvl7pPr marL="2743200" indent="0" algn="l" defTabSz="457200" rtl="0" eaLnBrk="1" latinLnBrk="0" hangingPunct="1">
                    <a:defRPr sz="1100" kern="1200">
                      <a:solidFill>
                        <a:schemeClr val="lt1"/>
                      </a:solidFill>
                      <a:latin typeface="+mn-lt"/>
                      <a:ea typeface="+mn-ea"/>
                      <a:cs typeface="+mn-cs"/>
                    </a:defRPr>
                  </a:lvl7pPr>
                  <a:lvl8pPr marL="3200400" indent="0" algn="l" defTabSz="457200" rtl="0" eaLnBrk="1" latinLnBrk="0" hangingPunct="1">
                    <a:defRPr sz="1100" kern="1200">
                      <a:solidFill>
                        <a:schemeClr val="lt1"/>
                      </a:solidFill>
                      <a:latin typeface="+mn-lt"/>
                      <a:ea typeface="+mn-ea"/>
                      <a:cs typeface="+mn-cs"/>
                    </a:defRPr>
                  </a:lvl8pPr>
                  <a:lvl9pPr marL="3657600" indent="0" algn="l" defTabSz="457200" rtl="0" eaLnBrk="1" latinLnBrk="0" hangingPunct="1">
                    <a:defRPr sz="1100" kern="1200">
                      <a:solidFill>
                        <a:schemeClr val="lt1"/>
                      </a:solidFill>
                      <a:latin typeface="+mn-lt"/>
                      <a:ea typeface="+mn-ea"/>
                      <a:cs typeface="+mn-cs"/>
                    </a:defRPr>
                  </a:lvl9pPr>
                </a:lstStyle>
                <a:p>
                  <a:pPr algn="l"/>
                  <a:endParaRPr lang="ru-RU"/>
                </a:p>
              </xdr:txBody>
            </xdr:sp>
            <xdr:sp macro="" textlink="">
              <xdr:nvSpPr>
                <xdr:cNvPr id="48" name="Flowchart: Manual Operation 6">
                  <a:extLst>
                    <a:ext uri="{FF2B5EF4-FFF2-40B4-BE49-F238E27FC236}">
                      <a16:creationId xmlns:a16="http://schemas.microsoft.com/office/drawing/2014/main" id="{363B0226-4A9F-1960-7FCF-26B35719DB1E}"/>
                    </a:ext>
                  </a:extLst>
                </xdr:cNvPr>
                <xdr:cNvSpPr/>
              </xdr:nvSpPr>
              <xdr:spPr>
                <a:xfrm rot="5400000" flipH="1">
                  <a:off x="7702964" y="2918172"/>
                  <a:ext cx="1384814" cy="194206"/>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 fmla="*/ 0 w 10439"/>
                    <a:gd name="connsiteY0" fmla="*/ 0 h 10000"/>
                    <a:gd name="connsiteX1" fmla="*/ 10000 w 10439"/>
                    <a:gd name="connsiteY1" fmla="*/ 0 h 10000"/>
                    <a:gd name="connsiteX2" fmla="*/ 8000 w 10439"/>
                    <a:gd name="connsiteY2" fmla="*/ 10000 h 10000"/>
                    <a:gd name="connsiteX3" fmla="*/ 2000 w 10439"/>
                    <a:gd name="connsiteY3" fmla="*/ 10000 h 10000"/>
                    <a:gd name="connsiteX4" fmla="*/ 0 w 10439"/>
                    <a:gd name="connsiteY4" fmla="*/ 0 h 10000"/>
                    <a:gd name="connsiteX0" fmla="*/ 439 w 10878"/>
                    <a:gd name="connsiteY0" fmla="*/ 0 h 10000"/>
                    <a:gd name="connsiteX1" fmla="*/ 10439 w 10878"/>
                    <a:gd name="connsiteY1" fmla="*/ 0 h 10000"/>
                    <a:gd name="connsiteX2" fmla="*/ 8439 w 10878"/>
                    <a:gd name="connsiteY2" fmla="*/ 10000 h 10000"/>
                    <a:gd name="connsiteX3" fmla="*/ 2439 w 10878"/>
                    <a:gd name="connsiteY3" fmla="*/ 10000 h 10000"/>
                    <a:gd name="connsiteX4" fmla="*/ 439 w 10878"/>
                    <a:gd name="connsiteY4" fmla="*/ 0 h 10000"/>
                    <a:gd name="connsiteX0" fmla="*/ 439 w 10439"/>
                    <a:gd name="connsiteY0" fmla="*/ 0 h 10000"/>
                    <a:gd name="connsiteX1" fmla="*/ 10439 w 10439"/>
                    <a:gd name="connsiteY1" fmla="*/ 0 h 10000"/>
                    <a:gd name="connsiteX2" fmla="*/ 8439 w 10439"/>
                    <a:gd name="connsiteY2" fmla="*/ 10000 h 10000"/>
                    <a:gd name="connsiteX3" fmla="*/ 2439 w 10439"/>
                    <a:gd name="connsiteY3" fmla="*/ 10000 h 10000"/>
                    <a:gd name="connsiteX4" fmla="*/ 439 w 10439"/>
                    <a:gd name="connsiteY4" fmla="*/ 0 h 10000"/>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0000" h="10000">
                      <a:moveTo>
                        <a:pt x="0" y="0"/>
                      </a:moveTo>
                      <a:lnTo>
                        <a:pt x="10000" y="0"/>
                      </a:lnTo>
                      <a:cubicBezTo>
                        <a:pt x="8959" y="2935"/>
                        <a:pt x="9333" y="8333"/>
                        <a:pt x="8000" y="10000"/>
                      </a:cubicBezTo>
                      <a:lnTo>
                        <a:pt x="2000" y="10000"/>
                      </a:lnTo>
                      <a:cubicBezTo>
                        <a:pt x="667" y="8333"/>
                        <a:pt x="953" y="2230"/>
                        <a:pt x="0" y="0"/>
                      </a:cubicBezTo>
                      <a:close/>
                    </a:path>
                  </a:pathLst>
                </a:custGeom>
                <a:solidFill>
                  <a:srgbClr val="054C5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indent="0" algn="l" defTabSz="457200" rtl="0" eaLnBrk="1" latinLnBrk="0" hangingPunct="1">
                    <a:defRPr sz="1100" kern="1200">
                      <a:solidFill>
                        <a:schemeClr val="lt1"/>
                      </a:solidFill>
                      <a:latin typeface="+mn-lt"/>
                      <a:ea typeface="+mn-ea"/>
                      <a:cs typeface="+mn-cs"/>
                    </a:defRPr>
                  </a:lvl1pPr>
                  <a:lvl2pPr marL="457200" indent="0" algn="l" defTabSz="457200" rtl="0" eaLnBrk="1" latinLnBrk="0" hangingPunct="1">
                    <a:defRPr sz="1100" kern="1200">
                      <a:solidFill>
                        <a:schemeClr val="lt1"/>
                      </a:solidFill>
                      <a:latin typeface="+mn-lt"/>
                      <a:ea typeface="+mn-ea"/>
                      <a:cs typeface="+mn-cs"/>
                    </a:defRPr>
                  </a:lvl2pPr>
                  <a:lvl3pPr marL="914400" indent="0" algn="l" defTabSz="457200" rtl="0" eaLnBrk="1" latinLnBrk="0" hangingPunct="1">
                    <a:defRPr sz="1100" kern="1200">
                      <a:solidFill>
                        <a:schemeClr val="lt1"/>
                      </a:solidFill>
                      <a:latin typeface="+mn-lt"/>
                      <a:ea typeface="+mn-ea"/>
                      <a:cs typeface="+mn-cs"/>
                    </a:defRPr>
                  </a:lvl3pPr>
                  <a:lvl4pPr marL="1371600" indent="0" algn="l" defTabSz="457200" rtl="0" eaLnBrk="1" latinLnBrk="0" hangingPunct="1">
                    <a:defRPr sz="1100" kern="1200">
                      <a:solidFill>
                        <a:schemeClr val="lt1"/>
                      </a:solidFill>
                      <a:latin typeface="+mn-lt"/>
                      <a:ea typeface="+mn-ea"/>
                      <a:cs typeface="+mn-cs"/>
                    </a:defRPr>
                  </a:lvl4pPr>
                  <a:lvl5pPr marL="1828800" indent="0" algn="l" defTabSz="457200" rtl="0" eaLnBrk="1" latinLnBrk="0" hangingPunct="1">
                    <a:defRPr sz="1100" kern="1200">
                      <a:solidFill>
                        <a:schemeClr val="lt1"/>
                      </a:solidFill>
                      <a:latin typeface="+mn-lt"/>
                      <a:ea typeface="+mn-ea"/>
                      <a:cs typeface="+mn-cs"/>
                    </a:defRPr>
                  </a:lvl5pPr>
                  <a:lvl6pPr marL="2286000" indent="0" algn="l" defTabSz="457200" rtl="0" eaLnBrk="1" latinLnBrk="0" hangingPunct="1">
                    <a:defRPr sz="1100" kern="1200">
                      <a:solidFill>
                        <a:schemeClr val="lt1"/>
                      </a:solidFill>
                      <a:latin typeface="+mn-lt"/>
                      <a:ea typeface="+mn-ea"/>
                      <a:cs typeface="+mn-cs"/>
                    </a:defRPr>
                  </a:lvl6pPr>
                  <a:lvl7pPr marL="2743200" indent="0" algn="l" defTabSz="457200" rtl="0" eaLnBrk="1" latinLnBrk="0" hangingPunct="1">
                    <a:defRPr sz="1100" kern="1200">
                      <a:solidFill>
                        <a:schemeClr val="lt1"/>
                      </a:solidFill>
                      <a:latin typeface="+mn-lt"/>
                      <a:ea typeface="+mn-ea"/>
                      <a:cs typeface="+mn-cs"/>
                    </a:defRPr>
                  </a:lvl7pPr>
                  <a:lvl8pPr marL="3200400" indent="0" algn="l" defTabSz="457200" rtl="0" eaLnBrk="1" latinLnBrk="0" hangingPunct="1">
                    <a:defRPr sz="1100" kern="1200">
                      <a:solidFill>
                        <a:schemeClr val="lt1"/>
                      </a:solidFill>
                      <a:latin typeface="+mn-lt"/>
                      <a:ea typeface="+mn-ea"/>
                      <a:cs typeface="+mn-cs"/>
                    </a:defRPr>
                  </a:lvl8pPr>
                  <a:lvl9pPr marL="3657600" indent="0" algn="l" defTabSz="457200" rtl="0" eaLnBrk="1" latinLnBrk="0" hangingPunct="1">
                    <a:defRPr sz="1100" kern="1200">
                      <a:solidFill>
                        <a:schemeClr val="lt1"/>
                      </a:solidFill>
                      <a:latin typeface="+mn-lt"/>
                      <a:ea typeface="+mn-ea"/>
                      <a:cs typeface="+mn-cs"/>
                    </a:defRPr>
                  </a:lvl9pPr>
                </a:lstStyle>
                <a:p>
                  <a:pPr algn="l"/>
                  <a:endParaRPr lang="ru-RU"/>
                </a:p>
              </xdr:txBody>
            </xdr:sp>
          </xdr:grpSp>
          <xdr:pic>
            <xdr:nvPicPr>
              <xdr:cNvPr id="16" name="Graphic 61" descr="Coins">
                <a:extLst>
                  <a:ext uri="{FF2B5EF4-FFF2-40B4-BE49-F238E27FC236}">
                    <a16:creationId xmlns:a16="http://schemas.microsoft.com/office/drawing/2014/main" id="{8E8A60A6-0825-57C8-AE00-DE2A3C89183D}"/>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7462960" y="2465632"/>
                <a:ext cx="801726" cy="823381"/>
              </a:xfrm>
              <a:prstGeom prst="rect">
                <a:avLst/>
              </a:prstGeom>
            </xdr:spPr>
          </xdr:pic>
          <xdr:sp macro="" textlink="">
            <xdr:nvSpPr>
              <xdr:cNvPr id="17" name="TextBox 65">
                <a:extLst>
                  <a:ext uri="{FF2B5EF4-FFF2-40B4-BE49-F238E27FC236}">
                    <a16:creationId xmlns:a16="http://schemas.microsoft.com/office/drawing/2014/main" id="{A487888E-08E9-3451-E260-45BF25CE3DAB}"/>
                  </a:ext>
                </a:extLst>
              </xdr:cNvPr>
              <xdr:cNvSpPr txBox="1"/>
            </xdr:nvSpPr>
            <xdr:spPr>
              <a:xfrm>
                <a:off x="7488975" y="3381684"/>
                <a:ext cx="1875391" cy="1169187"/>
              </a:xfrm>
              <a:prstGeom prst="rect">
                <a:avLst/>
              </a:prstGeom>
              <a:noFill/>
            </xdr:spPr>
            <xdr:txBody>
              <a:bodyPr wrap="square" rtlCol="0">
                <a:no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r>
                  <a:rPr lang="en-US" sz="3200">
                    <a:solidFill>
                      <a:schemeClr val="bg1">
                        <a:lumMod val="50000"/>
                      </a:schemeClr>
                    </a:solidFill>
                    <a:latin typeface="Bahnschrift" panose="020B0502040204020203" pitchFamily="34" charset="0"/>
                  </a:rPr>
                  <a:t>Profit Margin</a:t>
                </a:r>
              </a:p>
            </xdr:txBody>
          </xdr:sp>
          <xdr:sp macro="" textlink="PMargin">
            <xdr:nvSpPr>
              <xdr:cNvPr id="54" name="TextBox 79">
                <a:extLst>
                  <a:ext uri="{FF2B5EF4-FFF2-40B4-BE49-F238E27FC236}">
                    <a16:creationId xmlns:a16="http://schemas.microsoft.com/office/drawing/2014/main" id="{F8BA553F-D232-F8CE-851D-7DC2550B5532}"/>
                  </a:ext>
                </a:extLst>
              </xdr:cNvPr>
              <xdr:cNvSpPr txBox="1"/>
            </xdr:nvSpPr>
            <xdr:spPr>
              <a:xfrm>
                <a:off x="9213321" y="3620160"/>
                <a:ext cx="1639995" cy="871027"/>
              </a:xfrm>
              <a:prstGeom prst="rect">
                <a:avLst/>
              </a:prstGeom>
              <a:noFill/>
            </xdr:spPr>
            <xdr:txBody>
              <a:bodyPr wrap="square" rtlCol="0">
                <a:noAutofit/>
              </a:bodyPr>
              <a:lstStyle/>
              <a:p>
                <a:pPr marL="0" indent="0" algn="l" defTabSz="457200" rtl="0" eaLnBrk="1" latinLnBrk="0" hangingPunct="1"/>
                <a:fld id="{E11DCF45-7CFA-40D7-9C13-32EE45F70EEE}" type="TxLink">
                  <a:rPr lang="en-US" sz="4000" b="0" i="0" u="none" strike="noStrike" kern="1200">
                    <a:solidFill>
                      <a:schemeClr val="bg1">
                        <a:lumMod val="50000"/>
                      </a:schemeClr>
                    </a:solidFill>
                    <a:latin typeface="Bahnschrift" panose="020B0502040204020203" pitchFamily="34" charset="0"/>
                    <a:ea typeface="+mn-ea"/>
                    <a:cs typeface="Calibri"/>
                  </a:rPr>
                  <a:pPr marL="0" indent="0" algn="l" defTabSz="457200" rtl="0" eaLnBrk="1" latinLnBrk="0" hangingPunct="1"/>
                  <a:t>2.88%</a:t>
                </a:fld>
                <a:endParaRPr lang="en-US" sz="4000" b="0" i="0" u="none" strike="noStrike" kern="1200">
                  <a:solidFill>
                    <a:schemeClr val="bg1">
                      <a:lumMod val="50000"/>
                    </a:schemeClr>
                  </a:solidFill>
                  <a:latin typeface="Bahnschrift" panose="020B0502040204020203" pitchFamily="34" charset="0"/>
                  <a:ea typeface="+mn-ea"/>
                  <a:cs typeface="Calibri"/>
                </a:endParaRPr>
              </a:p>
            </xdr:txBody>
          </xdr:sp>
        </xdr:grpSp>
        <xdr:graphicFrame macro="">
          <xdr:nvGraphicFramePr>
            <xdr:cNvPr id="87" name="Chart 86">
              <a:extLst>
                <a:ext uri="{FF2B5EF4-FFF2-40B4-BE49-F238E27FC236}">
                  <a16:creationId xmlns:a16="http://schemas.microsoft.com/office/drawing/2014/main" id="{55ED8835-8127-4543-B253-14C4F553F4BA}"/>
                </a:ext>
              </a:extLst>
            </xdr:cNvPr>
            <xdr:cNvGraphicFramePr>
              <a:graphicFrameLocks/>
            </xdr:cNvGraphicFramePr>
          </xdr:nvGraphicFramePr>
          <xdr:xfrm>
            <a:off x="8543375" y="2374746"/>
            <a:ext cx="2313876" cy="1139106"/>
          </xdr:xfrm>
          <a:graphic>
            <a:graphicData uri="http://schemas.openxmlformats.org/drawingml/2006/chart">
              <c:chart xmlns:c="http://schemas.openxmlformats.org/drawingml/2006/chart" xmlns:r="http://schemas.openxmlformats.org/officeDocument/2006/relationships" r:id="rId16"/>
            </a:graphicData>
          </a:graphic>
        </xdr:graphicFrame>
      </xdr:grpSp>
      <xdr:sp macro="" textlink="">
        <xdr:nvSpPr>
          <xdr:cNvPr id="83" name="Rectangle: Rounded Corners 82">
            <a:extLst>
              <a:ext uri="{FF2B5EF4-FFF2-40B4-BE49-F238E27FC236}">
                <a16:creationId xmlns:a16="http://schemas.microsoft.com/office/drawing/2014/main" id="{ACAD7DDF-A886-65BD-73EB-C2AC08730F1C}"/>
              </a:ext>
            </a:extLst>
          </xdr:cNvPr>
          <xdr:cNvSpPr/>
        </xdr:nvSpPr>
        <xdr:spPr>
          <a:xfrm>
            <a:off x="7128504" y="4687146"/>
            <a:ext cx="2409316" cy="521545"/>
          </a:xfrm>
          <a:prstGeom prst="roundRect">
            <a:avLst>
              <a:gd name="adj" fmla="val 50000"/>
            </a:avLst>
          </a:prstGeom>
          <a:solidFill>
            <a:srgbClr val="E6E8E5">
              <a:alpha val="27000"/>
            </a:srgbClr>
          </a:solidFill>
          <a:ln>
            <a:noFill/>
          </a:ln>
          <a:effectLst>
            <a:innerShdw blurRad="63500" dist="50800" dir="16200000">
              <a:srgbClr val="054C59">
                <a:alpha val="27000"/>
              </a:srgbClr>
            </a:inn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r"/>
            <a:r>
              <a:rPr lang="en-US">
                <a:solidFill>
                  <a:schemeClr val="tx1">
                    <a:lumMod val="75000"/>
                    <a:lumOff val="25000"/>
                  </a:schemeClr>
                </a:solidFill>
              </a:rPr>
              <a:t>vs PY</a:t>
            </a:r>
          </a:p>
        </xdr:txBody>
      </xdr:sp>
      <xdr:grpSp>
        <xdr:nvGrpSpPr>
          <xdr:cNvPr id="126" name="Group 125">
            <a:extLst>
              <a:ext uri="{FF2B5EF4-FFF2-40B4-BE49-F238E27FC236}">
                <a16:creationId xmlns:a16="http://schemas.microsoft.com/office/drawing/2014/main" id="{82BCC40B-7277-798C-F519-CBC6370A8758}"/>
              </a:ext>
            </a:extLst>
          </xdr:cNvPr>
          <xdr:cNvGrpSpPr/>
        </xdr:nvGrpSpPr>
        <xdr:grpSpPr>
          <a:xfrm>
            <a:off x="7375661" y="4667223"/>
            <a:ext cx="1431140" cy="619125"/>
            <a:chOff x="7152317" y="4621240"/>
            <a:chExt cx="1431140" cy="619125"/>
          </a:xfrm>
        </xdr:grpSpPr>
        <xdr:sp macro="" textlink="Analysis!G51">
          <xdr:nvSpPr>
            <xdr:cNvPr id="119" name="TextBox 118">
              <a:extLst>
                <a:ext uri="{FF2B5EF4-FFF2-40B4-BE49-F238E27FC236}">
                  <a16:creationId xmlns:a16="http://schemas.microsoft.com/office/drawing/2014/main" id="{B8C90A69-371F-C91A-4DCE-172DADC48F21}"/>
                </a:ext>
              </a:extLst>
            </xdr:cNvPr>
            <xdr:cNvSpPr txBox="1"/>
          </xdr:nvSpPr>
          <xdr:spPr>
            <a:xfrm>
              <a:off x="7160600" y="4621240"/>
              <a:ext cx="1414574" cy="619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1C7245E-4818-44FA-B369-59F48FEE1A5C}" type="TxLink">
                <a:rPr lang="en-US" sz="2800" b="0" i="0" u="none" strike="noStrike">
                  <a:solidFill>
                    <a:srgbClr val="48F52B"/>
                  </a:solidFill>
                  <a:latin typeface="Bahnschrift" panose="020B0502040204020203" pitchFamily="34" charset="0"/>
                  <a:cs typeface="Calibri"/>
                </a:rPr>
                <a:pPr/>
                <a:t>▲1.4%</a:t>
              </a:fld>
              <a:endParaRPr lang="en-US" sz="2800">
                <a:solidFill>
                  <a:srgbClr val="48F52B"/>
                </a:solidFill>
                <a:latin typeface="Bahnschrift" panose="020B0502040204020203" pitchFamily="34" charset="0"/>
              </a:endParaRPr>
            </a:p>
          </xdr:txBody>
        </xdr:sp>
        <xdr:sp macro="" textlink="Analysis!H51">
          <xdr:nvSpPr>
            <xdr:cNvPr id="120" name="TextBox 119">
              <a:extLst>
                <a:ext uri="{FF2B5EF4-FFF2-40B4-BE49-F238E27FC236}">
                  <a16:creationId xmlns:a16="http://schemas.microsoft.com/office/drawing/2014/main" id="{01731F17-6003-5AEB-4334-A4731FD83664}"/>
                </a:ext>
              </a:extLst>
            </xdr:cNvPr>
            <xdr:cNvSpPr txBox="1"/>
          </xdr:nvSpPr>
          <xdr:spPr>
            <a:xfrm>
              <a:off x="7152317" y="4661721"/>
              <a:ext cx="1431140" cy="5381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D1C381F-98AB-40E9-B99B-19F4304143BA}" type="TxLink">
                <a:rPr lang="en-US" sz="2800" b="0" i="0" u="none" strike="noStrike">
                  <a:solidFill>
                    <a:srgbClr val="FF0000"/>
                  </a:solidFill>
                  <a:latin typeface="Bahnschrift" panose="020B0502040204020203" pitchFamily="34" charset="0"/>
                  <a:cs typeface="Calibri"/>
                </a:rPr>
                <a:pPr/>
                <a:t> </a:t>
              </a:fld>
              <a:endParaRPr lang="en-US" sz="5400">
                <a:solidFill>
                  <a:srgbClr val="FF0000"/>
                </a:solidFill>
                <a:latin typeface="Bahnschrift" panose="020B0502040204020203" pitchFamily="34" charset="0"/>
              </a:endParaRPr>
            </a:p>
          </xdr:txBody>
        </xdr:sp>
      </xdr:grpSp>
    </xdr:grpSp>
    <xdr:clientData/>
  </xdr:twoCellAnchor>
  <xdr:twoCellAnchor>
    <xdr:from>
      <xdr:col>34</xdr:col>
      <xdr:colOff>346668</xdr:colOff>
      <xdr:row>14</xdr:row>
      <xdr:rowOff>66793</xdr:rowOff>
    </xdr:from>
    <xdr:to>
      <xdr:col>41</xdr:col>
      <xdr:colOff>479017</xdr:colOff>
      <xdr:row>30</xdr:row>
      <xdr:rowOff>24454</xdr:rowOff>
    </xdr:to>
    <xdr:grpSp>
      <xdr:nvGrpSpPr>
        <xdr:cNvPr id="132" name="Group 131">
          <a:extLst>
            <a:ext uri="{FF2B5EF4-FFF2-40B4-BE49-F238E27FC236}">
              <a16:creationId xmlns:a16="http://schemas.microsoft.com/office/drawing/2014/main" id="{4EE4588E-54F0-C7FD-1076-C2BAA8AA2951}"/>
            </a:ext>
          </a:extLst>
        </xdr:cNvPr>
        <xdr:cNvGrpSpPr/>
      </xdr:nvGrpSpPr>
      <xdr:grpSpPr>
        <a:xfrm>
          <a:off x="21396918" y="2733793"/>
          <a:ext cx="4466224" cy="3005661"/>
          <a:chOff x="17390342" y="2300202"/>
          <a:chExt cx="4399221" cy="3005661"/>
        </a:xfrm>
      </xdr:grpSpPr>
      <xdr:grpSp>
        <xdr:nvGrpSpPr>
          <xdr:cNvPr id="115" name="Group 114">
            <a:extLst>
              <a:ext uri="{FF2B5EF4-FFF2-40B4-BE49-F238E27FC236}">
                <a16:creationId xmlns:a16="http://schemas.microsoft.com/office/drawing/2014/main" id="{38C7FD9E-B7D1-0A35-44E3-0B0CD58B2D2A}"/>
              </a:ext>
            </a:extLst>
          </xdr:cNvPr>
          <xdr:cNvGrpSpPr/>
        </xdr:nvGrpSpPr>
        <xdr:grpSpPr>
          <a:xfrm>
            <a:off x="17390342" y="2300202"/>
            <a:ext cx="4399221" cy="2953477"/>
            <a:chOff x="17446331" y="2300202"/>
            <a:chExt cx="4413206" cy="2953477"/>
          </a:xfrm>
        </xdr:grpSpPr>
        <xdr:grpSp>
          <xdr:nvGrpSpPr>
            <xdr:cNvPr id="77" name="Group 76">
              <a:extLst>
                <a:ext uri="{FF2B5EF4-FFF2-40B4-BE49-F238E27FC236}">
                  <a16:creationId xmlns:a16="http://schemas.microsoft.com/office/drawing/2014/main" id="{A2A73421-69DB-E040-09FC-47314423FCD0}"/>
                </a:ext>
              </a:extLst>
            </xdr:cNvPr>
            <xdr:cNvGrpSpPr/>
          </xdr:nvGrpSpPr>
          <xdr:grpSpPr>
            <a:xfrm>
              <a:off x="17446331" y="2300202"/>
              <a:ext cx="4413206" cy="2953477"/>
              <a:chOff x="17312535" y="2300202"/>
              <a:chExt cx="4379757" cy="2953477"/>
            </a:xfrm>
          </xdr:grpSpPr>
          <xdr:grpSp>
            <xdr:nvGrpSpPr>
              <xdr:cNvPr id="96" name="Group 95">
                <a:extLst>
                  <a:ext uri="{FF2B5EF4-FFF2-40B4-BE49-F238E27FC236}">
                    <a16:creationId xmlns:a16="http://schemas.microsoft.com/office/drawing/2014/main" id="{6DD1F438-1610-E15E-5863-796F3B23FA5D}"/>
                  </a:ext>
                </a:extLst>
              </xdr:cNvPr>
              <xdr:cNvGrpSpPr/>
            </xdr:nvGrpSpPr>
            <xdr:grpSpPr>
              <a:xfrm>
                <a:off x="17312535" y="2307933"/>
                <a:ext cx="4379757" cy="2945746"/>
                <a:chOff x="17809778" y="2430695"/>
                <a:chExt cx="4400199" cy="2945746"/>
              </a:xfrm>
            </xdr:grpSpPr>
            <xdr:grpSp>
              <xdr:nvGrpSpPr>
                <xdr:cNvPr id="13" name="Group 12">
                  <a:extLst>
                    <a:ext uri="{FF2B5EF4-FFF2-40B4-BE49-F238E27FC236}">
                      <a16:creationId xmlns:a16="http://schemas.microsoft.com/office/drawing/2014/main" id="{B7013344-E93D-2C99-1019-B3D526FFEF48}"/>
                    </a:ext>
                  </a:extLst>
                </xdr:cNvPr>
                <xdr:cNvGrpSpPr/>
              </xdr:nvGrpSpPr>
              <xdr:grpSpPr>
                <a:xfrm>
                  <a:off x="17809778" y="2430695"/>
                  <a:ext cx="4400199" cy="2945746"/>
                  <a:chOff x="12950980" y="1954512"/>
                  <a:chExt cx="3167694" cy="2093682"/>
                </a:xfrm>
              </xdr:grpSpPr>
              <xdr:sp macro="" textlink="">
                <xdr:nvSpPr>
                  <xdr:cNvPr id="43" name="Rectangle: Rounded Corners 42">
                    <a:extLst>
                      <a:ext uri="{FF2B5EF4-FFF2-40B4-BE49-F238E27FC236}">
                        <a16:creationId xmlns:a16="http://schemas.microsoft.com/office/drawing/2014/main" id="{60087466-F831-97DE-7E50-9E5D361AB3E0}"/>
                      </a:ext>
                    </a:extLst>
                  </xdr:cNvPr>
                  <xdr:cNvSpPr/>
                </xdr:nvSpPr>
                <xdr:spPr>
                  <a:xfrm>
                    <a:off x="12950980" y="1954512"/>
                    <a:ext cx="3167694" cy="2093682"/>
                  </a:xfrm>
                  <a:prstGeom prst="roundRect">
                    <a:avLst>
                      <a:gd name="adj" fmla="val 16066"/>
                    </a:avLst>
                  </a:prstGeom>
                  <a:solidFill>
                    <a:schemeClr val="bg1"/>
                  </a:solidFill>
                  <a:ln w="12700">
                    <a:solidFill>
                      <a:srgbClr val="C7CCD2"/>
                    </a:solidFill>
                  </a:ln>
                  <a:effectLst>
                    <a:outerShdw blurRad="330200" dist="1905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indent="0" algn="l" defTabSz="457200" rtl="0" eaLnBrk="1" latinLnBrk="0" hangingPunct="1">
                      <a:defRPr sz="1100" kern="1200">
                        <a:solidFill>
                          <a:schemeClr val="lt1"/>
                        </a:solidFill>
                        <a:latin typeface="+mn-lt"/>
                        <a:ea typeface="+mn-ea"/>
                        <a:cs typeface="+mn-cs"/>
                      </a:defRPr>
                    </a:lvl1pPr>
                    <a:lvl2pPr marL="457200" indent="0" algn="l" defTabSz="457200" rtl="0" eaLnBrk="1" latinLnBrk="0" hangingPunct="1">
                      <a:defRPr sz="1100" kern="1200">
                        <a:solidFill>
                          <a:schemeClr val="lt1"/>
                        </a:solidFill>
                        <a:latin typeface="+mn-lt"/>
                        <a:ea typeface="+mn-ea"/>
                        <a:cs typeface="+mn-cs"/>
                      </a:defRPr>
                    </a:lvl2pPr>
                    <a:lvl3pPr marL="914400" indent="0" algn="l" defTabSz="457200" rtl="0" eaLnBrk="1" latinLnBrk="0" hangingPunct="1">
                      <a:defRPr sz="1100" kern="1200">
                        <a:solidFill>
                          <a:schemeClr val="lt1"/>
                        </a:solidFill>
                        <a:latin typeface="+mn-lt"/>
                        <a:ea typeface="+mn-ea"/>
                        <a:cs typeface="+mn-cs"/>
                      </a:defRPr>
                    </a:lvl3pPr>
                    <a:lvl4pPr marL="1371600" indent="0" algn="l" defTabSz="457200" rtl="0" eaLnBrk="1" latinLnBrk="0" hangingPunct="1">
                      <a:defRPr sz="1100" kern="1200">
                        <a:solidFill>
                          <a:schemeClr val="lt1"/>
                        </a:solidFill>
                        <a:latin typeface="+mn-lt"/>
                        <a:ea typeface="+mn-ea"/>
                        <a:cs typeface="+mn-cs"/>
                      </a:defRPr>
                    </a:lvl4pPr>
                    <a:lvl5pPr marL="1828800" indent="0" algn="l" defTabSz="457200" rtl="0" eaLnBrk="1" latinLnBrk="0" hangingPunct="1">
                      <a:defRPr sz="1100" kern="1200">
                        <a:solidFill>
                          <a:schemeClr val="lt1"/>
                        </a:solidFill>
                        <a:latin typeface="+mn-lt"/>
                        <a:ea typeface="+mn-ea"/>
                        <a:cs typeface="+mn-cs"/>
                      </a:defRPr>
                    </a:lvl5pPr>
                    <a:lvl6pPr marL="2286000" indent="0" algn="l" defTabSz="457200" rtl="0" eaLnBrk="1" latinLnBrk="0" hangingPunct="1">
                      <a:defRPr sz="1100" kern="1200">
                        <a:solidFill>
                          <a:schemeClr val="lt1"/>
                        </a:solidFill>
                        <a:latin typeface="+mn-lt"/>
                        <a:ea typeface="+mn-ea"/>
                        <a:cs typeface="+mn-cs"/>
                      </a:defRPr>
                    </a:lvl6pPr>
                    <a:lvl7pPr marL="2743200" indent="0" algn="l" defTabSz="457200" rtl="0" eaLnBrk="1" latinLnBrk="0" hangingPunct="1">
                      <a:defRPr sz="1100" kern="1200">
                        <a:solidFill>
                          <a:schemeClr val="lt1"/>
                        </a:solidFill>
                        <a:latin typeface="+mn-lt"/>
                        <a:ea typeface="+mn-ea"/>
                        <a:cs typeface="+mn-cs"/>
                      </a:defRPr>
                    </a:lvl7pPr>
                    <a:lvl8pPr marL="3200400" indent="0" algn="l" defTabSz="457200" rtl="0" eaLnBrk="1" latinLnBrk="0" hangingPunct="1">
                      <a:defRPr sz="1100" kern="1200">
                        <a:solidFill>
                          <a:schemeClr val="lt1"/>
                        </a:solidFill>
                        <a:latin typeface="+mn-lt"/>
                        <a:ea typeface="+mn-ea"/>
                        <a:cs typeface="+mn-cs"/>
                      </a:defRPr>
                    </a:lvl8pPr>
                    <a:lvl9pPr marL="3657600" indent="0" algn="l" defTabSz="457200" rtl="0" eaLnBrk="1" latinLnBrk="0" hangingPunct="1">
                      <a:defRPr sz="1100" kern="1200">
                        <a:solidFill>
                          <a:schemeClr val="lt1"/>
                        </a:solidFill>
                        <a:latin typeface="+mn-lt"/>
                        <a:ea typeface="+mn-ea"/>
                        <a:cs typeface="+mn-cs"/>
                      </a:defRPr>
                    </a:lvl9pPr>
                  </a:lstStyle>
                  <a:p>
                    <a:pPr algn="l"/>
                    <a:endParaRPr lang="ru-RU"/>
                  </a:p>
                </xdr:txBody>
              </xdr:sp>
              <xdr:sp macro="" textlink="">
                <xdr:nvSpPr>
                  <xdr:cNvPr id="44" name="Flowchart: Manual Operation 6">
                    <a:extLst>
                      <a:ext uri="{FF2B5EF4-FFF2-40B4-BE49-F238E27FC236}">
                        <a16:creationId xmlns:a16="http://schemas.microsoft.com/office/drawing/2014/main" id="{BE2D9B34-400A-5783-AD99-05C3585EFA36}"/>
                      </a:ext>
                    </a:extLst>
                  </xdr:cNvPr>
                  <xdr:cNvSpPr/>
                </xdr:nvSpPr>
                <xdr:spPr>
                  <a:xfrm rot="5400000" flipH="1">
                    <a:off x="15329164" y="2933204"/>
                    <a:ext cx="1384814" cy="194206"/>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 fmla="*/ 0 w 10439"/>
                      <a:gd name="connsiteY0" fmla="*/ 0 h 10000"/>
                      <a:gd name="connsiteX1" fmla="*/ 10000 w 10439"/>
                      <a:gd name="connsiteY1" fmla="*/ 0 h 10000"/>
                      <a:gd name="connsiteX2" fmla="*/ 8000 w 10439"/>
                      <a:gd name="connsiteY2" fmla="*/ 10000 h 10000"/>
                      <a:gd name="connsiteX3" fmla="*/ 2000 w 10439"/>
                      <a:gd name="connsiteY3" fmla="*/ 10000 h 10000"/>
                      <a:gd name="connsiteX4" fmla="*/ 0 w 10439"/>
                      <a:gd name="connsiteY4" fmla="*/ 0 h 10000"/>
                      <a:gd name="connsiteX0" fmla="*/ 439 w 10878"/>
                      <a:gd name="connsiteY0" fmla="*/ 0 h 10000"/>
                      <a:gd name="connsiteX1" fmla="*/ 10439 w 10878"/>
                      <a:gd name="connsiteY1" fmla="*/ 0 h 10000"/>
                      <a:gd name="connsiteX2" fmla="*/ 8439 w 10878"/>
                      <a:gd name="connsiteY2" fmla="*/ 10000 h 10000"/>
                      <a:gd name="connsiteX3" fmla="*/ 2439 w 10878"/>
                      <a:gd name="connsiteY3" fmla="*/ 10000 h 10000"/>
                      <a:gd name="connsiteX4" fmla="*/ 439 w 10878"/>
                      <a:gd name="connsiteY4" fmla="*/ 0 h 10000"/>
                      <a:gd name="connsiteX0" fmla="*/ 439 w 10439"/>
                      <a:gd name="connsiteY0" fmla="*/ 0 h 10000"/>
                      <a:gd name="connsiteX1" fmla="*/ 10439 w 10439"/>
                      <a:gd name="connsiteY1" fmla="*/ 0 h 10000"/>
                      <a:gd name="connsiteX2" fmla="*/ 8439 w 10439"/>
                      <a:gd name="connsiteY2" fmla="*/ 10000 h 10000"/>
                      <a:gd name="connsiteX3" fmla="*/ 2439 w 10439"/>
                      <a:gd name="connsiteY3" fmla="*/ 10000 h 10000"/>
                      <a:gd name="connsiteX4" fmla="*/ 439 w 10439"/>
                      <a:gd name="connsiteY4" fmla="*/ 0 h 10000"/>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0000" h="10000">
                        <a:moveTo>
                          <a:pt x="0" y="0"/>
                        </a:moveTo>
                        <a:lnTo>
                          <a:pt x="10000" y="0"/>
                        </a:lnTo>
                        <a:cubicBezTo>
                          <a:pt x="8959" y="2935"/>
                          <a:pt x="9333" y="8333"/>
                          <a:pt x="8000" y="10000"/>
                        </a:cubicBezTo>
                        <a:lnTo>
                          <a:pt x="2000" y="10000"/>
                        </a:lnTo>
                        <a:cubicBezTo>
                          <a:pt x="667" y="8333"/>
                          <a:pt x="953" y="2230"/>
                          <a:pt x="0" y="0"/>
                        </a:cubicBezTo>
                        <a:close/>
                      </a:path>
                    </a:pathLst>
                  </a:custGeom>
                  <a:solidFill>
                    <a:srgbClr val="054C5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indent="0" algn="l" defTabSz="457200" rtl="0" eaLnBrk="1" latinLnBrk="0" hangingPunct="1">
                      <a:defRPr sz="1100" kern="1200">
                        <a:solidFill>
                          <a:schemeClr val="lt1"/>
                        </a:solidFill>
                        <a:latin typeface="+mn-lt"/>
                        <a:ea typeface="+mn-ea"/>
                        <a:cs typeface="+mn-cs"/>
                      </a:defRPr>
                    </a:lvl1pPr>
                    <a:lvl2pPr marL="457200" indent="0" algn="l" defTabSz="457200" rtl="0" eaLnBrk="1" latinLnBrk="0" hangingPunct="1">
                      <a:defRPr sz="1100" kern="1200">
                        <a:solidFill>
                          <a:schemeClr val="lt1"/>
                        </a:solidFill>
                        <a:latin typeface="+mn-lt"/>
                        <a:ea typeface="+mn-ea"/>
                        <a:cs typeface="+mn-cs"/>
                      </a:defRPr>
                    </a:lvl2pPr>
                    <a:lvl3pPr marL="914400" indent="0" algn="l" defTabSz="457200" rtl="0" eaLnBrk="1" latinLnBrk="0" hangingPunct="1">
                      <a:defRPr sz="1100" kern="1200">
                        <a:solidFill>
                          <a:schemeClr val="lt1"/>
                        </a:solidFill>
                        <a:latin typeface="+mn-lt"/>
                        <a:ea typeface="+mn-ea"/>
                        <a:cs typeface="+mn-cs"/>
                      </a:defRPr>
                    </a:lvl3pPr>
                    <a:lvl4pPr marL="1371600" indent="0" algn="l" defTabSz="457200" rtl="0" eaLnBrk="1" latinLnBrk="0" hangingPunct="1">
                      <a:defRPr sz="1100" kern="1200">
                        <a:solidFill>
                          <a:schemeClr val="lt1"/>
                        </a:solidFill>
                        <a:latin typeface="+mn-lt"/>
                        <a:ea typeface="+mn-ea"/>
                        <a:cs typeface="+mn-cs"/>
                      </a:defRPr>
                    </a:lvl4pPr>
                    <a:lvl5pPr marL="1828800" indent="0" algn="l" defTabSz="457200" rtl="0" eaLnBrk="1" latinLnBrk="0" hangingPunct="1">
                      <a:defRPr sz="1100" kern="1200">
                        <a:solidFill>
                          <a:schemeClr val="lt1"/>
                        </a:solidFill>
                        <a:latin typeface="+mn-lt"/>
                        <a:ea typeface="+mn-ea"/>
                        <a:cs typeface="+mn-cs"/>
                      </a:defRPr>
                    </a:lvl5pPr>
                    <a:lvl6pPr marL="2286000" indent="0" algn="l" defTabSz="457200" rtl="0" eaLnBrk="1" latinLnBrk="0" hangingPunct="1">
                      <a:defRPr sz="1100" kern="1200">
                        <a:solidFill>
                          <a:schemeClr val="lt1"/>
                        </a:solidFill>
                        <a:latin typeface="+mn-lt"/>
                        <a:ea typeface="+mn-ea"/>
                        <a:cs typeface="+mn-cs"/>
                      </a:defRPr>
                    </a:lvl6pPr>
                    <a:lvl7pPr marL="2743200" indent="0" algn="l" defTabSz="457200" rtl="0" eaLnBrk="1" latinLnBrk="0" hangingPunct="1">
                      <a:defRPr sz="1100" kern="1200">
                        <a:solidFill>
                          <a:schemeClr val="lt1"/>
                        </a:solidFill>
                        <a:latin typeface="+mn-lt"/>
                        <a:ea typeface="+mn-ea"/>
                        <a:cs typeface="+mn-cs"/>
                      </a:defRPr>
                    </a:lvl7pPr>
                    <a:lvl8pPr marL="3200400" indent="0" algn="l" defTabSz="457200" rtl="0" eaLnBrk="1" latinLnBrk="0" hangingPunct="1">
                      <a:defRPr sz="1100" kern="1200">
                        <a:solidFill>
                          <a:schemeClr val="lt1"/>
                        </a:solidFill>
                        <a:latin typeface="+mn-lt"/>
                        <a:ea typeface="+mn-ea"/>
                        <a:cs typeface="+mn-cs"/>
                      </a:defRPr>
                    </a:lvl8pPr>
                    <a:lvl9pPr marL="3657600" indent="0" algn="l" defTabSz="457200" rtl="0" eaLnBrk="1" latinLnBrk="0" hangingPunct="1">
                      <a:defRPr sz="1100" kern="1200">
                        <a:solidFill>
                          <a:schemeClr val="lt1"/>
                        </a:solidFill>
                        <a:latin typeface="+mn-lt"/>
                        <a:ea typeface="+mn-ea"/>
                        <a:cs typeface="+mn-cs"/>
                      </a:defRPr>
                    </a:lvl9pPr>
                  </a:lstStyle>
                  <a:p>
                    <a:pPr algn="l"/>
                    <a:endParaRPr lang="ru-RU"/>
                  </a:p>
                </xdr:txBody>
              </xdr:sp>
            </xdr:grpSp>
            <xdr:sp macro="" textlink="">
              <xdr:nvSpPr>
                <xdr:cNvPr id="19" name="TextBox 67">
                  <a:extLst>
                    <a:ext uri="{FF2B5EF4-FFF2-40B4-BE49-F238E27FC236}">
                      <a16:creationId xmlns:a16="http://schemas.microsoft.com/office/drawing/2014/main" id="{B83DFA73-446B-1D41-BAA4-F7DDD5E2FB23}"/>
                    </a:ext>
                  </a:extLst>
                </xdr:cNvPr>
                <xdr:cNvSpPr txBox="1"/>
              </xdr:nvSpPr>
              <xdr:spPr>
                <a:xfrm>
                  <a:off x="18022266" y="3381684"/>
                  <a:ext cx="1702250" cy="1169187"/>
                </a:xfrm>
                <a:prstGeom prst="rect">
                  <a:avLst/>
                </a:prstGeom>
                <a:noFill/>
              </xdr:spPr>
              <xdr:txBody>
                <a:bodyPr wrap="square" rtlCol="0">
                  <a:no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r>
                    <a:rPr lang="en-US" sz="3200">
                      <a:solidFill>
                        <a:schemeClr val="bg1">
                          <a:lumMod val="50000"/>
                        </a:schemeClr>
                      </a:solidFill>
                      <a:latin typeface="Bahnschrift" panose="020B0502040204020203" pitchFamily="34" charset="0"/>
                    </a:rPr>
                    <a:t>Total Orders</a:t>
                  </a:r>
                </a:p>
              </xdr:txBody>
            </xdr:sp>
            <xdr:pic>
              <xdr:nvPicPr>
                <xdr:cNvPr id="21" name="Graphic 71" descr="Share with person">
                  <a:extLst>
                    <a:ext uri="{FF2B5EF4-FFF2-40B4-BE49-F238E27FC236}">
                      <a16:creationId xmlns:a16="http://schemas.microsoft.com/office/drawing/2014/main" id="{925595EE-7BCF-56D6-B704-0A2256B02D25}"/>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17894479" y="2465582"/>
                  <a:ext cx="816958" cy="823381"/>
                </a:xfrm>
                <a:prstGeom prst="rect">
                  <a:avLst/>
                </a:prstGeom>
              </xdr:spPr>
            </xdr:pic>
            <xdr:sp macro="" textlink="Orders">
              <xdr:nvSpPr>
                <xdr:cNvPr id="32" name="TextBox 82">
                  <a:extLst>
                    <a:ext uri="{FF2B5EF4-FFF2-40B4-BE49-F238E27FC236}">
                      <a16:creationId xmlns:a16="http://schemas.microsoft.com/office/drawing/2014/main" id="{A971EF1C-9783-BB0F-9592-E5CCF8FE7D7C}"/>
                    </a:ext>
                  </a:extLst>
                </xdr:cNvPr>
                <xdr:cNvSpPr txBox="1"/>
              </xdr:nvSpPr>
              <xdr:spPr>
                <a:xfrm>
                  <a:off x="20089516" y="3620160"/>
                  <a:ext cx="1536531" cy="736154"/>
                </a:xfrm>
                <a:prstGeom prst="rect">
                  <a:avLst/>
                </a:prstGeom>
                <a:noFill/>
              </xdr:spPr>
              <xdr:txBody>
                <a:bodyPr wrap="square" rtlCol="0">
                  <a:no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pPr marL="0" indent="0" algn="l" defTabSz="457200" rtl="0" eaLnBrk="1" latinLnBrk="0" hangingPunct="1"/>
                  <a:fld id="{825AF825-602F-4B24-82CD-9B6D264510AD}" type="TxLink">
                    <a:rPr lang="en-US" sz="4000" b="0" i="0" u="none" strike="noStrike" kern="1200">
                      <a:solidFill>
                        <a:schemeClr val="bg1">
                          <a:lumMod val="50000"/>
                        </a:schemeClr>
                      </a:solidFill>
                      <a:latin typeface="Bahnschrift" panose="020B0502040204020203" pitchFamily="34" charset="0"/>
                      <a:ea typeface="+mn-ea"/>
                      <a:cs typeface="Calibri"/>
                    </a:rPr>
                    <a:pPr marL="0" indent="0" algn="l" defTabSz="457200" rtl="0" eaLnBrk="1" latinLnBrk="0" hangingPunct="1"/>
                    <a:t>1,000</a:t>
                  </a:fld>
                  <a:endParaRPr lang="en-US" sz="4000" b="0" i="0" u="none" strike="noStrike" kern="1200">
                    <a:solidFill>
                      <a:schemeClr val="bg1">
                        <a:lumMod val="50000"/>
                      </a:schemeClr>
                    </a:solidFill>
                    <a:latin typeface="Bahnschrift" panose="020B0502040204020203" pitchFamily="34" charset="0"/>
                    <a:ea typeface="+mn-ea"/>
                    <a:cs typeface="Calibri"/>
                  </a:endParaRPr>
                </a:p>
              </xdr:txBody>
            </xdr:sp>
          </xdr:grpSp>
          <xdr:graphicFrame macro="">
            <xdr:nvGraphicFramePr>
              <xdr:cNvPr id="88" name="Chart 87">
                <a:extLst>
                  <a:ext uri="{FF2B5EF4-FFF2-40B4-BE49-F238E27FC236}">
                    <a16:creationId xmlns:a16="http://schemas.microsoft.com/office/drawing/2014/main" id="{D5C43849-DB48-481A-AA11-897D9219F70C}"/>
                  </a:ext>
                </a:extLst>
              </xdr:cNvPr>
              <xdr:cNvGraphicFramePr>
                <a:graphicFrameLocks/>
              </xdr:cNvGraphicFramePr>
            </xdr:nvGraphicFramePr>
            <xdr:xfrm>
              <a:off x="19060881" y="2300202"/>
              <a:ext cx="2261061" cy="1139106"/>
            </xdr:xfrm>
            <a:graphic>
              <a:graphicData uri="http://schemas.openxmlformats.org/drawingml/2006/chart">
                <c:chart xmlns:c="http://schemas.openxmlformats.org/drawingml/2006/chart" xmlns:r="http://schemas.openxmlformats.org/officeDocument/2006/relationships" r:id="rId19"/>
              </a:graphicData>
            </a:graphic>
          </xdr:graphicFrame>
        </xdr:grpSp>
        <xdr:sp macro="" textlink="">
          <xdr:nvSpPr>
            <xdr:cNvPr id="61" name="Rectangle: Rounded Corners 60">
              <a:extLst>
                <a:ext uri="{FF2B5EF4-FFF2-40B4-BE49-F238E27FC236}">
                  <a16:creationId xmlns:a16="http://schemas.microsoft.com/office/drawing/2014/main" id="{C9CDE07F-6AD3-68F3-E2B8-6E591AF79C02}"/>
                </a:ext>
              </a:extLst>
            </xdr:cNvPr>
            <xdr:cNvSpPr/>
          </xdr:nvSpPr>
          <xdr:spPr>
            <a:xfrm>
              <a:off x="17744274" y="4665376"/>
              <a:ext cx="2423878" cy="521545"/>
            </a:xfrm>
            <a:prstGeom prst="roundRect">
              <a:avLst>
                <a:gd name="adj" fmla="val 50000"/>
              </a:avLst>
            </a:prstGeom>
            <a:solidFill>
              <a:srgbClr val="E6E8E5">
                <a:alpha val="27000"/>
              </a:srgbClr>
            </a:solidFill>
            <a:ln>
              <a:noFill/>
            </a:ln>
            <a:effectLst>
              <a:innerShdw blurRad="63500" dist="50800" dir="16200000">
                <a:srgbClr val="054C59">
                  <a:alpha val="27000"/>
                </a:srgbClr>
              </a:inn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r"/>
              <a:r>
                <a:rPr lang="en-US">
                  <a:solidFill>
                    <a:schemeClr val="tx1">
                      <a:lumMod val="75000"/>
                      <a:lumOff val="25000"/>
                    </a:schemeClr>
                  </a:solidFill>
                </a:rPr>
                <a:t>vs PY</a:t>
              </a:r>
            </a:p>
          </xdr:txBody>
        </xdr:sp>
      </xdr:grpSp>
      <xdr:grpSp>
        <xdr:nvGrpSpPr>
          <xdr:cNvPr id="131" name="Group 130">
            <a:extLst>
              <a:ext uri="{FF2B5EF4-FFF2-40B4-BE49-F238E27FC236}">
                <a16:creationId xmlns:a16="http://schemas.microsoft.com/office/drawing/2014/main" id="{DC24E009-ABAF-0AE3-B820-ADB2C5182B0D}"/>
              </a:ext>
            </a:extLst>
          </xdr:cNvPr>
          <xdr:cNvGrpSpPr/>
        </xdr:nvGrpSpPr>
        <xdr:grpSpPr>
          <a:xfrm>
            <a:off x="17982544" y="4639113"/>
            <a:ext cx="1426926" cy="666750"/>
            <a:chOff x="17785475" y="4625975"/>
            <a:chExt cx="1426926" cy="666750"/>
          </a:xfrm>
        </xdr:grpSpPr>
        <xdr:sp macro="" textlink="Analysis!G53">
          <xdr:nvSpPr>
            <xdr:cNvPr id="123" name="TextBox 122">
              <a:extLst>
                <a:ext uri="{FF2B5EF4-FFF2-40B4-BE49-F238E27FC236}">
                  <a16:creationId xmlns:a16="http://schemas.microsoft.com/office/drawing/2014/main" id="{B3E441C0-467F-8AD6-F760-0CB51890036F}"/>
                </a:ext>
              </a:extLst>
            </xdr:cNvPr>
            <xdr:cNvSpPr txBox="1"/>
          </xdr:nvSpPr>
          <xdr:spPr>
            <a:xfrm>
              <a:off x="17785475" y="4625975"/>
              <a:ext cx="1426926" cy="666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1B4DE9E-D4C1-44FE-B8E7-AD721855278C}" type="TxLink">
                <a:rPr lang="en-US" sz="2800" b="0" i="0" u="none" strike="noStrike">
                  <a:solidFill>
                    <a:srgbClr val="48F52B"/>
                  </a:solidFill>
                  <a:latin typeface="Bahnschrift" panose="020B0502040204020203" pitchFamily="34" charset="0"/>
                  <a:cs typeface="Calibri"/>
                </a:rPr>
                <a:pPr/>
                <a:t>▲19.9%</a:t>
              </a:fld>
              <a:endParaRPr lang="en-US" sz="2800">
                <a:solidFill>
                  <a:srgbClr val="48F52B"/>
                </a:solidFill>
                <a:latin typeface="Bahnschrift" panose="020B0502040204020203" pitchFamily="34" charset="0"/>
              </a:endParaRPr>
            </a:p>
          </xdr:txBody>
        </xdr:sp>
        <xdr:sp macro="" textlink="Analysis!H53">
          <xdr:nvSpPr>
            <xdr:cNvPr id="124" name="TextBox 123">
              <a:extLst>
                <a:ext uri="{FF2B5EF4-FFF2-40B4-BE49-F238E27FC236}">
                  <a16:creationId xmlns:a16="http://schemas.microsoft.com/office/drawing/2014/main" id="{ADB52435-B949-D508-9268-5AC13271DAA8}"/>
                </a:ext>
              </a:extLst>
            </xdr:cNvPr>
            <xdr:cNvSpPr txBox="1"/>
          </xdr:nvSpPr>
          <xdr:spPr>
            <a:xfrm>
              <a:off x="17810323" y="4625975"/>
              <a:ext cx="1377230" cy="666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3247E54-C110-4B7A-AD1C-11C7925469FD}" type="TxLink">
                <a:rPr lang="en-US" sz="2800" b="0" i="0" u="none" strike="noStrike">
                  <a:solidFill>
                    <a:srgbClr val="FF0000"/>
                  </a:solidFill>
                  <a:latin typeface="Bahnschrift" panose="020B0502040204020203" pitchFamily="34" charset="0"/>
                  <a:cs typeface="Calibri"/>
                </a:rPr>
                <a:pPr/>
                <a:t> </a:t>
              </a:fld>
              <a:endParaRPr lang="en-US" sz="5400">
                <a:solidFill>
                  <a:srgbClr val="FF0000"/>
                </a:solidFill>
                <a:latin typeface="Bahnschrift" panose="020B0502040204020203" pitchFamily="34" charset="0"/>
              </a:endParaRPr>
            </a:p>
          </xdr:txBody>
        </xdr:sp>
      </xdr:grpSp>
    </xdr:grpSp>
    <xdr:clientData/>
  </xdr:twoCellAnchor>
  <xdr:twoCellAnchor>
    <xdr:from>
      <xdr:col>10</xdr:col>
      <xdr:colOff>286886</xdr:colOff>
      <xdr:row>14</xdr:row>
      <xdr:rowOff>126708</xdr:rowOff>
    </xdr:from>
    <xdr:to>
      <xdr:col>17</xdr:col>
      <xdr:colOff>396781</xdr:colOff>
      <xdr:row>30</xdr:row>
      <xdr:rowOff>24454</xdr:rowOff>
    </xdr:to>
    <xdr:grpSp>
      <xdr:nvGrpSpPr>
        <xdr:cNvPr id="113" name="Group 112">
          <a:extLst>
            <a:ext uri="{FF2B5EF4-FFF2-40B4-BE49-F238E27FC236}">
              <a16:creationId xmlns:a16="http://schemas.microsoft.com/office/drawing/2014/main" id="{3ABDCA78-D741-CC7A-8CD8-C255F21B9C53}"/>
            </a:ext>
          </a:extLst>
        </xdr:cNvPr>
        <xdr:cNvGrpSpPr/>
      </xdr:nvGrpSpPr>
      <xdr:grpSpPr>
        <a:xfrm>
          <a:off x="6478136" y="2793708"/>
          <a:ext cx="4443770" cy="2945746"/>
          <a:chOff x="6314250" y="2341271"/>
          <a:chExt cx="4345719" cy="2945746"/>
        </a:xfrm>
      </xdr:grpSpPr>
      <xdr:grpSp>
        <xdr:nvGrpSpPr>
          <xdr:cNvPr id="110" name="Group 109">
            <a:extLst>
              <a:ext uri="{FF2B5EF4-FFF2-40B4-BE49-F238E27FC236}">
                <a16:creationId xmlns:a16="http://schemas.microsoft.com/office/drawing/2014/main" id="{94698E88-1AA2-5AA6-306A-AA154AB2069A}"/>
              </a:ext>
            </a:extLst>
          </xdr:cNvPr>
          <xdr:cNvGrpSpPr/>
        </xdr:nvGrpSpPr>
        <xdr:grpSpPr>
          <a:xfrm>
            <a:off x="6314250" y="2341271"/>
            <a:ext cx="4345719" cy="2945746"/>
            <a:chOff x="6386288" y="2341271"/>
            <a:chExt cx="4396145" cy="2945746"/>
          </a:xfrm>
        </xdr:grpSpPr>
        <xdr:grpSp>
          <xdr:nvGrpSpPr>
            <xdr:cNvPr id="98" name="Group 97">
              <a:extLst>
                <a:ext uri="{FF2B5EF4-FFF2-40B4-BE49-F238E27FC236}">
                  <a16:creationId xmlns:a16="http://schemas.microsoft.com/office/drawing/2014/main" id="{6CC4890B-059F-D3AD-DA6C-1F4F53886CC3}"/>
                </a:ext>
              </a:extLst>
            </xdr:cNvPr>
            <xdr:cNvGrpSpPr/>
          </xdr:nvGrpSpPr>
          <xdr:grpSpPr>
            <a:xfrm>
              <a:off x="6386288" y="2341271"/>
              <a:ext cx="4396145" cy="2945746"/>
              <a:chOff x="1982573" y="2398971"/>
              <a:chExt cx="4383242" cy="2945746"/>
            </a:xfrm>
          </xdr:grpSpPr>
          <xdr:grpSp>
            <xdr:nvGrpSpPr>
              <xdr:cNvPr id="100" name="Group 99">
                <a:extLst>
                  <a:ext uri="{FF2B5EF4-FFF2-40B4-BE49-F238E27FC236}">
                    <a16:creationId xmlns:a16="http://schemas.microsoft.com/office/drawing/2014/main" id="{0239AF90-4A27-B063-B8D1-ADD68E010D70}"/>
                  </a:ext>
                </a:extLst>
              </xdr:cNvPr>
              <xdr:cNvGrpSpPr/>
            </xdr:nvGrpSpPr>
            <xdr:grpSpPr>
              <a:xfrm>
                <a:off x="1982573" y="2398971"/>
                <a:ext cx="4383242" cy="2945746"/>
                <a:chOff x="1511680" y="1931964"/>
                <a:chExt cx="3167694" cy="2093682"/>
              </a:xfrm>
            </xdr:grpSpPr>
            <xdr:sp macro="" textlink="">
              <xdr:nvSpPr>
                <xdr:cNvPr id="104" name="Rectangle: Rounded Corners 103">
                  <a:extLst>
                    <a:ext uri="{FF2B5EF4-FFF2-40B4-BE49-F238E27FC236}">
                      <a16:creationId xmlns:a16="http://schemas.microsoft.com/office/drawing/2014/main" id="{610D2A1D-66BC-AB91-6EBC-B50FC047A0F6}"/>
                    </a:ext>
                  </a:extLst>
                </xdr:cNvPr>
                <xdr:cNvSpPr/>
              </xdr:nvSpPr>
              <xdr:spPr>
                <a:xfrm>
                  <a:off x="1511680" y="1931964"/>
                  <a:ext cx="3167694" cy="2093682"/>
                </a:xfrm>
                <a:prstGeom prst="roundRect">
                  <a:avLst>
                    <a:gd name="adj" fmla="val 16066"/>
                  </a:avLst>
                </a:prstGeom>
                <a:solidFill>
                  <a:schemeClr val="bg1"/>
                </a:solidFill>
                <a:ln w="12700">
                  <a:solidFill>
                    <a:srgbClr val="C7CCD2"/>
                  </a:solidFill>
                </a:ln>
                <a:effectLst>
                  <a:outerShdw blurRad="330200" dist="1905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indent="0" algn="l" defTabSz="457200" rtl="0" eaLnBrk="1" latinLnBrk="0" hangingPunct="1">
                    <a:defRPr sz="1100" kern="1200">
                      <a:solidFill>
                        <a:schemeClr val="lt1"/>
                      </a:solidFill>
                      <a:latin typeface="+mn-lt"/>
                      <a:ea typeface="+mn-ea"/>
                      <a:cs typeface="+mn-cs"/>
                    </a:defRPr>
                  </a:lvl1pPr>
                  <a:lvl2pPr marL="457200" indent="0" algn="l" defTabSz="457200" rtl="0" eaLnBrk="1" latinLnBrk="0" hangingPunct="1">
                    <a:defRPr sz="1100" kern="1200">
                      <a:solidFill>
                        <a:schemeClr val="lt1"/>
                      </a:solidFill>
                      <a:latin typeface="+mn-lt"/>
                      <a:ea typeface="+mn-ea"/>
                      <a:cs typeface="+mn-cs"/>
                    </a:defRPr>
                  </a:lvl2pPr>
                  <a:lvl3pPr marL="914400" indent="0" algn="l" defTabSz="457200" rtl="0" eaLnBrk="1" latinLnBrk="0" hangingPunct="1">
                    <a:defRPr sz="1100" kern="1200">
                      <a:solidFill>
                        <a:schemeClr val="lt1"/>
                      </a:solidFill>
                      <a:latin typeface="+mn-lt"/>
                      <a:ea typeface="+mn-ea"/>
                      <a:cs typeface="+mn-cs"/>
                    </a:defRPr>
                  </a:lvl3pPr>
                  <a:lvl4pPr marL="1371600" indent="0" algn="l" defTabSz="457200" rtl="0" eaLnBrk="1" latinLnBrk="0" hangingPunct="1">
                    <a:defRPr sz="1100" kern="1200">
                      <a:solidFill>
                        <a:schemeClr val="lt1"/>
                      </a:solidFill>
                      <a:latin typeface="+mn-lt"/>
                      <a:ea typeface="+mn-ea"/>
                      <a:cs typeface="+mn-cs"/>
                    </a:defRPr>
                  </a:lvl4pPr>
                  <a:lvl5pPr marL="1828800" indent="0" algn="l" defTabSz="457200" rtl="0" eaLnBrk="1" latinLnBrk="0" hangingPunct="1">
                    <a:defRPr sz="1100" kern="1200">
                      <a:solidFill>
                        <a:schemeClr val="lt1"/>
                      </a:solidFill>
                      <a:latin typeface="+mn-lt"/>
                      <a:ea typeface="+mn-ea"/>
                      <a:cs typeface="+mn-cs"/>
                    </a:defRPr>
                  </a:lvl5pPr>
                  <a:lvl6pPr marL="2286000" indent="0" algn="l" defTabSz="457200" rtl="0" eaLnBrk="1" latinLnBrk="0" hangingPunct="1">
                    <a:defRPr sz="1100" kern="1200">
                      <a:solidFill>
                        <a:schemeClr val="lt1"/>
                      </a:solidFill>
                      <a:latin typeface="+mn-lt"/>
                      <a:ea typeface="+mn-ea"/>
                      <a:cs typeface="+mn-cs"/>
                    </a:defRPr>
                  </a:lvl6pPr>
                  <a:lvl7pPr marL="2743200" indent="0" algn="l" defTabSz="457200" rtl="0" eaLnBrk="1" latinLnBrk="0" hangingPunct="1">
                    <a:defRPr sz="1100" kern="1200">
                      <a:solidFill>
                        <a:schemeClr val="lt1"/>
                      </a:solidFill>
                      <a:latin typeface="+mn-lt"/>
                      <a:ea typeface="+mn-ea"/>
                      <a:cs typeface="+mn-cs"/>
                    </a:defRPr>
                  </a:lvl7pPr>
                  <a:lvl8pPr marL="3200400" indent="0" algn="l" defTabSz="457200" rtl="0" eaLnBrk="1" latinLnBrk="0" hangingPunct="1">
                    <a:defRPr sz="1100" kern="1200">
                      <a:solidFill>
                        <a:schemeClr val="lt1"/>
                      </a:solidFill>
                      <a:latin typeface="+mn-lt"/>
                      <a:ea typeface="+mn-ea"/>
                      <a:cs typeface="+mn-cs"/>
                    </a:defRPr>
                  </a:lvl8pPr>
                  <a:lvl9pPr marL="3657600" indent="0" algn="l" defTabSz="457200" rtl="0" eaLnBrk="1" latinLnBrk="0" hangingPunct="1">
                    <a:defRPr sz="1100" kern="1200">
                      <a:solidFill>
                        <a:schemeClr val="lt1"/>
                      </a:solidFill>
                      <a:latin typeface="+mn-lt"/>
                      <a:ea typeface="+mn-ea"/>
                      <a:cs typeface="+mn-cs"/>
                    </a:defRPr>
                  </a:lvl9pPr>
                </a:lstStyle>
                <a:p>
                  <a:pPr algn="l"/>
                  <a:endParaRPr lang="ru-RU"/>
                </a:p>
              </xdr:txBody>
            </xdr:sp>
            <xdr:sp macro="" textlink="">
              <xdr:nvSpPr>
                <xdr:cNvPr id="105" name="Flowchart: Manual Operation 6">
                  <a:extLst>
                    <a:ext uri="{FF2B5EF4-FFF2-40B4-BE49-F238E27FC236}">
                      <a16:creationId xmlns:a16="http://schemas.microsoft.com/office/drawing/2014/main" id="{EC739C0F-F74B-2F7B-951A-E62C8A2E04D2}"/>
                    </a:ext>
                  </a:extLst>
                </xdr:cNvPr>
                <xdr:cNvSpPr/>
              </xdr:nvSpPr>
              <xdr:spPr>
                <a:xfrm rot="5400000" flipH="1">
                  <a:off x="3889864" y="2910656"/>
                  <a:ext cx="1384814" cy="194206"/>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 fmla="*/ 0 w 10439"/>
                    <a:gd name="connsiteY0" fmla="*/ 0 h 10000"/>
                    <a:gd name="connsiteX1" fmla="*/ 10000 w 10439"/>
                    <a:gd name="connsiteY1" fmla="*/ 0 h 10000"/>
                    <a:gd name="connsiteX2" fmla="*/ 8000 w 10439"/>
                    <a:gd name="connsiteY2" fmla="*/ 10000 h 10000"/>
                    <a:gd name="connsiteX3" fmla="*/ 2000 w 10439"/>
                    <a:gd name="connsiteY3" fmla="*/ 10000 h 10000"/>
                    <a:gd name="connsiteX4" fmla="*/ 0 w 10439"/>
                    <a:gd name="connsiteY4" fmla="*/ 0 h 10000"/>
                    <a:gd name="connsiteX0" fmla="*/ 439 w 10878"/>
                    <a:gd name="connsiteY0" fmla="*/ 0 h 10000"/>
                    <a:gd name="connsiteX1" fmla="*/ 10439 w 10878"/>
                    <a:gd name="connsiteY1" fmla="*/ 0 h 10000"/>
                    <a:gd name="connsiteX2" fmla="*/ 8439 w 10878"/>
                    <a:gd name="connsiteY2" fmla="*/ 10000 h 10000"/>
                    <a:gd name="connsiteX3" fmla="*/ 2439 w 10878"/>
                    <a:gd name="connsiteY3" fmla="*/ 10000 h 10000"/>
                    <a:gd name="connsiteX4" fmla="*/ 439 w 10878"/>
                    <a:gd name="connsiteY4" fmla="*/ 0 h 10000"/>
                    <a:gd name="connsiteX0" fmla="*/ 439 w 10439"/>
                    <a:gd name="connsiteY0" fmla="*/ 0 h 10000"/>
                    <a:gd name="connsiteX1" fmla="*/ 10439 w 10439"/>
                    <a:gd name="connsiteY1" fmla="*/ 0 h 10000"/>
                    <a:gd name="connsiteX2" fmla="*/ 8439 w 10439"/>
                    <a:gd name="connsiteY2" fmla="*/ 10000 h 10000"/>
                    <a:gd name="connsiteX3" fmla="*/ 2439 w 10439"/>
                    <a:gd name="connsiteY3" fmla="*/ 10000 h 10000"/>
                    <a:gd name="connsiteX4" fmla="*/ 439 w 10439"/>
                    <a:gd name="connsiteY4" fmla="*/ 0 h 10000"/>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0000" h="10000">
                      <a:moveTo>
                        <a:pt x="0" y="0"/>
                      </a:moveTo>
                      <a:lnTo>
                        <a:pt x="10000" y="0"/>
                      </a:lnTo>
                      <a:cubicBezTo>
                        <a:pt x="8959" y="2935"/>
                        <a:pt x="9333" y="8333"/>
                        <a:pt x="8000" y="10000"/>
                      </a:cubicBezTo>
                      <a:lnTo>
                        <a:pt x="2000" y="10000"/>
                      </a:lnTo>
                      <a:cubicBezTo>
                        <a:pt x="667" y="8333"/>
                        <a:pt x="953" y="2230"/>
                        <a:pt x="0" y="0"/>
                      </a:cubicBezTo>
                      <a:close/>
                    </a:path>
                  </a:pathLst>
                </a:custGeom>
                <a:solidFill>
                  <a:srgbClr val="054C5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indent="0" algn="l" defTabSz="457200" rtl="0" eaLnBrk="1" latinLnBrk="0" hangingPunct="1">
                    <a:defRPr sz="1100" kern="1200">
                      <a:solidFill>
                        <a:schemeClr val="lt1"/>
                      </a:solidFill>
                      <a:latin typeface="+mn-lt"/>
                      <a:ea typeface="+mn-ea"/>
                      <a:cs typeface="+mn-cs"/>
                    </a:defRPr>
                  </a:lvl1pPr>
                  <a:lvl2pPr marL="457200" indent="0" algn="l" defTabSz="457200" rtl="0" eaLnBrk="1" latinLnBrk="0" hangingPunct="1">
                    <a:defRPr sz="1100" kern="1200">
                      <a:solidFill>
                        <a:schemeClr val="lt1"/>
                      </a:solidFill>
                      <a:latin typeface="+mn-lt"/>
                      <a:ea typeface="+mn-ea"/>
                      <a:cs typeface="+mn-cs"/>
                    </a:defRPr>
                  </a:lvl2pPr>
                  <a:lvl3pPr marL="914400" indent="0" algn="l" defTabSz="457200" rtl="0" eaLnBrk="1" latinLnBrk="0" hangingPunct="1">
                    <a:defRPr sz="1100" kern="1200">
                      <a:solidFill>
                        <a:schemeClr val="lt1"/>
                      </a:solidFill>
                      <a:latin typeface="+mn-lt"/>
                      <a:ea typeface="+mn-ea"/>
                      <a:cs typeface="+mn-cs"/>
                    </a:defRPr>
                  </a:lvl3pPr>
                  <a:lvl4pPr marL="1371600" indent="0" algn="l" defTabSz="457200" rtl="0" eaLnBrk="1" latinLnBrk="0" hangingPunct="1">
                    <a:defRPr sz="1100" kern="1200">
                      <a:solidFill>
                        <a:schemeClr val="lt1"/>
                      </a:solidFill>
                      <a:latin typeface="+mn-lt"/>
                      <a:ea typeface="+mn-ea"/>
                      <a:cs typeface="+mn-cs"/>
                    </a:defRPr>
                  </a:lvl4pPr>
                  <a:lvl5pPr marL="1828800" indent="0" algn="l" defTabSz="457200" rtl="0" eaLnBrk="1" latinLnBrk="0" hangingPunct="1">
                    <a:defRPr sz="1100" kern="1200">
                      <a:solidFill>
                        <a:schemeClr val="lt1"/>
                      </a:solidFill>
                      <a:latin typeface="+mn-lt"/>
                      <a:ea typeface="+mn-ea"/>
                      <a:cs typeface="+mn-cs"/>
                    </a:defRPr>
                  </a:lvl5pPr>
                  <a:lvl6pPr marL="2286000" indent="0" algn="l" defTabSz="457200" rtl="0" eaLnBrk="1" latinLnBrk="0" hangingPunct="1">
                    <a:defRPr sz="1100" kern="1200">
                      <a:solidFill>
                        <a:schemeClr val="lt1"/>
                      </a:solidFill>
                      <a:latin typeface="+mn-lt"/>
                      <a:ea typeface="+mn-ea"/>
                      <a:cs typeface="+mn-cs"/>
                    </a:defRPr>
                  </a:lvl6pPr>
                  <a:lvl7pPr marL="2743200" indent="0" algn="l" defTabSz="457200" rtl="0" eaLnBrk="1" latinLnBrk="0" hangingPunct="1">
                    <a:defRPr sz="1100" kern="1200">
                      <a:solidFill>
                        <a:schemeClr val="lt1"/>
                      </a:solidFill>
                      <a:latin typeface="+mn-lt"/>
                      <a:ea typeface="+mn-ea"/>
                      <a:cs typeface="+mn-cs"/>
                    </a:defRPr>
                  </a:lvl7pPr>
                  <a:lvl8pPr marL="3200400" indent="0" algn="l" defTabSz="457200" rtl="0" eaLnBrk="1" latinLnBrk="0" hangingPunct="1">
                    <a:defRPr sz="1100" kern="1200">
                      <a:solidFill>
                        <a:schemeClr val="lt1"/>
                      </a:solidFill>
                      <a:latin typeface="+mn-lt"/>
                      <a:ea typeface="+mn-ea"/>
                      <a:cs typeface="+mn-cs"/>
                    </a:defRPr>
                  </a:lvl8pPr>
                  <a:lvl9pPr marL="3657600" indent="0" algn="l" defTabSz="457200" rtl="0" eaLnBrk="1" latinLnBrk="0" hangingPunct="1">
                    <a:defRPr sz="1100" kern="1200">
                      <a:solidFill>
                        <a:schemeClr val="lt1"/>
                      </a:solidFill>
                      <a:latin typeface="+mn-lt"/>
                      <a:ea typeface="+mn-ea"/>
                      <a:cs typeface="+mn-cs"/>
                    </a:defRPr>
                  </a:lvl9pPr>
                </a:lstStyle>
                <a:p>
                  <a:pPr algn="l"/>
                  <a:endParaRPr lang="ru-RU"/>
                </a:p>
              </xdr:txBody>
            </xdr:sp>
          </xdr:grpSp>
          <xdr:sp macro="" textlink="">
            <xdr:nvSpPr>
              <xdr:cNvPr id="101" name="TextBox 57">
                <a:extLst>
                  <a:ext uri="{FF2B5EF4-FFF2-40B4-BE49-F238E27FC236}">
                    <a16:creationId xmlns:a16="http://schemas.microsoft.com/office/drawing/2014/main" id="{D3B8F8FD-C2CA-416B-7E92-5D686EED97BA}"/>
                  </a:ext>
                </a:extLst>
              </xdr:cNvPr>
              <xdr:cNvSpPr txBox="1"/>
            </xdr:nvSpPr>
            <xdr:spPr>
              <a:xfrm>
                <a:off x="2219344" y="3381685"/>
                <a:ext cx="1966475" cy="649548"/>
              </a:xfrm>
              <a:prstGeom prst="rect">
                <a:avLst/>
              </a:prstGeom>
              <a:noFill/>
            </xdr:spPr>
            <xdr:txBody>
              <a:bodyPr wrap="square" rtlCol="0">
                <a:noAutofit/>
              </a:bodyPr>
              <a:lstStyle>
                <a:defPPr>
                  <a:defRPr lang="en-US"/>
                </a:defPPr>
                <a:lvl1pPr marL="0" algn="l" defTabSz="457200" rtl="0" eaLnBrk="1" latinLnBrk="0" hangingPunct="1">
                  <a:defRPr sz="1800" kern="1200">
                    <a:solidFill>
                      <a:schemeClr val="tx1"/>
                    </a:solidFill>
                    <a:latin typeface="+mn-lt"/>
                    <a:ea typeface="+mn-ea"/>
                    <a:cs typeface="+mn-cs"/>
                  </a:defRPr>
                </a:lvl1pPr>
                <a:lvl2pPr marL="457200" algn="l" defTabSz="457200" rtl="0" eaLnBrk="1" latinLnBrk="0" hangingPunct="1">
                  <a:defRPr sz="1800" kern="1200">
                    <a:solidFill>
                      <a:schemeClr val="tx1"/>
                    </a:solidFill>
                    <a:latin typeface="+mn-lt"/>
                    <a:ea typeface="+mn-ea"/>
                    <a:cs typeface="+mn-cs"/>
                  </a:defRPr>
                </a:lvl2pPr>
                <a:lvl3pPr marL="914400" algn="l" defTabSz="457200" rtl="0" eaLnBrk="1" latinLnBrk="0" hangingPunct="1">
                  <a:defRPr sz="1800" kern="1200">
                    <a:solidFill>
                      <a:schemeClr val="tx1"/>
                    </a:solidFill>
                    <a:latin typeface="+mn-lt"/>
                    <a:ea typeface="+mn-ea"/>
                    <a:cs typeface="+mn-cs"/>
                  </a:defRPr>
                </a:lvl3pPr>
                <a:lvl4pPr marL="1371600" algn="l" defTabSz="457200" rtl="0" eaLnBrk="1" latinLnBrk="0" hangingPunct="1">
                  <a:defRPr sz="1800" kern="1200">
                    <a:solidFill>
                      <a:schemeClr val="tx1"/>
                    </a:solidFill>
                    <a:latin typeface="+mn-lt"/>
                    <a:ea typeface="+mn-ea"/>
                    <a:cs typeface="+mn-cs"/>
                  </a:defRPr>
                </a:lvl4pPr>
                <a:lvl5pPr marL="1828800" algn="l" defTabSz="457200" rtl="0" eaLnBrk="1" latinLnBrk="0" hangingPunct="1">
                  <a:defRPr sz="1800" kern="1200">
                    <a:solidFill>
                      <a:schemeClr val="tx1"/>
                    </a:solidFill>
                    <a:latin typeface="+mn-lt"/>
                    <a:ea typeface="+mn-ea"/>
                    <a:cs typeface="+mn-cs"/>
                  </a:defRPr>
                </a:lvl5pPr>
                <a:lvl6pPr marL="2286000" algn="l" defTabSz="457200" rtl="0" eaLnBrk="1" latinLnBrk="0" hangingPunct="1">
                  <a:defRPr sz="1800" kern="1200">
                    <a:solidFill>
                      <a:schemeClr val="tx1"/>
                    </a:solidFill>
                    <a:latin typeface="+mn-lt"/>
                    <a:ea typeface="+mn-ea"/>
                    <a:cs typeface="+mn-cs"/>
                  </a:defRPr>
                </a:lvl6pPr>
                <a:lvl7pPr marL="2743200" algn="l" defTabSz="457200" rtl="0" eaLnBrk="1" latinLnBrk="0" hangingPunct="1">
                  <a:defRPr sz="1800" kern="1200">
                    <a:solidFill>
                      <a:schemeClr val="tx1"/>
                    </a:solidFill>
                    <a:latin typeface="+mn-lt"/>
                    <a:ea typeface="+mn-ea"/>
                    <a:cs typeface="+mn-cs"/>
                  </a:defRPr>
                </a:lvl7pPr>
                <a:lvl8pPr marL="3200400" algn="l" defTabSz="457200" rtl="0" eaLnBrk="1" latinLnBrk="0" hangingPunct="1">
                  <a:defRPr sz="1800" kern="1200">
                    <a:solidFill>
                      <a:schemeClr val="tx1"/>
                    </a:solidFill>
                    <a:latin typeface="+mn-lt"/>
                    <a:ea typeface="+mn-ea"/>
                    <a:cs typeface="+mn-cs"/>
                  </a:defRPr>
                </a:lvl8pPr>
                <a:lvl9pPr marL="3657600" algn="l" defTabSz="457200" rtl="0" eaLnBrk="1" latinLnBrk="0" hangingPunct="1">
                  <a:defRPr sz="1800" kern="1200">
                    <a:solidFill>
                      <a:schemeClr val="tx1"/>
                    </a:solidFill>
                    <a:latin typeface="+mn-lt"/>
                    <a:ea typeface="+mn-ea"/>
                    <a:cs typeface="+mn-cs"/>
                  </a:defRPr>
                </a:lvl9pPr>
              </a:lstStyle>
              <a:p>
                <a:r>
                  <a:rPr lang="en-US" sz="3200">
                    <a:solidFill>
                      <a:schemeClr val="bg1">
                        <a:lumMod val="50000"/>
                      </a:schemeClr>
                    </a:solidFill>
                    <a:latin typeface="Bahnschrift" panose="020B0502040204020203" pitchFamily="34" charset="0"/>
                  </a:rPr>
                  <a:t>Profit</a:t>
                </a:r>
                <a:endParaRPr lang="en-US" sz="2400">
                  <a:solidFill>
                    <a:schemeClr val="bg1">
                      <a:lumMod val="50000"/>
                    </a:schemeClr>
                  </a:solidFill>
                  <a:latin typeface="Bahnschrift" panose="020B0502040204020203" pitchFamily="34" charset="0"/>
                </a:endParaRPr>
              </a:p>
            </xdr:txBody>
          </xdr:sp>
          <xdr:sp macro="" textlink="Profit">
            <xdr:nvSpPr>
              <xdr:cNvPr id="103" name="TextBox 79">
                <a:extLst>
                  <a:ext uri="{FF2B5EF4-FFF2-40B4-BE49-F238E27FC236}">
                    <a16:creationId xmlns:a16="http://schemas.microsoft.com/office/drawing/2014/main" id="{D2F092D6-8D86-C4F2-95B1-FE2636B63E3C}"/>
                  </a:ext>
                </a:extLst>
              </xdr:cNvPr>
              <xdr:cNvSpPr txBox="1"/>
            </xdr:nvSpPr>
            <xdr:spPr>
              <a:xfrm>
                <a:off x="3776220" y="3596349"/>
                <a:ext cx="2134198" cy="871027"/>
              </a:xfrm>
              <a:prstGeom prst="rect">
                <a:avLst/>
              </a:prstGeom>
              <a:noFill/>
            </xdr:spPr>
            <xdr:txBody>
              <a:bodyPr wrap="square" rtlCol="0">
                <a:noAutofit/>
              </a:bodyPr>
              <a:lstStyle/>
              <a:p>
                <a:pPr marL="0" indent="0" algn="l" defTabSz="457200" rtl="0" eaLnBrk="1" latinLnBrk="0" hangingPunct="1"/>
                <a:fld id="{4E804D9F-5A4A-43C3-8BA2-696220A13DED}" type="TxLink">
                  <a:rPr lang="en-US" sz="4000" b="0" i="0" u="none" strike="noStrike" kern="1200">
                    <a:solidFill>
                      <a:schemeClr val="bg1">
                        <a:lumMod val="50000"/>
                      </a:schemeClr>
                    </a:solidFill>
                    <a:latin typeface="Bahnschrift"/>
                    <a:ea typeface="+mn-ea"/>
                    <a:cs typeface="Calibri"/>
                  </a:rPr>
                  <a:pPr marL="0" indent="0" algn="l" defTabSz="457200" rtl="0" eaLnBrk="1" latinLnBrk="0" hangingPunct="1"/>
                  <a:t>$ 1301</a:t>
                </a:fld>
                <a:endParaRPr lang="en-US" sz="4000" b="0" i="0" u="none" strike="noStrike" kern="1200">
                  <a:solidFill>
                    <a:schemeClr val="bg1">
                      <a:lumMod val="50000"/>
                    </a:schemeClr>
                  </a:solidFill>
                  <a:latin typeface="Bahnschrift" panose="020B0502040204020203" pitchFamily="34" charset="0"/>
                  <a:ea typeface="+mn-ea"/>
                  <a:cs typeface="Calibri"/>
                </a:endParaRPr>
              </a:p>
            </xdr:txBody>
          </xdr:sp>
        </xdr:grpSp>
        <xdr:grpSp>
          <xdr:nvGrpSpPr>
            <xdr:cNvPr id="108" name="Group 107">
              <a:extLst>
                <a:ext uri="{FF2B5EF4-FFF2-40B4-BE49-F238E27FC236}">
                  <a16:creationId xmlns:a16="http://schemas.microsoft.com/office/drawing/2014/main" id="{A9EE1850-5D23-F570-0BC5-20F378FB25FF}"/>
                </a:ext>
              </a:extLst>
            </xdr:cNvPr>
            <xdr:cNvGrpSpPr/>
          </xdr:nvGrpSpPr>
          <xdr:grpSpPr>
            <a:xfrm>
              <a:off x="6706600" y="4702532"/>
              <a:ext cx="2421624" cy="572900"/>
              <a:chOff x="6692524" y="4702532"/>
              <a:chExt cx="2415993" cy="572900"/>
            </a:xfrm>
          </xdr:grpSpPr>
          <xdr:sp macro="" textlink="">
            <xdr:nvSpPr>
              <xdr:cNvPr id="79" name="Rectangle: Rounded Corners 78">
                <a:extLst>
                  <a:ext uri="{FF2B5EF4-FFF2-40B4-BE49-F238E27FC236}">
                    <a16:creationId xmlns:a16="http://schemas.microsoft.com/office/drawing/2014/main" id="{73252E5C-1263-AFC2-DC0B-F638B3BDE028}"/>
                  </a:ext>
                </a:extLst>
              </xdr:cNvPr>
              <xdr:cNvSpPr/>
            </xdr:nvSpPr>
            <xdr:spPr>
              <a:xfrm>
                <a:off x="6692524" y="4731369"/>
                <a:ext cx="2415993" cy="521545"/>
              </a:xfrm>
              <a:prstGeom prst="roundRect">
                <a:avLst>
                  <a:gd name="adj" fmla="val 50000"/>
                </a:avLst>
              </a:prstGeom>
              <a:solidFill>
                <a:srgbClr val="E6E8E5">
                  <a:alpha val="27000"/>
                </a:srgbClr>
              </a:solidFill>
              <a:ln>
                <a:noFill/>
              </a:ln>
              <a:effectLst>
                <a:innerShdw blurRad="63500" dist="50800" dir="16200000">
                  <a:srgbClr val="054C59">
                    <a:alpha val="27000"/>
                  </a:srgbClr>
                </a:inn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r"/>
                <a:r>
                  <a:rPr lang="en-US">
                    <a:solidFill>
                      <a:schemeClr val="tx1">
                        <a:lumMod val="75000"/>
                        <a:lumOff val="25000"/>
                      </a:schemeClr>
                    </a:solidFill>
                  </a:rPr>
                  <a:t>vs PY</a:t>
                </a:r>
              </a:p>
            </xdr:txBody>
          </xdr:sp>
          <xdr:grpSp>
            <xdr:nvGrpSpPr>
              <xdr:cNvPr id="106" name="Group 105">
                <a:extLst>
                  <a:ext uri="{FF2B5EF4-FFF2-40B4-BE49-F238E27FC236}">
                    <a16:creationId xmlns:a16="http://schemas.microsoft.com/office/drawing/2014/main" id="{D08D8126-FFF5-DD18-931F-A626E6389C1A}"/>
                  </a:ext>
                </a:extLst>
              </xdr:cNvPr>
              <xdr:cNvGrpSpPr/>
            </xdr:nvGrpSpPr>
            <xdr:grpSpPr>
              <a:xfrm>
                <a:off x="6945392" y="4702532"/>
                <a:ext cx="1487171" cy="572900"/>
                <a:chOff x="6607091" y="4424109"/>
                <a:chExt cx="1481613" cy="572900"/>
              </a:xfrm>
            </xdr:grpSpPr>
            <xdr:sp macro="" textlink="Analysis!G54">
              <xdr:nvSpPr>
                <xdr:cNvPr id="92" name="TextBox 91">
                  <a:extLst>
                    <a:ext uri="{FF2B5EF4-FFF2-40B4-BE49-F238E27FC236}">
                      <a16:creationId xmlns:a16="http://schemas.microsoft.com/office/drawing/2014/main" id="{FA3860AE-79FF-930C-297C-F745A381200E}"/>
                    </a:ext>
                  </a:extLst>
                </xdr:cNvPr>
                <xdr:cNvSpPr txBox="1"/>
              </xdr:nvSpPr>
              <xdr:spPr>
                <a:xfrm>
                  <a:off x="6611835" y="4424109"/>
                  <a:ext cx="1472124" cy="57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F247CD0-7AC7-4A8D-8873-CE24BF13D0FB}" type="TxLink">
                    <a:rPr lang="en-US" sz="2800" b="0" i="0" u="none" strike="noStrike">
                      <a:solidFill>
                        <a:srgbClr val="48F52B"/>
                      </a:solidFill>
                      <a:latin typeface="Bahnschrift" panose="020B0502040204020203" pitchFamily="34" charset="0"/>
                      <a:cs typeface="Calibri"/>
                    </a:rPr>
                    <a:pPr/>
                    <a:t>▲20.2%</a:t>
                  </a:fld>
                  <a:endParaRPr lang="en-US" sz="2800">
                    <a:solidFill>
                      <a:srgbClr val="48F52B"/>
                    </a:solidFill>
                    <a:latin typeface="Bahnschrift" panose="020B0502040204020203" pitchFamily="34" charset="0"/>
                  </a:endParaRPr>
                </a:p>
              </xdr:txBody>
            </xdr:sp>
            <xdr:sp macro="" textlink="Analysis!H54">
              <xdr:nvSpPr>
                <xdr:cNvPr id="97" name="TextBox 96">
                  <a:extLst>
                    <a:ext uri="{FF2B5EF4-FFF2-40B4-BE49-F238E27FC236}">
                      <a16:creationId xmlns:a16="http://schemas.microsoft.com/office/drawing/2014/main" id="{9D49154B-6D8D-6F52-8B67-B1D82A7BA872}"/>
                    </a:ext>
                  </a:extLst>
                </xdr:cNvPr>
                <xdr:cNvSpPr txBox="1"/>
              </xdr:nvSpPr>
              <xdr:spPr>
                <a:xfrm>
                  <a:off x="6607091" y="4424109"/>
                  <a:ext cx="1481613" cy="57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17EE702-3E78-434F-AED1-B2CE1C6732EF}" type="TxLink">
                    <a:rPr lang="en-US" sz="2800" b="0" i="0" u="none" strike="noStrike">
                      <a:solidFill>
                        <a:srgbClr val="FF0000"/>
                      </a:solidFill>
                      <a:latin typeface="Bahnschrift" panose="020B0502040204020203" pitchFamily="34" charset="0"/>
                      <a:cs typeface="Calibri"/>
                    </a:rPr>
                    <a:pPr/>
                    <a:t> </a:t>
                  </a:fld>
                  <a:endParaRPr lang="en-US" sz="2800">
                    <a:solidFill>
                      <a:srgbClr val="FF0000"/>
                    </a:solidFill>
                    <a:latin typeface="Bahnschrift" panose="020B0502040204020203" pitchFamily="34" charset="0"/>
                  </a:endParaRPr>
                </a:p>
              </xdr:txBody>
            </xdr:sp>
          </xdr:grpSp>
        </xdr:grpSp>
        <xdr:graphicFrame macro="">
          <xdr:nvGraphicFramePr>
            <xdr:cNvPr id="107" name="Chart 106">
              <a:extLst>
                <a:ext uri="{FF2B5EF4-FFF2-40B4-BE49-F238E27FC236}">
                  <a16:creationId xmlns:a16="http://schemas.microsoft.com/office/drawing/2014/main" id="{2A2E957B-7FFE-42DB-86F5-0219304DC49A}"/>
                </a:ext>
              </a:extLst>
            </xdr:cNvPr>
            <xdr:cNvGraphicFramePr>
              <a:graphicFrameLocks/>
            </xdr:cNvGraphicFramePr>
          </xdr:nvGraphicFramePr>
          <xdr:xfrm>
            <a:off x="8055428" y="2490107"/>
            <a:ext cx="2331720" cy="1143000"/>
          </xdr:xfrm>
          <a:graphic>
            <a:graphicData uri="http://schemas.openxmlformats.org/drawingml/2006/chart">
              <c:chart xmlns:c="http://schemas.openxmlformats.org/drawingml/2006/chart" xmlns:r="http://schemas.openxmlformats.org/officeDocument/2006/relationships" r:id="rId20"/>
            </a:graphicData>
          </a:graphic>
        </xdr:graphicFrame>
      </xdr:grpSp>
      <xdr:pic>
        <xdr:nvPicPr>
          <xdr:cNvPr id="112" name="Graphic 111" descr="Money envelope">
            <a:extLst>
              <a:ext uri="{FF2B5EF4-FFF2-40B4-BE49-F238E27FC236}">
                <a16:creationId xmlns:a16="http://schemas.microsoft.com/office/drawing/2014/main" id="{9FB89BDD-0FBA-1BCF-EE8D-8E5047F5BE45}"/>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rot="1897702">
            <a:off x="6464891" y="2374622"/>
            <a:ext cx="796654" cy="822255"/>
          </a:xfrm>
          <a:prstGeom prst="rect">
            <a:avLst/>
          </a:prstGeom>
        </xdr:spPr>
      </xdr:pic>
    </xdr:grpSp>
    <xdr:clientData/>
  </xdr:twoCellAnchor>
  <xdr:twoCellAnchor>
    <xdr:from>
      <xdr:col>42</xdr:col>
      <xdr:colOff>547687</xdr:colOff>
      <xdr:row>25</xdr:row>
      <xdr:rowOff>119062</xdr:rowOff>
    </xdr:from>
    <xdr:to>
      <xdr:col>47</xdr:col>
      <xdr:colOff>357187</xdr:colOff>
      <xdr:row>29</xdr:row>
      <xdr:rowOff>23812</xdr:rowOff>
    </xdr:to>
    <xdr:sp macro="" textlink="">
      <xdr:nvSpPr>
        <xdr:cNvPr id="2" name="TextBox 1">
          <a:extLst>
            <a:ext uri="{FF2B5EF4-FFF2-40B4-BE49-F238E27FC236}">
              <a16:creationId xmlns:a16="http://schemas.microsoft.com/office/drawing/2014/main" id="{02A44544-4F53-0FED-82E3-9BBDC6E3C7D5}"/>
            </a:ext>
          </a:extLst>
        </xdr:cNvPr>
        <xdr:cNvSpPr txBox="1"/>
      </xdr:nvSpPr>
      <xdr:spPr>
        <a:xfrm>
          <a:off x="26550937" y="4881562"/>
          <a:ext cx="2905125" cy="666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0" i="0" u="sng">
              <a:solidFill>
                <a:srgbClr val="FF0000"/>
              </a:solidFill>
              <a:latin typeface="Bahnschrift" panose="020B0502040204020203" pitchFamily="34" charset="0"/>
            </a:rPr>
            <a:t>NB:</a:t>
          </a:r>
          <a:r>
            <a:rPr lang="en-US" sz="2600" b="0" i="1" u="sng">
              <a:solidFill>
                <a:srgbClr val="FF0000"/>
              </a:solidFill>
              <a:latin typeface="Bahnschrift" panose="020B0502040204020203" pitchFamily="34" charset="0"/>
            </a:rPr>
            <a:t>Size</a:t>
          </a:r>
          <a:r>
            <a:rPr lang="en-US" sz="2400" b="0" i="1" u="sng">
              <a:solidFill>
                <a:srgbClr val="FF0000"/>
              </a:solidFill>
              <a:latin typeface="Bahnschrift" panose="020B0502040204020203" pitchFamily="34" charset="0"/>
            </a:rPr>
            <a:t> is in Kg</a:t>
          </a:r>
        </a:p>
      </xdr:txBody>
    </xdr:sp>
    <xdr:clientData/>
  </xdr:twoCellAnchor>
  <xdr:twoCellAnchor>
    <xdr:from>
      <xdr:col>17</xdr:col>
      <xdr:colOff>309562</xdr:colOff>
      <xdr:row>58</xdr:row>
      <xdr:rowOff>47625</xdr:rowOff>
    </xdr:from>
    <xdr:to>
      <xdr:col>35</xdr:col>
      <xdr:colOff>119062</xdr:colOff>
      <xdr:row>58</xdr:row>
      <xdr:rowOff>47625</xdr:rowOff>
    </xdr:to>
    <xdr:cxnSp macro="">
      <xdr:nvCxnSpPr>
        <xdr:cNvPr id="30" name="Straight Connector 29">
          <a:extLst>
            <a:ext uri="{FF2B5EF4-FFF2-40B4-BE49-F238E27FC236}">
              <a16:creationId xmlns:a16="http://schemas.microsoft.com/office/drawing/2014/main" id="{3248F151-04A7-C66A-2B82-6284B743B254}"/>
            </a:ext>
          </a:extLst>
        </xdr:cNvPr>
        <xdr:cNvCxnSpPr/>
      </xdr:nvCxnSpPr>
      <xdr:spPr>
        <a:xfrm>
          <a:off x="10834687" y="11096625"/>
          <a:ext cx="10953750" cy="0"/>
        </a:xfrm>
        <a:prstGeom prst="line">
          <a:avLst/>
        </a:prstGeom>
        <a:ln>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523875</xdr:colOff>
      <xdr:row>62</xdr:row>
      <xdr:rowOff>166687</xdr:rowOff>
    </xdr:from>
    <xdr:to>
      <xdr:col>17</xdr:col>
      <xdr:colOff>47625</xdr:colOff>
      <xdr:row>84</xdr:row>
      <xdr:rowOff>166686</xdr:rowOff>
    </xdr:to>
    <xdr:graphicFrame macro="">
      <xdr:nvGraphicFramePr>
        <xdr:cNvPr id="22" name="Chart 21">
          <a:extLst>
            <a:ext uri="{FF2B5EF4-FFF2-40B4-BE49-F238E27FC236}">
              <a16:creationId xmlns:a16="http://schemas.microsoft.com/office/drawing/2014/main" id="{9A3C04E0-784E-42F8-80B3-C5C4B33C4E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J" refreshedDate="46224.786139814816" backgroundQuery="1" createdVersion="8" refreshedVersion="8" minRefreshableVersion="3" recordCount="0" supportSubquery="1" supportAdvancedDrill="1" xr:uid="{04D1D910-F4A7-4C49-9A6B-76EF0F2F930C}">
  <cacheSource type="external" connectionId="6"/>
  <cacheFields count="6">
    <cacheField name="[Measures].[Revenue]" caption="Revenue" numFmtId="0" hierarchy="46" level="32767"/>
    <cacheField name="[Measures].[Profit]" caption="Profit" numFmtId="0" hierarchy="47" level="32767"/>
    <cacheField name="[Measures].[Profit Margin]" caption="Profit Margin" numFmtId="0" hierarchy="48" level="32767"/>
    <cacheField name="[Measures].[Total orders]" caption="Total orders" numFmtId="0" hierarchy="49" level="32767"/>
    <cacheField name="[Measures].[AOV]" caption="AOV" numFmtId="0" hierarchy="50" level="32767"/>
    <cacheField name="[orders].[Size].[Size]" caption="Size" numFmtId="0" hierarchy="26" level="1">
      <sharedItems containsSemiMixedTypes="0" containsNonDate="0" containsString="0"/>
    </cacheField>
  </cacheFields>
  <cacheHierarchies count="74">
    <cacheHierarchy uniqueName="[A].[Measures]" caption="Measures" attribute="1" defaultMemberUniqueName="[A].[Measures].[All]" allUniqueName="[A].[Measures].[All]" dimensionUniqueName="[A]"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Loyalty Card]" caption="Loyalty Card" attribute="1" defaultMemberUniqueName="[customers].[Loyalty Card].[All]" allUniqueName="[customers].[Loyalty Card].[All]" dimensionUniqueName="[custom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Email]" caption="Email" attribute="1" defaultMemberUniqueName="[orders].[Email].[All]" allUniqueName="[orders].[Email].[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Loyalty Card]" caption="Loyalty Card" attribute="1" defaultMemberUniqueName="[orders].[Loyalty Card].[All]" allUniqueName="[orders].[Loyalty Card].[All]" dimensionUniqueName="[orders]" displayFolder="" count="0" memberValueDatatype="130" unbalanced="0"/>
    <cacheHierarchy uniqueName="[orders].[Coffee Type]" caption="Coffee Type" attribute="1" defaultMemberUniqueName="[orders].[Coffee Type].[All]" allUniqueName="[orders].[Coffee Type].[All]" dimensionUniqueName="[orders]" displayFolder="" count="2" memberValueDatatype="130" unbalanced="0"/>
    <cacheHierarchy uniqueName="[orders].[Roast Type]" caption="Roast Type" attribute="1" defaultMemberUniqueName="[orders].[Roast Type].[All]" allUniqueName="[orders].[Roast Type].[All]" dimensionUniqueName="[orders]" displayFolder="" count="2" memberValueDatatype="130" unbalanced="0"/>
    <cacheHierarchy uniqueName="[orders].[Size]" caption="Size" attribute="1" defaultMemberUniqueName="[orders].[Size].[All]" allUniqueName="[orders].[Size].[All]" dimensionUniqueName="[orders]" displayFolder="" count="2" memberValueDatatype="5" unbalanced="0">
      <fieldsUsage count="2">
        <fieldUsage x="-1"/>
        <fieldUsage x="5"/>
      </fieldsUsage>
    </cacheHierarchy>
    <cacheHierarchy uniqueName="[orders].[Quantity]" caption="Quantity" attribute="1" defaultMemberUniqueName="[orders].[Quantity].[All]" allUniqueName="[orders].[Quantity].[All]" dimensionUniqueName="[orders]" displayFolder="" count="0" memberValueDatatype="20" unbalanced="0"/>
    <cacheHierarchy uniqueName="[orders].[Unit Price]" caption="Unit Price" attribute="1" defaultMemberUniqueName="[orders].[Unit Price].[All]" allUniqueName="[orders].[Unit Price].[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orders].[Year]" caption="Year" attribute="1" defaultMemberUniqueName="[orders].[Year].[All]" allUniqueName="[orders].[Year].[All]" dimensionUniqueName="[orders]" displayFolder="" count="2" memberValueDatatype="20" unbalanced="0"/>
    <cacheHierarchy uniqueName="[orders].[Month]" caption="Month" attribute="1" defaultMemberUniqueName="[orders].[Month].[All]" allUniqueName="[orders].[Month].[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Price per 100g]" caption="Price per 100g" attribute="1" defaultMemberUniqueName="[orders].[Price per 100g].[All]" allUniqueName="[orders].[Price per 100g].[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offee Type]" caption="Coffee Type" attribute="1" defaultMemberUniqueName="[products].[Coffee Type].[All]" allUniqueName="[products].[Coffee Type].[All]" dimensionUniqueName="[products]" displayFolder="" count="0" memberValueDatatype="130" unbalanced="0"/>
    <cacheHierarchy uniqueName="[products].[Roast Type]" caption="Roast Type" attribute="1" defaultMemberUniqueName="[products].[Roast Type].[All]" allUniqueName="[products].[Roast Type].[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5" unbalanced="0"/>
    <cacheHierarchy uniqueName="[products].[Unit Price]" caption="Unit Price" attribute="1" defaultMemberUniqueName="[products].[Unit Price].[All]" allUniqueName="[products].[Unit Price].[All]" dimensionUniqueName="[products]" displayFolder="" count="0" memberValueDatatype="5" unbalanced="0"/>
    <cacheHierarchy uniqueName="[products].[Price per 100g]" caption="Price per 100g" attribute="1" defaultMemberUniqueName="[products].[Price per 100g].[All]" allUniqueName="[products].[Price per 100g].[All]" dimensionUniqueName="[products]" displayFolder="" count="0" memberValueDatatype="5" unbalanced="0"/>
    <cacheHierarchy uniqueName="[products].[Profit]" caption="Profit" attribute="1" defaultMemberUniqueName="[products].[Profit].[All]" allUniqueName="[products].[Profit].[All]" dimensionUniqueName="[products]" displayFolder="" count="0" memberValueDatatype="5"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Revenue]" caption="Revenue" measure="1" displayFolder="" measureGroup="A" count="0" oneField="1">
      <fieldsUsage count="1">
        <fieldUsage x="0"/>
      </fieldsUsage>
    </cacheHierarchy>
    <cacheHierarchy uniqueName="[Measures].[Profit]" caption="Profit" measure="1" displayFolder="" measureGroup="A" count="0" oneField="1">
      <fieldsUsage count="1">
        <fieldUsage x="1"/>
      </fieldsUsage>
    </cacheHierarchy>
    <cacheHierarchy uniqueName="[Measures].[Profit Margin]" caption="Profit Margin" measure="1" displayFolder="" measureGroup="A" count="0" oneField="1">
      <fieldsUsage count="1">
        <fieldUsage x="2"/>
      </fieldsUsage>
    </cacheHierarchy>
    <cacheHierarchy uniqueName="[Measures].[Total orders]" caption="Total orders" measure="1" displayFolder="" measureGroup="A" count="0" oneField="1">
      <fieldsUsage count="1">
        <fieldUsage x="3"/>
      </fieldsUsage>
    </cacheHierarchy>
    <cacheHierarchy uniqueName="[Measures].[AOV]" caption="AOV" measure="1" displayFolder="" measureGroup="A" count="0" oneField="1">
      <fieldsUsage count="1">
        <fieldUsage x="4"/>
      </fieldsUsage>
    </cacheHierarchy>
    <cacheHierarchy uniqueName="[Measures].[PY Revenue]" caption="PY Revenue" measure="1" displayFolder="" measureGroup="A" count="0"/>
    <cacheHierarchy uniqueName="[Measures].[PY Profit]" caption="PY Profit" measure="1" displayFolder="" measureGroup="A" count="0"/>
    <cacheHierarchy uniqueName="[Measures].[PY Profit Margin]" caption="PY Profit Margin" measure="1" displayFolder="" measureGroup="A" count="0"/>
    <cacheHierarchy uniqueName="[Measures].[PY Orders]" caption="PY Orders" measure="1" displayFolder="" measureGroup="A" count="0"/>
    <cacheHierarchy uniqueName="[Measures].[PY AOV]" caption="PY AOV" measure="1" displayFolder="" measureGroup="A" count="0"/>
    <cacheHierarchy uniqueName="[Measures].[YoY Revenue]" caption="YoY Revenue" measure="1" displayFolder="" measureGroup="A" count="0"/>
    <cacheHierarchy uniqueName="[Measures].[YoY Profit]" caption="YoY Profit" measure="1" displayFolder="" measureGroup="A" count="0"/>
    <cacheHierarchy uniqueName="[Measures].[YoY Margin]" caption="YoY Margin" measure="1" displayFolder="" measureGroup="A" count="0"/>
    <cacheHierarchy uniqueName="[Measures].[YoY Orders]" caption="YoY Orders" measure="1" displayFolder="" measureGroup="A" count="0"/>
    <cacheHierarchy uniqueName="[Measures].[YoY AOV]" caption="YoY AOV" measure="1" displayFolder="" measureGroup="A" count="0"/>
    <cacheHierarchy uniqueName="[Measures].[Revenue (Yes)]" caption="Revenue (Yes)" measure="1" displayFolder="" measureGroup="A" count="0"/>
    <cacheHierarchy uniqueName="[Measures].[Revenue (No)]" caption="Revenue (No)" measure="1" displayFolder="" measureGroup="A" count="0"/>
    <cacheHierarchy uniqueName="[Measures].[Revenue % No]" caption="Revenue % No" measure="1" displayFolder="" measureGroup="A" count="0"/>
    <cacheHierarchy uniqueName="[Measures].[Revenue % Yes]" caption="Revenue % Yes" measure="1" displayFolder="" measureGroup="A" count="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A]" caption="__XL_Count A" measure="1" displayFolder="" measureGroup="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Quantity]" caption="Sum of Quantity" measure="1" displayFolder="" measureGroup="orders" count="0" hidden="1">
      <extLst>
        <ext xmlns:x15="http://schemas.microsoft.com/office/spreadsheetml/2010/11/main" uri="{B97F6D7D-B522-45F9-BDA1-12C45D357490}">
          <x15:cacheHierarchy aggregatedColumn="27"/>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29"/>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27"/>
        </ext>
      </extLst>
    </cacheHierarchy>
  </cacheHierarchies>
  <kpis count="0"/>
  <dimensions count="6">
    <dimension name="A" uniqueName="[A]" caption="A"/>
    <dimension name="Calendar" uniqueName="[Calendar]" caption="Calendar"/>
    <dimension name="customers" uniqueName="[customers]" caption="customers"/>
    <dimension measure="1" name="Measures" uniqueName="[Measures]" caption="Measures"/>
    <dimension name="orders" uniqueName="[orders]" caption="orders"/>
    <dimension name="products" uniqueName="[products]" caption="products"/>
  </dimensions>
  <measureGroups count="5">
    <measureGroup name="A" caption="A"/>
    <measureGroup name="Calendar" caption="Calendar"/>
    <measureGroup name="customers" caption="customers"/>
    <measureGroup name="orders" caption="orders"/>
    <measureGroup name="products" caption="products"/>
  </measureGroups>
  <maps count="8">
    <map measureGroup="0" dimension="0"/>
    <map measureGroup="1" dimension="1"/>
    <map measureGroup="2" dimension="2"/>
    <map measureGroup="3" dimension="1"/>
    <map measureGroup="3" dimension="2"/>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J" refreshedDate="46224.786140162039" backgroundQuery="1" createdVersion="8" refreshedVersion="8" minRefreshableVersion="3" recordCount="0" supportSubquery="1" supportAdvancedDrill="1" xr:uid="{B59C646E-B0C0-4019-8E91-49C97A4CC9C2}">
  <cacheSource type="external" connectionId="6"/>
  <cacheFields count="6">
    <cacheField name="[Measures].[PY Revenue]" caption="PY Revenue" numFmtId="0" hierarchy="51" level="32767"/>
    <cacheField name="[Measures].[PY Profit]" caption="PY Profit" numFmtId="0" hierarchy="52" level="32767"/>
    <cacheField name="[Measures].[PY Profit Margin]" caption="PY Profit Margin" numFmtId="0" hierarchy="53" level="32767"/>
    <cacheField name="[Measures].[PY Orders]" caption="PY Orders" numFmtId="0" hierarchy="54" level="32767"/>
    <cacheField name="[Measures].[PY AOV]" caption="PY AOV" numFmtId="0" hierarchy="55" level="32767"/>
    <cacheField name="[orders].[Size].[Size]" caption="Size" numFmtId="0" hierarchy="26" level="1">
      <sharedItems containsSemiMixedTypes="0" containsNonDate="0" containsString="0"/>
    </cacheField>
  </cacheFields>
  <cacheHierarchies count="74">
    <cacheHierarchy uniqueName="[A].[Measures]" caption="Measures" attribute="1" defaultMemberUniqueName="[A].[Measures].[All]" allUniqueName="[A].[Measures].[All]" dimensionUniqueName="[A]"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Loyalty Card]" caption="Loyalty Card" attribute="1" defaultMemberUniqueName="[customers].[Loyalty Card].[All]" allUniqueName="[customers].[Loyalty Card].[All]" dimensionUniqueName="[custom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Email]" caption="Email" attribute="1" defaultMemberUniqueName="[orders].[Email].[All]" allUniqueName="[orders].[Email].[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Loyalty Card]" caption="Loyalty Card" attribute="1" defaultMemberUniqueName="[orders].[Loyalty Card].[All]" allUniqueName="[orders].[Loyalty Card].[All]" dimensionUniqueName="[orders]" displayFolder="" count="0" memberValueDatatype="130" unbalanced="0"/>
    <cacheHierarchy uniqueName="[orders].[Coffee Type]" caption="Coffee Type" attribute="1" defaultMemberUniqueName="[orders].[Coffee Type].[All]" allUniqueName="[orders].[Coffee Type].[All]" dimensionUniqueName="[orders]" displayFolder="" count="2" memberValueDatatype="130" unbalanced="0"/>
    <cacheHierarchy uniqueName="[orders].[Roast Type]" caption="Roast Type" attribute="1" defaultMemberUniqueName="[orders].[Roast Type].[All]" allUniqueName="[orders].[Roast Type].[All]" dimensionUniqueName="[orders]" displayFolder="" count="0" memberValueDatatype="130" unbalanced="0"/>
    <cacheHierarchy uniqueName="[orders].[Size]" caption="Size" attribute="1" defaultMemberUniqueName="[orders].[Size].[All]" allUniqueName="[orders].[Size].[All]" dimensionUniqueName="[orders]" displayFolder="" count="2" memberValueDatatype="5" unbalanced="0">
      <fieldsUsage count="2">
        <fieldUsage x="-1"/>
        <fieldUsage x="5"/>
      </fieldsUsage>
    </cacheHierarchy>
    <cacheHierarchy uniqueName="[orders].[Quantity]" caption="Quantity" attribute="1" defaultMemberUniqueName="[orders].[Quantity].[All]" allUniqueName="[orders].[Quantity].[All]" dimensionUniqueName="[orders]" displayFolder="" count="0" memberValueDatatype="20" unbalanced="0"/>
    <cacheHierarchy uniqueName="[orders].[Unit Price]" caption="Unit Price" attribute="1" defaultMemberUniqueName="[orders].[Unit Price].[All]" allUniqueName="[orders].[Unit Price].[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orders].[Year]" caption="Year" attribute="1" defaultMemberUniqueName="[orders].[Year].[All]" allUniqueName="[orders].[Year].[All]" dimensionUniqueName="[orders]" displayFolder="" count="2" memberValueDatatype="20" unbalanced="0"/>
    <cacheHierarchy uniqueName="[orders].[Month]" caption="Month" attribute="1" defaultMemberUniqueName="[orders].[Month].[All]" allUniqueName="[orders].[Month].[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Price per 100g]" caption="Price per 100g" attribute="1" defaultMemberUniqueName="[orders].[Price per 100g].[All]" allUniqueName="[orders].[Price per 100g].[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offee Type]" caption="Coffee Type" attribute="1" defaultMemberUniqueName="[products].[Coffee Type].[All]" allUniqueName="[products].[Coffee Type].[All]" dimensionUniqueName="[products]" displayFolder="" count="0" memberValueDatatype="130" unbalanced="0"/>
    <cacheHierarchy uniqueName="[products].[Roast Type]" caption="Roast Type" attribute="1" defaultMemberUniqueName="[products].[Roast Type].[All]" allUniqueName="[products].[Roast Type].[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5" unbalanced="0"/>
    <cacheHierarchy uniqueName="[products].[Unit Price]" caption="Unit Price" attribute="1" defaultMemberUniqueName="[products].[Unit Price].[All]" allUniqueName="[products].[Unit Price].[All]" dimensionUniqueName="[products]" displayFolder="" count="0" memberValueDatatype="5" unbalanced="0"/>
    <cacheHierarchy uniqueName="[products].[Price per 100g]" caption="Price per 100g" attribute="1" defaultMemberUniqueName="[products].[Price per 100g].[All]" allUniqueName="[products].[Price per 100g].[All]" dimensionUniqueName="[products]" displayFolder="" count="0" memberValueDatatype="5" unbalanced="0"/>
    <cacheHierarchy uniqueName="[products].[Profit]" caption="Profit" attribute="1" defaultMemberUniqueName="[products].[Profit].[All]" allUniqueName="[products].[Profit].[All]" dimensionUniqueName="[products]" displayFolder="" count="0" memberValueDatatype="5"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Revenue]" caption="Revenue" measure="1" displayFolder="" measureGroup="A" count="0"/>
    <cacheHierarchy uniqueName="[Measures].[Profit]" caption="Profit" measure="1" displayFolder="" measureGroup="A" count="0"/>
    <cacheHierarchy uniqueName="[Measures].[Profit Margin]" caption="Profit Margin" measure="1" displayFolder="" measureGroup="A" count="0"/>
    <cacheHierarchy uniqueName="[Measures].[Total orders]" caption="Total orders" measure="1" displayFolder="" measureGroup="A" count="0"/>
    <cacheHierarchy uniqueName="[Measures].[AOV]" caption="AOV" measure="1" displayFolder="" measureGroup="A" count="0"/>
    <cacheHierarchy uniqueName="[Measures].[PY Revenue]" caption="PY Revenue" measure="1" displayFolder="" measureGroup="A" count="0" oneField="1">
      <fieldsUsage count="1">
        <fieldUsage x="0"/>
      </fieldsUsage>
    </cacheHierarchy>
    <cacheHierarchy uniqueName="[Measures].[PY Profit]" caption="PY Profit" measure="1" displayFolder="" measureGroup="A" count="0" oneField="1">
      <fieldsUsage count="1">
        <fieldUsage x="1"/>
      </fieldsUsage>
    </cacheHierarchy>
    <cacheHierarchy uniqueName="[Measures].[PY Profit Margin]" caption="PY Profit Margin" measure="1" displayFolder="" measureGroup="A" count="0" oneField="1">
      <fieldsUsage count="1">
        <fieldUsage x="2"/>
      </fieldsUsage>
    </cacheHierarchy>
    <cacheHierarchy uniqueName="[Measures].[PY Orders]" caption="PY Orders" measure="1" displayFolder="" measureGroup="A" count="0" oneField="1">
      <fieldsUsage count="1">
        <fieldUsage x="3"/>
      </fieldsUsage>
    </cacheHierarchy>
    <cacheHierarchy uniqueName="[Measures].[PY AOV]" caption="PY AOV" measure="1" displayFolder="" measureGroup="A" count="0" oneField="1">
      <fieldsUsage count="1">
        <fieldUsage x="4"/>
      </fieldsUsage>
    </cacheHierarchy>
    <cacheHierarchy uniqueName="[Measures].[YoY Revenue]" caption="YoY Revenue" measure="1" displayFolder="" measureGroup="A" count="0"/>
    <cacheHierarchy uniqueName="[Measures].[YoY Profit]" caption="YoY Profit" measure="1" displayFolder="" measureGroup="A" count="0"/>
    <cacheHierarchy uniqueName="[Measures].[YoY Margin]" caption="YoY Margin" measure="1" displayFolder="" measureGroup="A" count="0"/>
    <cacheHierarchy uniqueName="[Measures].[YoY Orders]" caption="YoY Orders" measure="1" displayFolder="" measureGroup="A" count="0"/>
    <cacheHierarchy uniqueName="[Measures].[YoY AOV]" caption="YoY AOV" measure="1" displayFolder="" measureGroup="A" count="0"/>
    <cacheHierarchy uniqueName="[Measures].[Revenue (Yes)]" caption="Revenue (Yes)" measure="1" displayFolder="" measureGroup="A" count="0"/>
    <cacheHierarchy uniqueName="[Measures].[Revenue (No)]" caption="Revenue (No)" measure="1" displayFolder="" measureGroup="A" count="0"/>
    <cacheHierarchy uniqueName="[Measures].[Revenue % No]" caption="Revenue % No" measure="1" displayFolder="" measureGroup="A" count="0"/>
    <cacheHierarchy uniqueName="[Measures].[Revenue % Yes]" caption="Revenue % Yes" measure="1" displayFolder="" measureGroup="A" count="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A]" caption="__XL_Count A" measure="1" displayFolder="" measureGroup="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Quantity]" caption="Sum of Quantity" measure="1" displayFolder="" measureGroup="orders" count="0" hidden="1">
      <extLst>
        <ext xmlns:x15="http://schemas.microsoft.com/office/spreadsheetml/2010/11/main" uri="{B97F6D7D-B522-45F9-BDA1-12C45D357490}">
          <x15:cacheHierarchy aggregatedColumn="27"/>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29"/>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27"/>
        </ext>
      </extLst>
    </cacheHierarchy>
  </cacheHierarchies>
  <kpis count="0"/>
  <dimensions count="6">
    <dimension name="A" uniqueName="[A]" caption="A"/>
    <dimension name="Calendar" uniqueName="[Calendar]" caption="Calendar"/>
    <dimension name="customers" uniqueName="[customers]" caption="customers"/>
    <dimension measure="1" name="Measures" uniqueName="[Measures]" caption="Measures"/>
    <dimension name="orders" uniqueName="[orders]" caption="orders"/>
    <dimension name="products" uniqueName="[products]" caption="products"/>
  </dimensions>
  <measureGroups count="5">
    <measureGroup name="A" caption="A"/>
    <measureGroup name="Calendar" caption="Calendar"/>
    <measureGroup name="customers" caption="customers"/>
    <measureGroup name="orders" caption="orders"/>
    <measureGroup name="products" caption="products"/>
  </measureGroups>
  <maps count="8">
    <map measureGroup="0" dimension="0"/>
    <map measureGroup="1" dimension="1"/>
    <map measureGroup="2" dimension="2"/>
    <map measureGroup="3" dimension="1"/>
    <map measureGroup="3" dimension="2"/>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J" refreshedDate="46224.786140625001" backgroundQuery="1" createdVersion="8" refreshedVersion="8" minRefreshableVersion="3" recordCount="0" supportSubquery="1" supportAdvancedDrill="1" xr:uid="{F3385167-C36C-4511-A5CC-B08E0012B0FA}">
  <cacheSource type="external" connectionId="6"/>
  <cacheFields count="6">
    <cacheField name="[Measures].[YoY Revenue]" caption="YoY Revenue" numFmtId="0" hierarchy="56" level="32767"/>
    <cacheField name="[Measures].[YoY Profit]" caption="YoY Profit" numFmtId="0" hierarchy="57" level="32767"/>
    <cacheField name="[Measures].[YoY Margin]" caption="YoY Margin" numFmtId="0" hierarchy="58" level="32767"/>
    <cacheField name="[Measures].[YoY Orders]" caption="YoY Orders" numFmtId="0" hierarchy="59" level="32767"/>
    <cacheField name="[Measures].[YoY AOV]" caption="YoY AOV" numFmtId="0" hierarchy="60" level="32767"/>
    <cacheField name="[orders].[Size].[Size]" caption="Size" numFmtId="0" hierarchy="26" level="1">
      <sharedItems containsSemiMixedTypes="0" containsNonDate="0" containsString="0"/>
    </cacheField>
  </cacheFields>
  <cacheHierarchies count="74">
    <cacheHierarchy uniqueName="[A].[Measures]" caption="Measures" attribute="1" defaultMemberUniqueName="[A].[Measures].[All]" allUniqueName="[A].[Measures].[All]" dimensionUniqueName="[A]"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Loyalty Card]" caption="Loyalty Card" attribute="1" defaultMemberUniqueName="[customers].[Loyalty Card].[All]" allUniqueName="[customers].[Loyalty Card].[All]" dimensionUniqueName="[custom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Email]" caption="Email" attribute="1" defaultMemberUniqueName="[orders].[Email].[All]" allUniqueName="[orders].[Email].[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Loyalty Card]" caption="Loyalty Card" attribute="1" defaultMemberUniqueName="[orders].[Loyalty Card].[All]" allUniqueName="[orders].[Loyalty Card].[All]" dimensionUniqueName="[orders]" displayFolder="" count="0" memberValueDatatype="130" unbalanced="0"/>
    <cacheHierarchy uniqueName="[orders].[Coffee Type]" caption="Coffee Type" attribute="1" defaultMemberUniqueName="[orders].[Coffee Type].[All]" allUniqueName="[orders].[Coffee Type].[All]" dimensionUniqueName="[orders]" displayFolder="" count="2" memberValueDatatype="130" unbalanced="0"/>
    <cacheHierarchy uniqueName="[orders].[Roast Type]" caption="Roast Type" attribute="1" defaultMemberUniqueName="[orders].[Roast Type].[All]" allUniqueName="[orders].[Roast Type].[All]" dimensionUniqueName="[orders]" displayFolder="" count="2" memberValueDatatype="130" unbalanced="0"/>
    <cacheHierarchy uniqueName="[orders].[Size]" caption="Size" attribute="1" defaultMemberUniqueName="[orders].[Size].[All]" allUniqueName="[orders].[Size].[All]" dimensionUniqueName="[orders]" displayFolder="" count="2" memberValueDatatype="5" unbalanced="0">
      <fieldsUsage count="2">
        <fieldUsage x="-1"/>
        <fieldUsage x="5"/>
      </fieldsUsage>
    </cacheHierarchy>
    <cacheHierarchy uniqueName="[orders].[Quantity]" caption="Quantity" attribute="1" defaultMemberUniqueName="[orders].[Quantity].[All]" allUniqueName="[orders].[Quantity].[All]" dimensionUniqueName="[orders]" displayFolder="" count="0" memberValueDatatype="20" unbalanced="0"/>
    <cacheHierarchy uniqueName="[orders].[Unit Price]" caption="Unit Price" attribute="1" defaultMemberUniqueName="[orders].[Unit Price].[All]" allUniqueName="[orders].[Unit Price].[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orders].[Year]" caption="Year" attribute="1" defaultMemberUniqueName="[orders].[Year].[All]" allUniqueName="[orders].[Year].[All]" dimensionUniqueName="[orders]" displayFolder="" count="2" memberValueDatatype="20" unbalanced="0"/>
    <cacheHierarchy uniqueName="[orders].[Month]" caption="Month" attribute="1" defaultMemberUniqueName="[orders].[Month].[All]" allUniqueName="[orders].[Month].[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Price per 100g]" caption="Price per 100g" attribute="1" defaultMemberUniqueName="[orders].[Price per 100g].[All]" allUniqueName="[orders].[Price per 100g].[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offee Type]" caption="Coffee Type" attribute="1" defaultMemberUniqueName="[products].[Coffee Type].[All]" allUniqueName="[products].[Coffee Type].[All]" dimensionUniqueName="[products]" displayFolder="" count="0" memberValueDatatype="130" unbalanced="0"/>
    <cacheHierarchy uniqueName="[products].[Roast Type]" caption="Roast Type" attribute="1" defaultMemberUniqueName="[products].[Roast Type].[All]" allUniqueName="[products].[Roast Type].[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5" unbalanced="0"/>
    <cacheHierarchy uniqueName="[products].[Unit Price]" caption="Unit Price" attribute="1" defaultMemberUniqueName="[products].[Unit Price].[All]" allUniqueName="[products].[Unit Price].[All]" dimensionUniqueName="[products]" displayFolder="" count="0" memberValueDatatype="5" unbalanced="0"/>
    <cacheHierarchy uniqueName="[products].[Price per 100g]" caption="Price per 100g" attribute="1" defaultMemberUniqueName="[products].[Price per 100g].[All]" allUniqueName="[products].[Price per 100g].[All]" dimensionUniqueName="[products]" displayFolder="" count="0" memberValueDatatype="5" unbalanced="0"/>
    <cacheHierarchy uniqueName="[products].[Profit]" caption="Profit" attribute="1" defaultMemberUniqueName="[products].[Profit].[All]" allUniqueName="[products].[Profit].[All]" dimensionUniqueName="[products]" displayFolder="" count="0" memberValueDatatype="5"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Revenue]" caption="Revenue" measure="1" displayFolder="" measureGroup="A" count="0"/>
    <cacheHierarchy uniqueName="[Measures].[Profit]" caption="Profit" measure="1" displayFolder="" measureGroup="A" count="0"/>
    <cacheHierarchy uniqueName="[Measures].[Profit Margin]" caption="Profit Margin" measure="1" displayFolder="" measureGroup="A" count="0"/>
    <cacheHierarchy uniqueName="[Measures].[Total orders]" caption="Total orders" measure="1" displayFolder="" measureGroup="A" count="0"/>
    <cacheHierarchy uniqueName="[Measures].[AOV]" caption="AOV" measure="1" displayFolder="" measureGroup="A" count="0"/>
    <cacheHierarchy uniqueName="[Measures].[PY Revenue]" caption="PY Revenue" measure="1" displayFolder="" measureGroup="A" count="0"/>
    <cacheHierarchy uniqueName="[Measures].[PY Profit]" caption="PY Profit" measure="1" displayFolder="" measureGroup="A" count="0"/>
    <cacheHierarchy uniqueName="[Measures].[PY Profit Margin]" caption="PY Profit Margin" measure="1" displayFolder="" measureGroup="A" count="0"/>
    <cacheHierarchy uniqueName="[Measures].[PY Orders]" caption="PY Orders" measure="1" displayFolder="" measureGroup="A" count="0"/>
    <cacheHierarchy uniqueName="[Measures].[PY AOV]" caption="PY AOV" measure="1" displayFolder="" measureGroup="A" count="0"/>
    <cacheHierarchy uniqueName="[Measures].[YoY Revenue]" caption="YoY Revenue" measure="1" displayFolder="" measureGroup="A" count="0" oneField="1">
      <fieldsUsage count="1">
        <fieldUsage x="0"/>
      </fieldsUsage>
    </cacheHierarchy>
    <cacheHierarchy uniqueName="[Measures].[YoY Profit]" caption="YoY Profit" measure="1" displayFolder="" measureGroup="A" count="0" oneField="1">
      <fieldsUsage count="1">
        <fieldUsage x="1"/>
      </fieldsUsage>
    </cacheHierarchy>
    <cacheHierarchy uniqueName="[Measures].[YoY Margin]" caption="YoY Margin" measure="1" displayFolder="" measureGroup="A" count="0" oneField="1">
      <fieldsUsage count="1">
        <fieldUsage x="2"/>
      </fieldsUsage>
    </cacheHierarchy>
    <cacheHierarchy uniqueName="[Measures].[YoY Orders]" caption="YoY Orders" measure="1" displayFolder="" measureGroup="A" count="0" oneField="1">
      <fieldsUsage count="1">
        <fieldUsage x="3"/>
      </fieldsUsage>
    </cacheHierarchy>
    <cacheHierarchy uniqueName="[Measures].[YoY AOV]" caption="YoY AOV" measure="1" displayFolder="" measureGroup="A" count="0" oneField="1">
      <fieldsUsage count="1">
        <fieldUsage x="4"/>
      </fieldsUsage>
    </cacheHierarchy>
    <cacheHierarchy uniqueName="[Measures].[Revenue (Yes)]" caption="Revenue (Yes)" measure="1" displayFolder="" measureGroup="A" count="0"/>
    <cacheHierarchy uniqueName="[Measures].[Revenue (No)]" caption="Revenue (No)" measure="1" displayFolder="" measureGroup="A" count="0"/>
    <cacheHierarchy uniqueName="[Measures].[Revenue % No]" caption="Revenue % No" measure="1" displayFolder="" measureGroup="A" count="0"/>
    <cacheHierarchy uniqueName="[Measures].[Revenue % Yes]" caption="Revenue % Yes" measure="1" displayFolder="" measureGroup="A" count="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A]" caption="__XL_Count A" measure="1" displayFolder="" measureGroup="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Quantity]" caption="Sum of Quantity" measure="1" displayFolder="" measureGroup="orders" count="0" hidden="1">
      <extLst>
        <ext xmlns:x15="http://schemas.microsoft.com/office/spreadsheetml/2010/11/main" uri="{B97F6D7D-B522-45F9-BDA1-12C45D357490}">
          <x15:cacheHierarchy aggregatedColumn="27"/>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29"/>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27"/>
        </ext>
      </extLst>
    </cacheHierarchy>
  </cacheHierarchies>
  <kpis count="0"/>
  <dimensions count="6">
    <dimension name="A" uniqueName="[A]" caption="A"/>
    <dimension name="Calendar" uniqueName="[Calendar]" caption="Calendar"/>
    <dimension name="customers" uniqueName="[customers]" caption="customers"/>
    <dimension measure="1" name="Measures" uniqueName="[Measures]" caption="Measures"/>
    <dimension name="orders" uniqueName="[orders]" caption="orders"/>
    <dimension name="products" uniqueName="[products]" caption="products"/>
  </dimensions>
  <measureGroups count="5">
    <measureGroup name="A" caption="A"/>
    <measureGroup name="Calendar" caption="Calendar"/>
    <measureGroup name="customers" caption="customers"/>
    <measureGroup name="orders" caption="orders"/>
    <measureGroup name="products" caption="products"/>
  </measureGroups>
  <maps count="8">
    <map measureGroup="0" dimension="0"/>
    <map measureGroup="1" dimension="1"/>
    <map measureGroup="2" dimension="2"/>
    <map measureGroup="3" dimension="1"/>
    <map measureGroup="3" dimension="2"/>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J" refreshedDate="46224.786140972225" backgroundQuery="1" createdVersion="8" refreshedVersion="8" minRefreshableVersion="3" recordCount="0" supportSubquery="1" supportAdvancedDrill="1" xr:uid="{C60FF7F9-D161-4BF9-AAA3-E1AA9DB4149E}">
  <cacheSource type="external" connectionId="6"/>
  <cacheFields count="4">
    <cacheField name="[customers].[Country].[Country]" caption="Country" numFmtId="0" hierarchy="13" level="1">
      <sharedItems count="3">
        <s v="Ireland"/>
        <s v="United Kingdom"/>
        <s v="United States"/>
      </sharedItems>
    </cacheField>
    <cacheField name="[Measures].[Revenue]" caption="Revenue" numFmtId="0" hierarchy="46" level="32767"/>
    <cacheField name="[Measures].[AOV]" caption="AOV" numFmtId="0" hierarchy="50" level="32767"/>
    <cacheField name="[orders].[Size].[Size]" caption="Size" numFmtId="0" hierarchy="26" level="1">
      <sharedItems containsSemiMixedTypes="0" containsNonDate="0" containsString="0"/>
    </cacheField>
  </cacheFields>
  <cacheHierarchies count="74">
    <cacheHierarchy uniqueName="[A].[Measures]" caption="Measures" attribute="1" defaultMemberUniqueName="[A].[Measures].[All]" allUniqueName="[A].[Measures].[All]" dimensionUniqueName="[A]"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2" memberValueDatatype="130" unbalanced="0">
      <fieldsUsage count="2">
        <fieldUsage x="-1"/>
        <fieldUsage x="0"/>
      </fieldsUsage>
    </cacheHierarchy>
    <cacheHierarchy uniqueName="[customers].[Loyalty Card]" caption="Loyalty Card" attribute="1" defaultMemberUniqueName="[customers].[Loyalty Card].[All]" allUniqueName="[customers].[Loyalty Card].[All]" dimensionUniqueName="[custom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Email]" caption="Email" attribute="1" defaultMemberUniqueName="[orders].[Email].[All]" allUniqueName="[orders].[Email].[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Loyalty Card]" caption="Loyalty Card" attribute="1" defaultMemberUniqueName="[orders].[Loyalty Card].[All]" allUniqueName="[orders].[Loyalty Card].[All]" dimensionUniqueName="[orders]" displayFolder="" count="0" memberValueDatatype="130" unbalanced="0"/>
    <cacheHierarchy uniqueName="[orders].[Coffee Type]" caption="Coffee Type" attribute="1" defaultMemberUniqueName="[orders].[Coffee Type].[All]" allUniqueName="[orders].[Coffee Type].[All]" dimensionUniqueName="[orders]" displayFolder="" count="2" memberValueDatatype="130" unbalanced="0"/>
    <cacheHierarchy uniqueName="[orders].[Roast Type]" caption="Roast Type" attribute="1" defaultMemberUniqueName="[orders].[Roast Type].[All]" allUniqueName="[orders].[Roast Type].[All]" dimensionUniqueName="[orders]" displayFolder="" count="2" memberValueDatatype="130" unbalanced="0"/>
    <cacheHierarchy uniqueName="[orders].[Size]" caption="Size" attribute="1" defaultMemberUniqueName="[orders].[Size].[All]" allUniqueName="[orders].[Size].[All]" dimensionUniqueName="[orders]" displayFolder="" count="2" memberValueDatatype="5" unbalanced="0">
      <fieldsUsage count="2">
        <fieldUsage x="-1"/>
        <fieldUsage x="3"/>
      </fieldsUsage>
    </cacheHierarchy>
    <cacheHierarchy uniqueName="[orders].[Quantity]" caption="Quantity" attribute="1" defaultMemberUniqueName="[orders].[Quantity].[All]" allUniqueName="[orders].[Quantity].[All]" dimensionUniqueName="[orders]" displayFolder="" count="0" memberValueDatatype="20" unbalanced="0"/>
    <cacheHierarchy uniqueName="[orders].[Unit Price]" caption="Unit Price" attribute="1" defaultMemberUniqueName="[orders].[Unit Price].[All]" allUniqueName="[orders].[Unit Price].[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orders].[Year]" caption="Year" attribute="1" defaultMemberUniqueName="[orders].[Year].[All]" allUniqueName="[orders].[Year].[All]" dimensionUniqueName="[orders]" displayFolder="" count="2" memberValueDatatype="20" unbalanced="0"/>
    <cacheHierarchy uniqueName="[orders].[Month]" caption="Month" attribute="1" defaultMemberUniqueName="[orders].[Month].[All]" allUniqueName="[orders].[Month].[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Price per 100g]" caption="Price per 100g" attribute="1" defaultMemberUniqueName="[orders].[Price per 100g].[All]" allUniqueName="[orders].[Price per 100g].[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offee Type]" caption="Coffee Type" attribute="1" defaultMemberUniqueName="[products].[Coffee Type].[All]" allUniqueName="[products].[Coffee Type].[All]" dimensionUniqueName="[products]" displayFolder="" count="0" memberValueDatatype="130" unbalanced="0"/>
    <cacheHierarchy uniqueName="[products].[Roast Type]" caption="Roast Type" attribute="1" defaultMemberUniqueName="[products].[Roast Type].[All]" allUniqueName="[products].[Roast Type].[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5" unbalanced="0"/>
    <cacheHierarchy uniqueName="[products].[Unit Price]" caption="Unit Price" attribute="1" defaultMemberUniqueName="[products].[Unit Price].[All]" allUniqueName="[products].[Unit Price].[All]" dimensionUniqueName="[products]" displayFolder="" count="0" memberValueDatatype="5" unbalanced="0"/>
    <cacheHierarchy uniqueName="[products].[Price per 100g]" caption="Price per 100g" attribute="1" defaultMemberUniqueName="[products].[Price per 100g].[All]" allUniqueName="[products].[Price per 100g].[All]" dimensionUniqueName="[products]" displayFolder="" count="0" memberValueDatatype="5" unbalanced="0"/>
    <cacheHierarchy uniqueName="[products].[Profit]" caption="Profit" attribute="1" defaultMemberUniqueName="[products].[Profit].[All]" allUniqueName="[products].[Profit].[All]" dimensionUniqueName="[products]" displayFolder="" count="0" memberValueDatatype="5"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Revenue]" caption="Revenue" measure="1" displayFolder="" measureGroup="A" count="0" oneField="1">
      <fieldsUsage count="1">
        <fieldUsage x="1"/>
      </fieldsUsage>
    </cacheHierarchy>
    <cacheHierarchy uniqueName="[Measures].[Profit]" caption="Profit" measure="1" displayFolder="" measureGroup="A" count="0"/>
    <cacheHierarchy uniqueName="[Measures].[Profit Margin]" caption="Profit Margin" measure="1" displayFolder="" measureGroup="A" count="0"/>
    <cacheHierarchy uniqueName="[Measures].[Total orders]" caption="Total orders" measure="1" displayFolder="" measureGroup="A" count="0"/>
    <cacheHierarchy uniqueName="[Measures].[AOV]" caption="AOV" measure="1" displayFolder="" measureGroup="A" count="0" oneField="1">
      <fieldsUsage count="1">
        <fieldUsage x="2"/>
      </fieldsUsage>
    </cacheHierarchy>
    <cacheHierarchy uniqueName="[Measures].[PY Revenue]" caption="PY Revenue" measure="1" displayFolder="" measureGroup="A" count="0"/>
    <cacheHierarchy uniqueName="[Measures].[PY Profit]" caption="PY Profit" measure="1" displayFolder="" measureGroup="A" count="0"/>
    <cacheHierarchy uniqueName="[Measures].[PY Profit Margin]" caption="PY Profit Margin" measure="1" displayFolder="" measureGroup="A" count="0"/>
    <cacheHierarchy uniqueName="[Measures].[PY Orders]" caption="PY Orders" measure="1" displayFolder="" measureGroup="A" count="0"/>
    <cacheHierarchy uniqueName="[Measures].[PY AOV]" caption="PY AOV" measure="1" displayFolder="" measureGroup="A" count="0"/>
    <cacheHierarchy uniqueName="[Measures].[YoY Revenue]" caption="YoY Revenue" measure="1" displayFolder="" measureGroup="A" count="0"/>
    <cacheHierarchy uniqueName="[Measures].[YoY Profit]" caption="YoY Profit" measure="1" displayFolder="" measureGroup="A" count="0"/>
    <cacheHierarchy uniqueName="[Measures].[YoY Margin]" caption="YoY Margin" measure="1" displayFolder="" measureGroup="A" count="0"/>
    <cacheHierarchy uniqueName="[Measures].[YoY Orders]" caption="YoY Orders" measure="1" displayFolder="" measureGroup="A" count="0"/>
    <cacheHierarchy uniqueName="[Measures].[YoY AOV]" caption="YoY AOV" measure="1" displayFolder="" measureGroup="A" count="0"/>
    <cacheHierarchy uniqueName="[Measures].[Revenue (Yes)]" caption="Revenue (Yes)" measure="1" displayFolder="" measureGroup="A" count="0"/>
    <cacheHierarchy uniqueName="[Measures].[Revenue (No)]" caption="Revenue (No)" measure="1" displayFolder="" measureGroup="A" count="0"/>
    <cacheHierarchy uniqueName="[Measures].[Revenue % No]" caption="Revenue % No" measure="1" displayFolder="" measureGroup="A" count="0"/>
    <cacheHierarchy uniqueName="[Measures].[Revenue % Yes]" caption="Revenue % Yes" measure="1" displayFolder="" measureGroup="A" count="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A]" caption="__XL_Count A" measure="1" displayFolder="" measureGroup="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Quantity]" caption="Sum of Quantity" measure="1" displayFolder="" measureGroup="orders" count="0" hidden="1">
      <extLst>
        <ext xmlns:x15="http://schemas.microsoft.com/office/spreadsheetml/2010/11/main" uri="{B97F6D7D-B522-45F9-BDA1-12C45D357490}">
          <x15:cacheHierarchy aggregatedColumn="27"/>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29"/>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27"/>
        </ext>
      </extLst>
    </cacheHierarchy>
  </cacheHierarchies>
  <kpis count="0"/>
  <dimensions count="6">
    <dimension name="A" uniqueName="[A]" caption="A"/>
    <dimension name="Calendar" uniqueName="[Calendar]" caption="Calendar"/>
    <dimension name="customers" uniqueName="[customers]" caption="customers"/>
    <dimension measure="1" name="Measures" uniqueName="[Measures]" caption="Measures"/>
    <dimension name="orders" uniqueName="[orders]" caption="orders"/>
    <dimension name="products" uniqueName="[products]" caption="products"/>
  </dimensions>
  <measureGroups count="5">
    <measureGroup name="A" caption="A"/>
    <measureGroup name="Calendar" caption="Calendar"/>
    <measureGroup name="customers" caption="customers"/>
    <measureGroup name="orders" caption="orders"/>
    <measureGroup name="products" caption="products"/>
  </measureGroups>
  <maps count="8">
    <map measureGroup="0" dimension="0"/>
    <map measureGroup="1" dimension="1"/>
    <map measureGroup="2" dimension="2"/>
    <map measureGroup="3" dimension="1"/>
    <map measureGroup="3" dimension="2"/>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J" refreshedDate="46224.786141666664" backgroundQuery="1" createdVersion="8" refreshedVersion="8" minRefreshableVersion="3" recordCount="0" supportSubquery="1" supportAdvancedDrill="1" xr:uid="{DF15FC6A-5CCE-4142-92C5-894064DAB478}">
  <cacheSource type="external" connectionId="6"/>
  <cacheFields count="3">
    <cacheField name="[customers].[Loyalty Card].[Loyalty Card]" caption="Loyalty Card" numFmtId="0" hierarchy="14" level="1">
      <sharedItems count="2">
        <s v="No"/>
        <s v="Yes"/>
      </sharedItems>
    </cacheField>
    <cacheField name="[Measures].[Revenue]" caption="Revenue" numFmtId="0" hierarchy="46" level="32767"/>
    <cacheField name="[orders].[Size].[Size]" caption="Size" numFmtId="0" hierarchy="26" level="1">
      <sharedItems containsSemiMixedTypes="0" containsNonDate="0" containsString="0"/>
    </cacheField>
  </cacheFields>
  <cacheHierarchies count="74">
    <cacheHierarchy uniqueName="[A].[Measures]" caption="Measures" attribute="1" defaultMemberUniqueName="[A].[Measures].[All]" allUniqueName="[A].[Measures].[All]" dimensionUniqueName="[A]"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Loyalty Card]" caption="Loyalty Card" attribute="1" defaultMemberUniqueName="[customers].[Loyalty Card].[All]" allUniqueName="[customers].[Loyalty Card].[All]" dimensionUniqueName="[customers]" displayFolder="" count="2" memberValueDatatype="130" unbalanced="0">
      <fieldsUsage count="2">
        <fieldUsage x="-1"/>
        <fieldUsage x="0"/>
      </fieldsUsage>
    </cacheHierarchy>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Email]" caption="Email" attribute="1" defaultMemberUniqueName="[orders].[Email].[All]" allUniqueName="[orders].[Email].[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Loyalty Card]" caption="Loyalty Card" attribute="1" defaultMemberUniqueName="[orders].[Loyalty Card].[All]" allUniqueName="[orders].[Loyalty Card].[All]" dimensionUniqueName="[orders]" displayFolder="" count="0" memberValueDatatype="130" unbalanced="0"/>
    <cacheHierarchy uniqueName="[orders].[Coffee Type]" caption="Coffee Type" attribute="1" defaultMemberUniqueName="[orders].[Coffee Type].[All]" allUniqueName="[orders].[Coffee Type].[All]" dimensionUniqueName="[orders]" displayFolder="" count="2" memberValueDatatype="130" unbalanced="0"/>
    <cacheHierarchy uniqueName="[orders].[Roast Type]" caption="Roast Type" attribute="1" defaultMemberUniqueName="[orders].[Roast Type].[All]" allUniqueName="[orders].[Roast Type].[All]" dimensionUniqueName="[orders]" displayFolder="" count="2" memberValueDatatype="130" unbalanced="0"/>
    <cacheHierarchy uniqueName="[orders].[Size]" caption="Size" attribute="1" defaultMemberUniqueName="[orders].[Size].[All]" allUniqueName="[orders].[Size].[All]" dimensionUniqueName="[orders]" displayFolder="" count="2" memberValueDatatype="5" unbalanced="0">
      <fieldsUsage count="2">
        <fieldUsage x="-1"/>
        <fieldUsage x="2"/>
      </fieldsUsage>
    </cacheHierarchy>
    <cacheHierarchy uniqueName="[orders].[Quantity]" caption="Quantity" attribute="1" defaultMemberUniqueName="[orders].[Quantity].[All]" allUniqueName="[orders].[Quantity].[All]" dimensionUniqueName="[orders]" displayFolder="" count="0" memberValueDatatype="20" unbalanced="0"/>
    <cacheHierarchy uniqueName="[orders].[Unit Price]" caption="Unit Price" attribute="1" defaultMemberUniqueName="[orders].[Unit Price].[All]" allUniqueName="[orders].[Unit Price].[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orders].[Year]" caption="Year" attribute="1" defaultMemberUniqueName="[orders].[Year].[All]" allUniqueName="[orders].[Year].[All]" dimensionUniqueName="[orders]" displayFolder="" count="2" memberValueDatatype="20" unbalanced="0"/>
    <cacheHierarchy uniqueName="[orders].[Month]" caption="Month" attribute="1" defaultMemberUniqueName="[orders].[Month].[All]" allUniqueName="[orders].[Month].[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Price per 100g]" caption="Price per 100g" attribute="1" defaultMemberUniqueName="[orders].[Price per 100g].[All]" allUniqueName="[orders].[Price per 100g].[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offee Type]" caption="Coffee Type" attribute="1" defaultMemberUniqueName="[products].[Coffee Type].[All]" allUniqueName="[products].[Coffee Type].[All]" dimensionUniqueName="[products]" displayFolder="" count="0" memberValueDatatype="130" unbalanced="0"/>
    <cacheHierarchy uniqueName="[products].[Roast Type]" caption="Roast Type" attribute="1" defaultMemberUniqueName="[products].[Roast Type].[All]" allUniqueName="[products].[Roast Type].[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5" unbalanced="0"/>
    <cacheHierarchy uniqueName="[products].[Unit Price]" caption="Unit Price" attribute="1" defaultMemberUniqueName="[products].[Unit Price].[All]" allUniqueName="[products].[Unit Price].[All]" dimensionUniqueName="[products]" displayFolder="" count="0" memberValueDatatype="5" unbalanced="0"/>
    <cacheHierarchy uniqueName="[products].[Price per 100g]" caption="Price per 100g" attribute="1" defaultMemberUniqueName="[products].[Price per 100g].[All]" allUniqueName="[products].[Price per 100g].[All]" dimensionUniqueName="[products]" displayFolder="" count="0" memberValueDatatype="5" unbalanced="0"/>
    <cacheHierarchy uniqueName="[products].[Profit]" caption="Profit" attribute="1" defaultMemberUniqueName="[products].[Profit].[All]" allUniqueName="[products].[Profit].[All]" dimensionUniqueName="[products]" displayFolder="" count="0" memberValueDatatype="5"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Revenue]" caption="Revenue" measure="1" displayFolder="" measureGroup="A" count="0" oneField="1">
      <fieldsUsage count="1">
        <fieldUsage x="1"/>
      </fieldsUsage>
    </cacheHierarchy>
    <cacheHierarchy uniqueName="[Measures].[Profit]" caption="Profit" measure="1" displayFolder="" measureGroup="A" count="0"/>
    <cacheHierarchy uniqueName="[Measures].[Profit Margin]" caption="Profit Margin" measure="1" displayFolder="" measureGroup="A" count="0"/>
    <cacheHierarchy uniqueName="[Measures].[Total orders]" caption="Total orders" measure="1" displayFolder="" measureGroup="A" count="0"/>
    <cacheHierarchy uniqueName="[Measures].[AOV]" caption="AOV" measure="1" displayFolder="" measureGroup="A" count="0"/>
    <cacheHierarchy uniqueName="[Measures].[PY Revenue]" caption="PY Revenue" measure="1" displayFolder="" measureGroup="A" count="0"/>
    <cacheHierarchy uniqueName="[Measures].[PY Profit]" caption="PY Profit" measure="1" displayFolder="" measureGroup="A" count="0"/>
    <cacheHierarchy uniqueName="[Measures].[PY Profit Margin]" caption="PY Profit Margin" measure="1" displayFolder="" measureGroup="A" count="0"/>
    <cacheHierarchy uniqueName="[Measures].[PY Orders]" caption="PY Orders" measure="1" displayFolder="" measureGroup="A" count="0"/>
    <cacheHierarchy uniqueName="[Measures].[PY AOV]" caption="PY AOV" measure="1" displayFolder="" measureGroup="A" count="0"/>
    <cacheHierarchy uniqueName="[Measures].[YoY Revenue]" caption="YoY Revenue" measure="1" displayFolder="" measureGroup="A" count="0"/>
    <cacheHierarchy uniqueName="[Measures].[YoY Profit]" caption="YoY Profit" measure="1" displayFolder="" measureGroup="A" count="0"/>
    <cacheHierarchy uniqueName="[Measures].[YoY Margin]" caption="YoY Margin" measure="1" displayFolder="" measureGroup="A" count="0"/>
    <cacheHierarchy uniqueName="[Measures].[YoY Orders]" caption="YoY Orders" measure="1" displayFolder="" measureGroup="A" count="0"/>
    <cacheHierarchy uniqueName="[Measures].[YoY AOV]" caption="YoY AOV" measure="1" displayFolder="" measureGroup="A" count="0"/>
    <cacheHierarchy uniqueName="[Measures].[Revenue (Yes)]" caption="Revenue (Yes)" measure="1" displayFolder="" measureGroup="A" count="0"/>
    <cacheHierarchy uniqueName="[Measures].[Revenue (No)]" caption="Revenue (No)" measure="1" displayFolder="" measureGroup="A" count="0"/>
    <cacheHierarchy uniqueName="[Measures].[Revenue % No]" caption="Revenue % No" measure="1" displayFolder="" measureGroup="A" count="0"/>
    <cacheHierarchy uniqueName="[Measures].[Revenue % Yes]" caption="Revenue % Yes" measure="1" displayFolder="" measureGroup="A" count="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A]" caption="__XL_Count A" measure="1" displayFolder="" measureGroup="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Quantity]" caption="Sum of Quantity" measure="1" displayFolder="" measureGroup="orders" count="0" hidden="1">
      <extLst>
        <ext xmlns:x15="http://schemas.microsoft.com/office/spreadsheetml/2010/11/main" uri="{B97F6D7D-B522-45F9-BDA1-12C45D357490}">
          <x15:cacheHierarchy aggregatedColumn="27"/>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29"/>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27"/>
        </ext>
      </extLst>
    </cacheHierarchy>
  </cacheHierarchies>
  <kpis count="0"/>
  <dimensions count="6">
    <dimension name="A" uniqueName="[A]" caption="A"/>
    <dimension name="Calendar" uniqueName="[Calendar]" caption="Calendar"/>
    <dimension name="customers" uniqueName="[customers]" caption="customers"/>
    <dimension measure="1" name="Measures" uniqueName="[Measures]" caption="Measures"/>
    <dimension name="orders" uniqueName="[orders]" caption="orders"/>
    <dimension name="products" uniqueName="[products]" caption="products"/>
  </dimensions>
  <measureGroups count="5">
    <measureGroup name="A" caption="A"/>
    <measureGroup name="Calendar" caption="Calendar"/>
    <measureGroup name="customers" caption="customers"/>
    <measureGroup name="orders" caption="orders"/>
    <measureGroup name="products" caption="products"/>
  </measureGroups>
  <maps count="8">
    <map measureGroup="0" dimension="0"/>
    <map measureGroup="1" dimension="1"/>
    <map measureGroup="2" dimension="2"/>
    <map measureGroup="3" dimension="1"/>
    <map measureGroup="3" dimension="2"/>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J" refreshedDate="46224.786142013887" backgroundQuery="1" createdVersion="8" refreshedVersion="8" minRefreshableVersion="3" recordCount="0" supportSubquery="1" supportAdvancedDrill="1" xr:uid="{31F957AC-3E89-4DDF-B28D-9B4B3BCB73AB}">
  <cacheSource type="external" connectionId="6"/>
  <cacheFields count="3">
    <cacheField name="[customers].[Country].[Country]" caption="Country" numFmtId="0" hierarchy="13" level="1">
      <sharedItems count="3">
        <s v="Ireland"/>
        <s v="United Kingdom"/>
        <s v="United States"/>
      </sharedItems>
    </cacheField>
    <cacheField name="[Measures].[Revenue]" caption="Revenue" numFmtId="0" hierarchy="46" level="32767"/>
    <cacheField name="[orders].[Size].[Size]" caption="Size" numFmtId="0" hierarchy="26" level="1">
      <sharedItems containsSemiMixedTypes="0" containsString="0" containsNumber="1" minValue="0.2" maxValue="2.5" count="4">
        <n v="0.2"/>
        <n v="0.5"/>
        <n v="1"/>
        <n v="2.5"/>
      </sharedItems>
    </cacheField>
  </cacheFields>
  <cacheHierarchies count="74">
    <cacheHierarchy uniqueName="[A].[Measures]" caption="Measures" attribute="1" defaultMemberUniqueName="[A].[Measures].[All]" allUniqueName="[A].[Measures].[All]" dimensionUniqueName="[A]"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2" memberValueDatatype="130" unbalanced="0">
      <fieldsUsage count="2">
        <fieldUsage x="-1"/>
        <fieldUsage x="0"/>
      </fieldsUsage>
    </cacheHierarchy>
    <cacheHierarchy uniqueName="[customers].[Loyalty Card]" caption="Loyalty Card" attribute="1" defaultMemberUniqueName="[customers].[Loyalty Card].[All]" allUniqueName="[customers].[Loyalty Card].[All]" dimensionUniqueName="[custom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Email]" caption="Email" attribute="1" defaultMemberUniqueName="[orders].[Email].[All]" allUniqueName="[orders].[Email].[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Loyalty Card]" caption="Loyalty Card" attribute="1" defaultMemberUniqueName="[orders].[Loyalty Card].[All]" allUniqueName="[orders].[Loyalty Card].[All]" dimensionUniqueName="[orders]" displayFolder="" count="0" memberValueDatatype="130" unbalanced="0"/>
    <cacheHierarchy uniqueName="[orders].[Coffee Type]" caption="Coffee Type" attribute="1" defaultMemberUniqueName="[orders].[Coffee Type].[All]" allUniqueName="[orders].[Coffee Type].[All]" dimensionUniqueName="[orders]" displayFolder="" count="2" memberValueDatatype="130" unbalanced="0"/>
    <cacheHierarchy uniqueName="[orders].[Roast Type]" caption="Roast Type" attribute="1" defaultMemberUniqueName="[orders].[Roast Type].[All]" allUniqueName="[orders].[Roast Type].[All]" dimensionUniqueName="[orders]" displayFolder="" count="2" memberValueDatatype="130" unbalanced="0"/>
    <cacheHierarchy uniqueName="[orders].[Size]" caption="Size" attribute="1" defaultMemberUniqueName="[orders].[Size].[All]" allUniqueName="[orders].[Size].[All]" dimensionUniqueName="[orders]" displayFolder="" count="2" memberValueDatatype="5" unbalanced="0">
      <fieldsUsage count="2">
        <fieldUsage x="-1"/>
        <fieldUsage x="2"/>
      </fieldsUsage>
    </cacheHierarchy>
    <cacheHierarchy uniqueName="[orders].[Quantity]" caption="Quantity" attribute="1" defaultMemberUniqueName="[orders].[Quantity].[All]" allUniqueName="[orders].[Quantity].[All]" dimensionUniqueName="[orders]" displayFolder="" count="0" memberValueDatatype="20" unbalanced="0"/>
    <cacheHierarchy uniqueName="[orders].[Unit Price]" caption="Unit Price" attribute="1" defaultMemberUniqueName="[orders].[Unit Price].[All]" allUniqueName="[orders].[Unit Price].[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orders].[Year]" caption="Year" attribute="1" defaultMemberUniqueName="[orders].[Year].[All]" allUniqueName="[orders].[Year].[All]" dimensionUniqueName="[orders]" displayFolder="" count="2" memberValueDatatype="20" unbalanced="0"/>
    <cacheHierarchy uniqueName="[orders].[Month]" caption="Month" attribute="1" defaultMemberUniqueName="[orders].[Month].[All]" allUniqueName="[orders].[Month].[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Price per 100g]" caption="Price per 100g" attribute="1" defaultMemberUniqueName="[orders].[Price per 100g].[All]" allUniqueName="[orders].[Price per 100g].[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offee Type]" caption="Coffee Type" attribute="1" defaultMemberUniqueName="[products].[Coffee Type].[All]" allUniqueName="[products].[Coffee Type].[All]" dimensionUniqueName="[products]" displayFolder="" count="0" memberValueDatatype="130" unbalanced="0"/>
    <cacheHierarchy uniqueName="[products].[Roast Type]" caption="Roast Type" attribute="1" defaultMemberUniqueName="[products].[Roast Type].[All]" allUniqueName="[products].[Roast Type].[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5" unbalanced="0"/>
    <cacheHierarchy uniqueName="[products].[Unit Price]" caption="Unit Price" attribute="1" defaultMemberUniqueName="[products].[Unit Price].[All]" allUniqueName="[products].[Unit Price].[All]" dimensionUniqueName="[products]" displayFolder="" count="0" memberValueDatatype="5" unbalanced="0"/>
    <cacheHierarchy uniqueName="[products].[Price per 100g]" caption="Price per 100g" attribute="1" defaultMemberUniqueName="[products].[Price per 100g].[All]" allUniqueName="[products].[Price per 100g].[All]" dimensionUniqueName="[products]" displayFolder="" count="0" memberValueDatatype="5" unbalanced="0"/>
    <cacheHierarchy uniqueName="[products].[Profit]" caption="Profit" attribute="1" defaultMemberUniqueName="[products].[Profit].[All]" allUniqueName="[products].[Profit].[All]" dimensionUniqueName="[products]" displayFolder="" count="0" memberValueDatatype="5"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Revenue]" caption="Revenue" measure="1" displayFolder="" measureGroup="A" count="0" oneField="1">
      <fieldsUsage count="1">
        <fieldUsage x="1"/>
      </fieldsUsage>
    </cacheHierarchy>
    <cacheHierarchy uniqueName="[Measures].[Profit]" caption="Profit" measure="1" displayFolder="" measureGroup="A" count="0"/>
    <cacheHierarchy uniqueName="[Measures].[Profit Margin]" caption="Profit Margin" measure="1" displayFolder="" measureGroup="A" count="0"/>
    <cacheHierarchy uniqueName="[Measures].[Total orders]" caption="Total orders" measure="1" displayFolder="" measureGroup="A" count="0"/>
    <cacheHierarchy uniqueName="[Measures].[AOV]" caption="AOV" measure="1" displayFolder="" measureGroup="A" count="0"/>
    <cacheHierarchy uniqueName="[Measures].[PY Revenue]" caption="PY Revenue" measure="1" displayFolder="" measureGroup="A" count="0"/>
    <cacheHierarchy uniqueName="[Measures].[PY Profit]" caption="PY Profit" measure="1" displayFolder="" measureGroup="A" count="0"/>
    <cacheHierarchy uniqueName="[Measures].[PY Profit Margin]" caption="PY Profit Margin" measure="1" displayFolder="" measureGroup="A" count="0"/>
    <cacheHierarchy uniqueName="[Measures].[PY Orders]" caption="PY Orders" measure="1" displayFolder="" measureGroup="A" count="0"/>
    <cacheHierarchy uniqueName="[Measures].[PY AOV]" caption="PY AOV" measure="1" displayFolder="" measureGroup="A" count="0"/>
    <cacheHierarchy uniqueName="[Measures].[YoY Revenue]" caption="YoY Revenue" measure="1" displayFolder="" measureGroup="A" count="0"/>
    <cacheHierarchy uniqueName="[Measures].[YoY Profit]" caption="YoY Profit" measure="1" displayFolder="" measureGroup="A" count="0"/>
    <cacheHierarchy uniqueName="[Measures].[YoY Margin]" caption="YoY Margin" measure="1" displayFolder="" measureGroup="A" count="0"/>
    <cacheHierarchy uniqueName="[Measures].[YoY Orders]" caption="YoY Orders" measure="1" displayFolder="" measureGroup="A" count="0"/>
    <cacheHierarchy uniqueName="[Measures].[YoY AOV]" caption="YoY AOV" measure="1" displayFolder="" measureGroup="A" count="0"/>
    <cacheHierarchy uniqueName="[Measures].[Revenue (Yes)]" caption="Revenue (Yes)" measure="1" displayFolder="" measureGroup="A" count="0"/>
    <cacheHierarchy uniqueName="[Measures].[Revenue (No)]" caption="Revenue (No)" measure="1" displayFolder="" measureGroup="A" count="0"/>
    <cacheHierarchy uniqueName="[Measures].[Revenue % No]" caption="Revenue % No" measure="1" displayFolder="" measureGroup="A" count="0"/>
    <cacheHierarchy uniqueName="[Measures].[Revenue % Yes]" caption="Revenue % Yes" measure="1" displayFolder="" measureGroup="A" count="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A]" caption="__XL_Count A" measure="1" displayFolder="" measureGroup="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Quantity]" caption="Sum of Quantity" measure="1" displayFolder="" measureGroup="orders" count="0" hidden="1">
      <extLst>
        <ext xmlns:x15="http://schemas.microsoft.com/office/spreadsheetml/2010/11/main" uri="{B97F6D7D-B522-45F9-BDA1-12C45D357490}">
          <x15:cacheHierarchy aggregatedColumn="27"/>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29"/>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27"/>
        </ext>
      </extLst>
    </cacheHierarchy>
  </cacheHierarchies>
  <kpis count="0"/>
  <dimensions count="6">
    <dimension name="A" uniqueName="[A]" caption="A"/>
    <dimension name="Calendar" uniqueName="[Calendar]" caption="Calendar"/>
    <dimension name="customers" uniqueName="[customers]" caption="customers"/>
    <dimension measure="1" name="Measures" uniqueName="[Measures]" caption="Measures"/>
    <dimension name="orders" uniqueName="[orders]" caption="orders"/>
    <dimension name="products" uniqueName="[products]" caption="products"/>
  </dimensions>
  <measureGroups count="5">
    <measureGroup name="A" caption="A"/>
    <measureGroup name="Calendar" caption="Calendar"/>
    <measureGroup name="customers" caption="customers"/>
    <measureGroup name="orders" caption="orders"/>
    <measureGroup name="products" caption="products"/>
  </measureGroups>
  <maps count="8">
    <map measureGroup="0" dimension="0"/>
    <map measureGroup="1" dimension="1"/>
    <map measureGroup="2" dimension="2"/>
    <map measureGroup="3" dimension="1"/>
    <map measureGroup="3" dimension="2"/>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J" refreshedDate="46224.786142592595" backgroundQuery="1" createdVersion="8" refreshedVersion="8" minRefreshableVersion="3" recordCount="0" supportSubquery="1" supportAdvancedDrill="1" xr:uid="{25A3E468-FF2E-4CD2-A34D-3ADE32E5A468}">
  <cacheSource type="external" connectionId="6"/>
  <cacheFields count="3">
    <cacheField name="[Measures].[Revenue]" caption="Revenue" numFmtId="0" hierarchy="46" level="32767"/>
    <cacheField name="[orders].[Order Date (Month)].[Order Date (Month)]" caption="Order Date (Month)" numFmtId="0" hierarchy="37" level="1">
      <sharedItems count="12">
        <s v="Jan"/>
        <s v="Feb"/>
        <s v="Mar"/>
        <s v="Apr"/>
        <s v="May"/>
        <s v="Jun"/>
        <s v="Jul"/>
        <s v="Aug"/>
        <s v="Sep"/>
        <s v="Oct"/>
        <s v="Nov"/>
        <s v="Dec"/>
      </sharedItems>
    </cacheField>
    <cacheField name="[orders].[Size].[Size]" caption="Size" numFmtId="0" hierarchy="26" level="1">
      <sharedItems containsSemiMixedTypes="0" containsNonDate="0" containsString="0"/>
    </cacheField>
  </cacheFields>
  <cacheHierarchies count="74">
    <cacheHierarchy uniqueName="[A].[Measures]" caption="Measures" attribute="1" defaultMemberUniqueName="[A].[Measures].[All]" allUniqueName="[A].[Measures].[All]" dimensionUniqueName="[A]"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Loyalty Card]" caption="Loyalty Card" attribute="1" defaultMemberUniqueName="[customers].[Loyalty Card].[All]" allUniqueName="[customers].[Loyalty Card].[All]" dimensionUniqueName="[custom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Email]" caption="Email" attribute="1" defaultMemberUniqueName="[orders].[Email].[All]" allUniqueName="[orders].[Email].[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Loyalty Card]" caption="Loyalty Card" attribute="1" defaultMemberUniqueName="[orders].[Loyalty Card].[All]" allUniqueName="[orders].[Loyalty Card].[All]" dimensionUniqueName="[orders]" displayFolder="" count="0" memberValueDatatype="130" unbalanced="0"/>
    <cacheHierarchy uniqueName="[orders].[Coffee Type]" caption="Coffee Type" attribute="1" defaultMemberUniqueName="[orders].[Coffee Type].[All]" allUniqueName="[orders].[Coffee Type].[All]" dimensionUniqueName="[orders]" displayFolder="" count="2" memberValueDatatype="130" unbalanced="0"/>
    <cacheHierarchy uniqueName="[orders].[Roast Type]" caption="Roast Type" attribute="1" defaultMemberUniqueName="[orders].[Roast Type].[All]" allUniqueName="[orders].[Roast Type].[All]" dimensionUniqueName="[orders]" displayFolder="" count="2" memberValueDatatype="130" unbalanced="0"/>
    <cacheHierarchy uniqueName="[orders].[Size]" caption="Size" attribute="1" defaultMemberUniqueName="[orders].[Size].[All]" allUniqueName="[orders].[Size].[All]" dimensionUniqueName="[orders]" displayFolder="" count="2" memberValueDatatype="5" unbalanced="0">
      <fieldsUsage count="2">
        <fieldUsage x="-1"/>
        <fieldUsage x="2"/>
      </fieldsUsage>
    </cacheHierarchy>
    <cacheHierarchy uniqueName="[orders].[Quantity]" caption="Quantity" attribute="1" defaultMemberUniqueName="[orders].[Quantity].[All]" allUniqueName="[orders].[Quantity].[All]" dimensionUniqueName="[orders]" displayFolder="" count="0" memberValueDatatype="20" unbalanced="0"/>
    <cacheHierarchy uniqueName="[orders].[Unit Price]" caption="Unit Price" attribute="1" defaultMemberUniqueName="[orders].[Unit Price].[All]" allUniqueName="[orders].[Unit Price].[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orders].[Year]" caption="Year" attribute="1" defaultMemberUniqueName="[orders].[Year].[All]" allUniqueName="[orders].[Year].[All]" dimensionUniqueName="[orders]" displayFolder="" count="2" memberValueDatatype="20" unbalanced="0"/>
    <cacheHierarchy uniqueName="[orders].[Month]" caption="Month" attribute="1" defaultMemberUniqueName="[orders].[Month].[All]" allUniqueName="[orders].[Month].[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Price per 100g]" caption="Price per 100g" attribute="1" defaultMemberUniqueName="[orders].[Price per 100g].[All]" allUniqueName="[orders].[Price per 100g].[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fieldsUsage count="2">
        <fieldUsage x="-1"/>
        <fieldUsage x="1"/>
      </fieldsUsage>
    </cacheHierarchy>
    <cacheHierarchy uniqueName="[products].[Product ID]" caption="Product ID" attribute="1" defaultMemberUniqueName="[products].[Product ID].[All]" allUniqueName="[products].[Product ID].[All]" dimensionUniqueName="[products]" displayFolder="" count="0" memberValueDatatype="130" unbalanced="0"/>
    <cacheHierarchy uniqueName="[products].[Coffee Type]" caption="Coffee Type" attribute="1" defaultMemberUniqueName="[products].[Coffee Type].[All]" allUniqueName="[products].[Coffee Type].[All]" dimensionUniqueName="[products]" displayFolder="" count="0" memberValueDatatype="130" unbalanced="0"/>
    <cacheHierarchy uniqueName="[products].[Roast Type]" caption="Roast Type" attribute="1" defaultMemberUniqueName="[products].[Roast Type].[All]" allUniqueName="[products].[Roast Type].[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5" unbalanced="0"/>
    <cacheHierarchy uniqueName="[products].[Unit Price]" caption="Unit Price" attribute="1" defaultMemberUniqueName="[products].[Unit Price].[All]" allUniqueName="[products].[Unit Price].[All]" dimensionUniqueName="[products]" displayFolder="" count="0" memberValueDatatype="5" unbalanced="0"/>
    <cacheHierarchy uniqueName="[products].[Price per 100g]" caption="Price per 100g" attribute="1" defaultMemberUniqueName="[products].[Price per 100g].[All]" allUniqueName="[products].[Price per 100g].[All]" dimensionUniqueName="[products]" displayFolder="" count="0" memberValueDatatype="5" unbalanced="0"/>
    <cacheHierarchy uniqueName="[products].[Profit]" caption="Profit" attribute="1" defaultMemberUniqueName="[products].[Profit].[All]" allUniqueName="[products].[Profit].[All]" dimensionUniqueName="[products]" displayFolder="" count="0" memberValueDatatype="5"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Revenue]" caption="Revenue" measure="1" displayFolder="" measureGroup="A" count="0" oneField="1">
      <fieldsUsage count="1">
        <fieldUsage x="0"/>
      </fieldsUsage>
    </cacheHierarchy>
    <cacheHierarchy uniqueName="[Measures].[Profit]" caption="Profit" measure="1" displayFolder="" measureGroup="A" count="0"/>
    <cacheHierarchy uniqueName="[Measures].[Profit Margin]" caption="Profit Margin" measure="1" displayFolder="" measureGroup="A" count="0"/>
    <cacheHierarchy uniqueName="[Measures].[Total orders]" caption="Total orders" measure="1" displayFolder="" measureGroup="A" count="0"/>
    <cacheHierarchy uniqueName="[Measures].[AOV]" caption="AOV" measure="1" displayFolder="" measureGroup="A" count="0"/>
    <cacheHierarchy uniqueName="[Measures].[PY Revenue]" caption="PY Revenue" measure="1" displayFolder="" measureGroup="A" count="0"/>
    <cacheHierarchy uniqueName="[Measures].[PY Profit]" caption="PY Profit" measure="1" displayFolder="" measureGroup="A" count="0"/>
    <cacheHierarchy uniqueName="[Measures].[PY Profit Margin]" caption="PY Profit Margin" measure="1" displayFolder="" measureGroup="A" count="0"/>
    <cacheHierarchy uniqueName="[Measures].[PY Orders]" caption="PY Orders" measure="1" displayFolder="" measureGroup="A" count="0"/>
    <cacheHierarchy uniqueName="[Measures].[PY AOV]" caption="PY AOV" measure="1" displayFolder="" measureGroup="A" count="0"/>
    <cacheHierarchy uniqueName="[Measures].[YoY Revenue]" caption="YoY Revenue" measure="1" displayFolder="" measureGroup="A" count="0"/>
    <cacheHierarchy uniqueName="[Measures].[YoY Profit]" caption="YoY Profit" measure="1" displayFolder="" measureGroup="A" count="0"/>
    <cacheHierarchy uniqueName="[Measures].[YoY Margin]" caption="YoY Margin" measure="1" displayFolder="" measureGroup="A" count="0"/>
    <cacheHierarchy uniqueName="[Measures].[YoY Orders]" caption="YoY Orders" measure="1" displayFolder="" measureGroup="A" count="0"/>
    <cacheHierarchy uniqueName="[Measures].[YoY AOV]" caption="YoY AOV" measure="1" displayFolder="" measureGroup="A" count="0"/>
    <cacheHierarchy uniqueName="[Measures].[Revenue (Yes)]" caption="Revenue (Yes)" measure="1" displayFolder="" measureGroup="A" count="0"/>
    <cacheHierarchy uniqueName="[Measures].[Revenue (No)]" caption="Revenue (No)" measure="1" displayFolder="" measureGroup="A" count="0"/>
    <cacheHierarchy uniqueName="[Measures].[Revenue % No]" caption="Revenue % No" measure="1" displayFolder="" measureGroup="A" count="0"/>
    <cacheHierarchy uniqueName="[Measures].[Revenue % Yes]" caption="Revenue % Yes" measure="1" displayFolder="" measureGroup="A" count="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A]" caption="__XL_Count A" measure="1" displayFolder="" measureGroup="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Quantity]" caption="Sum of Quantity" measure="1" displayFolder="" measureGroup="orders" count="0" hidden="1">
      <extLst>
        <ext xmlns:x15="http://schemas.microsoft.com/office/spreadsheetml/2010/11/main" uri="{B97F6D7D-B522-45F9-BDA1-12C45D357490}">
          <x15:cacheHierarchy aggregatedColumn="27"/>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29"/>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27"/>
        </ext>
      </extLst>
    </cacheHierarchy>
  </cacheHierarchies>
  <kpis count="0"/>
  <dimensions count="6">
    <dimension name="A" uniqueName="[A]" caption="A"/>
    <dimension name="Calendar" uniqueName="[Calendar]" caption="Calendar"/>
    <dimension name="customers" uniqueName="[customers]" caption="customers"/>
    <dimension measure="1" name="Measures" uniqueName="[Measures]" caption="Measures"/>
    <dimension name="orders" uniqueName="[orders]" caption="orders"/>
    <dimension name="products" uniqueName="[products]" caption="products"/>
  </dimensions>
  <measureGroups count="5">
    <measureGroup name="A" caption="A"/>
    <measureGroup name="Calendar" caption="Calendar"/>
    <measureGroup name="customers" caption="customers"/>
    <measureGroup name="orders" caption="orders"/>
    <measureGroup name="products" caption="products"/>
  </measureGroups>
  <maps count="8">
    <map measureGroup="0" dimension="0"/>
    <map measureGroup="1" dimension="1"/>
    <map measureGroup="2" dimension="2"/>
    <map measureGroup="3" dimension="1"/>
    <map measureGroup="3" dimension="2"/>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J" refreshedDate="46224.786142939818" backgroundQuery="1" createdVersion="8" refreshedVersion="8" minRefreshableVersion="3" recordCount="0" supportSubquery="1" supportAdvancedDrill="1" xr:uid="{272A5F8D-2997-495A-8393-B5E9A6784EA3}">
  <cacheSource type="external" connectionId="6"/>
  <cacheFields count="3">
    <cacheField name="[orders].[Order Date (Month)].[Order Date (Month)]" caption="Order Date (Month)" numFmtId="0" hierarchy="37" level="1">
      <sharedItems count="12">
        <s v="Jan"/>
        <s v="Feb"/>
        <s v="Mar"/>
        <s v="Apr"/>
        <s v="May"/>
        <s v="Jun"/>
        <s v="Jul"/>
        <s v="Aug"/>
        <s v="Sep"/>
        <s v="Oct"/>
        <s v="Nov"/>
        <s v="Dec"/>
      </sharedItems>
    </cacheField>
    <cacheField name="[Measures].[AOV]" caption="AOV" numFmtId="0" hierarchy="50" level="32767"/>
    <cacheField name="[orders].[Size].[Size]" caption="Size" numFmtId="0" hierarchy="26" level="1">
      <sharedItems containsSemiMixedTypes="0" containsNonDate="0" containsString="0"/>
    </cacheField>
  </cacheFields>
  <cacheHierarchies count="74">
    <cacheHierarchy uniqueName="[A].[Measures]" caption="Measures" attribute="1" defaultMemberUniqueName="[A].[Measures].[All]" allUniqueName="[A].[Measures].[All]" dimensionUniqueName="[A]"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Loyalty Card]" caption="Loyalty Card" attribute="1" defaultMemberUniqueName="[customers].[Loyalty Card].[All]" allUniqueName="[customers].[Loyalty Card].[All]" dimensionUniqueName="[custom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Email]" caption="Email" attribute="1" defaultMemberUniqueName="[orders].[Email].[All]" allUniqueName="[orders].[Email].[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Loyalty Card]" caption="Loyalty Card" attribute="1" defaultMemberUniqueName="[orders].[Loyalty Card].[All]" allUniqueName="[orders].[Loyalty Card].[All]" dimensionUniqueName="[orders]" displayFolder="" count="0" memberValueDatatype="130" unbalanced="0"/>
    <cacheHierarchy uniqueName="[orders].[Coffee Type]" caption="Coffee Type" attribute="1" defaultMemberUniqueName="[orders].[Coffee Type].[All]" allUniqueName="[orders].[Coffee Type].[All]" dimensionUniqueName="[orders]" displayFolder="" count="2" memberValueDatatype="130" unbalanced="0"/>
    <cacheHierarchy uniqueName="[orders].[Roast Type]" caption="Roast Type" attribute="1" defaultMemberUniqueName="[orders].[Roast Type].[All]" allUniqueName="[orders].[Roast Type].[All]" dimensionUniqueName="[orders]" displayFolder="" count="2" memberValueDatatype="130" unbalanced="0"/>
    <cacheHierarchy uniqueName="[orders].[Size]" caption="Size" attribute="1" defaultMemberUniqueName="[orders].[Size].[All]" allUniqueName="[orders].[Size].[All]" dimensionUniqueName="[orders]" displayFolder="" count="2" memberValueDatatype="5" unbalanced="0">
      <fieldsUsage count="2">
        <fieldUsage x="-1"/>
        <fieldUsage x="2"/>
      </fieldsUsage>
    </cacheHierarchy>
    <cacheHierarchy uniqueName="[orders].[Quantity]" caption="Quantity" attribute="1" defaultMemberUniqueName="[orders].[Quantity].[All]" allUniqueName="[orders].[Quantity].[All]" dimensionUniqueName="[orders]" displayFolder="" count="0" memberValueDatatype="20" unbalanced="0"/>
    <cacheHierarchy uniqueName="[orders].[Unit Price]" caption="Unit Price" attribute="1" defaultMemberUniqueName="[orders].[Unit Price].[All]" allUniqueName="[orders].[Unit Price].[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orders].[Year]" caption="Year" attribute="1" defaultMemberUniqueName="[orders].[Year].[All]" allUniqueName="[orders].[Year].[All]" dimensionUniqueName="[orders]" displayFolder="" count="2" memberValueDatatype="20" unbalanced="0"/>
    <cacheHierarchy uniqueName="[orders].[Month]" caption="Month" attribute="1" defaultMemberUniqueName="[orders].[Month].[All]" allUniqueName="[orders].[Month].[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Price per 100g]" caption="Price per 100g" attribute="1" defaultMemberUniqueName="[orders].[Price per 100g].[All]" allUniqueName="[orders].[Price per 100g].[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fieldsUsage count="2">
        <fieldUsage x="-1"/>
        <fieldUsage x="0"/>
      </fieldsUsage>
    </cacheHierarchy>
    <cacheHierarchy uniqueName="[products].[Product ID]" caption="Product ID" attribute="1" defaultMemberUniqueName="[products].[Product ID].[All]" allUniqueName="[products].[Product ID].[All]" dimensionUniqueName="[products]" displayFolder="" count="0" memberValueDatatype="130" unbalanced="0"/>
    <cacheHierarchy uniqueName="[products].[Coffee Type]" caption="Coffee Type" attribute="1" defaultMemberUniqueName="[products].[Coffee Type].[All]" allUniqueName="[products].[Coffee Type].[All]" dimensionUniqueName="[products]" displayFolder="" count="0" memberValueDatatype="130" unbalanced="0"/>
    <cacheHierarchy uniqueName="[products].[Roast Type]" caption="Roast Type" attribute="1" defaultMemberUniqueName="[products].[Roast Type].[All]" allUniqueName="[products].[Roast Type].[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5" unbalanced="0"/>
    <cacheHierarchy uniqueName="[products].[Unit Price]" caption="Unit Price" attribute="1" defaultMemberUniqueName="[products].[Unit Price].[All]" allUniqueName="[products].[Unit Price].[All]" dimensionUniqueName="[products]" displayFolder="" count="0" memberValueDatatype="5" unbalanced="0"/>
    <cacheHierarchy uniqueName="[products].[Price per 100g]" caption="Price per 100g" attribute="1" defaultMemberUniqueName="[products].[Price per 100g].[All]" allUniqueName="[products].[Price per 100g].[All]" dimensionUniqueName="[products]" displayFolder="" count="0" memberValueDatatype="5" unbalanced="0"/>
    <cacheHierarchy uniqueName="[products].[Profit]" caption="Profit" attribute="1" defaultMemberUniqueName="[products].[Profit].[All]" allUniqueName="[products].[Profit].[All]" dimensionUniqueName="[products]" displayFolder="" count="0" memberValueDatatype="5"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Revenue]" caption="Revenue" measure="1" displayFolder="" measureGroup="A" count="0"/>
    <cacheHierarchy uniqueName="[Measures].[Profit]" caption="Profit" measure="1" displayFolder="" measureGroup="A" count="0"/>
    <cacheHierarchy uniqueName="[Measures].[Profit Margin]" caption="Profit Margin" measure="1" displayFolder="" measureGroup="A" count="0"/>
    <cacheHierarchy uniqueName="[Measures].[Total orders]" caption="Total orders" measure="1" displayFolder="" measureGroup="A" count="0"/>
    <cacheHierarchy uniqueName="[Measures].[AOV]" caption="AOV" measure="1" displayFolder="" measureGroup="A" count="0" oneField="1">
      <fieldsUsage count="1">
        <fieldUsage x="1"/>
      </fieldsUsage>
    </cacheHierarchy>
    <cacheHierarchy uniqueName="[Measures].[PY Revenue]" caption="PY Revenue" measure="1" displayFolder="" measureGroup="A" count="0"/>
    <cacheHierarchy uniqueName="[Measures].[PY Profit]" caption="PY Profit" measure="1" displayFolder="" measureGroup="A" count="0"/>
    <cacheHierarchy uniqueName="[Measures].[PY Profit Margin]" caption="PY Profit Margin" measure="1" displayFolder="" measureGroup="A" count="0"/>
    <cacheHierarchy uniqueName="[Measures].[PY Orders]" caption="PY Orders" measure="1" displayFolder="" measureGroup="A" count="0"/>
    <cacheHierarchy uniqueName="[Measures].[PY AOV]" caption="PY AOV" measure="1" displayFolder="" measureGroup="A" count="0"/>
    <cacheHierarchy uniqueName="[Measures].[YoY Revenue]" caption="YoY Revenue" measure="1" displayFolder="" measureGroup="A" count="0"/>
    <cacheHierarchy uniqueName="[Measures].[YoY Profit]" caption="YoY Profit" measure="1" displayFolder="" measureGroup="A" count="0"/>
    <cacheHierarchy uniqueName="[Measures].[YoY Margin]" caption="YoY Margin" measure="1" displayFolder="" measureGroup="A" count="0"/>
    <cacheHierarchy uniqueName="[Measures].[YoY Orders]" caption="YoY Orders" measure="1" displayFolder="" measureGroup="A" count="0"/>
    <cacheHierarchy uniqueName="[Measures].[YoY AOV]" caption="YoY AOV" measure="1" displayFolder="" measureGroup="A" count="0"/>
    <cacheHierarchy uniqueName="[Measures].[Revenue (Yes)]" caption="Revenue (Yes)" measure="1" displayFolder="" measureGroup="A" count="0"/>
    <cacheHierarchy uniqueName="[Measures].[Revenue (No)]" caption="Revenue (No)" measure="1" displayFolder="" measureGroup="A" count="0"/>
    <cacheHierarchy uniqueName="[Measures].[Revenue % No]" caption="Revenue % No" measure="1" displayFolder="" measureGroup="A" count="0"/>
    <cacheHierarchy uniqueName="[Measures].[Revenue % Yes]" caption="Revenue % Yes" measure="1" displayFolder="" measureGroup="A" count="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A]" caption="__XL_Count A" measure="1" displayFolder="" measureGroup="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Quantity]" caption="Sum of Quantity" measure="1" displayFolder="" measureGroup="orders" count="0" hidden="1">
      <extLst>
        <ext xmlns:x15="http://schemas.microsoft.com/office/spreadsheetml/2010/11/main" uri="{B97F6D7D-B522-45F9-BDA1-12C45D357490}">
          <x15:cacheHierarchy aggregatedColumn="27"/>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29"/>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27"/>
        </ext>
      </extLst>
    </cacheHierarchy>
  </cacheHierarchies>
  <kpis count="0"/>
  <dimensions count="6">
    <dimension name="A" uniqueName="[A]" caption="A"/>
    <dimension name="Calendar" uniqueName="[Calendar]" caption="Calendar"/>
    <dimension name="customers" uniqueName="[customers]" caption="customers"/>
    <dimension measure="1" name="Measures" uniqueName="[Measures]" caption="Measures"/>
    <dimension name="orders" uniqueName="[orders]" caption="orders"/>
    <dimension name="products" uniqueName="[products]" caption="products"/>
  </dimensions>
  <measureGroups count="5">
    <measureGroup name="A" caption="A"/>
    <measureGroup name="Calendar" caption="Calendar"/>
    <measureGroup name="customers" caption="customers"/>
    <measureGroup name="orders" caption="orders"/>
    <measureGroup name="products" caption="products"/>
  </measureGroups>
  <maps count="8">
    <map measureGroup="0" dimension="0"/>
    <map measureGroup="1" dimension="1"/>
    <map measureGroup="2" dimension="2"/>
    <map measureGroup="3" dimension="1"/>
    <map measureGroup="3" dimension="2"/>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J" refreshedDate="46224.786143287034" backgroundQuery="1" createdVersion="8" refreshedVersion="8" minRefreshableVersion="3" recordCount="0" supportSubquery="1" supportAdvancedDrill="1" xr:uid="{F0D1C231-2CF8-4590-8C11-FA5C90541ABE}">
  <cacheSource type="external" connectionId="6"/>
  <cacheFields count="3">
    <cacheField name="[orders].[Order Date (Month)].[Order Date (Month)]" caption="Order Date (Month)" numFmtId="0" hierarchy="37" level="1">
      <sharedItems count="12">
        <s v="Jan"/>
        <s v="Feb"/>
        <s v="Mar"/>
        <s v="Apr"/>
        <s v="May"/>
        <s v="Jun"/>
        <s v="Jul"/>
        <s v="Aug"/>
        <s v="Sep"/>
        <s v="Oct"/>
        <s v="Nov"/>
        <s v="Dec"/>
      </sharedItems>
    </cacheField>
    <cacheField name="[Measures].[Profit Margin]" caption="Profit Margin" numFmtId="0" hierarchy="48" level="32767"/>
    <cacheField name="[orders].[Size].[Size]" caption="Size" numFmtId="0" hierarchy="26" level="1">
      <sharedItems containsSemiMixedTypes="0" containsNonDate="0" containsString="0"/>
    </cacheField>
  </cacheFields>
  <cacheHierarchies count="74">
    <cacheHierarchy uniqueName="[A].[Measures]" caption="Measures" attribute="1" defaultMemberUniqueName="[A].[Measures].[All]" allUniqueName="[A].[Measures].[All]" dimensionUniqueName="[A]"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Loyalty Card]" caption="Loyalty Card" attribute="1" defaultMemberUniqueName="[customers].[Loyalty Card].[All]" allUniqueName="[customers].[Loyalty Card].[All]" dimensionUniqueName="[custom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Email]" caption="Email" attribute="1" defaultMemberUniqueName="[orders].[Email].[All]" allUniqueName="[orders].[Email].[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Loyalty Card]" caption="Loyalty Card" attribute="1" defaultMemberUniqueName="[orders].[Loyalty Card].[All]" allUniqueName="[orders].[Loyalty Card].[All]" dimensionUniqueName="[orders]" displayFolder="" count="0" memberValueDatatype="130" unbalanced="0"/>
    <cacheHierarchy uniqueName="[orders].[Coffee Type]" caption="Coffee Type" attribute="1" defaultMemberUniqueName="[orders].[Coffee Type].[All]" allUniqueName="[orders].[Coffee Type].[All]" dimensionUniqueName="[orders]" displayFolder="" count="2" memberValueDatatype="130" unbalanced="0"/>
    <cacheHierarchy uniqueName="[orders].[Roast Type]" caption="Roast Type" attribute="1" defaultMemberUniqueName="[orders].[Roast Type].[All]" allUniqueName="[orders].[Roast Type].[All]" dimensionUniqueName="[orders]" displayFolder="" count="2" memberValueDatatype="130" unbalanced="0"/>
    <cacheHierarchy uniqueName="[orders].[Size]" caption="Size" attribute="1" defaultMemberUniqueName="[orders].[Size].[All]" allUniqueName="[orders].[Size].[All]" dimensionUniqueName="[orders]" displayFolder="" count="2" memberValueDatatype="5" unbalanced="0">
      <fieldsUsage count="2">
        <fieldUsage x="-1"/>
        <fieldUsage x="2"/>
      </fieldsUsage>
    </cacheHierarchy>
    <cacheHierarchy uniqueName="[orders].[Quantity]" caption="Quantity" attribute="1" defaultMemberUniqueName="[orders].[Quantity].[All]" allUniqueName="[orders].[Quantity].[All]" dimensionUniqueName="[orders]" displayFolder="" count="0" memberValueDatatype="20" unbalanced="0"/>
    <cacheHierarchy uniqueName="[orders].[Unit Price]" caption="Unit Price" attribute="1" defaultMemberUniqueName="[orders].[Unit Price].[All]" allUniqueName="[orders].[Unit Price].[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orders].[Year]" caption="Year" attribute="1" defaultMemberUniqueName="[orders].[Year].[All]" allUniqueName="[orders].[Year].[All]" dimensionUniqueName="[orders]" displayFolder="" count="2" memberValueDatatype="20" unbalanced="0"/>
    <cacheHierarchy uniqueName="[orders].[Month]" caption="Month" attribute="1" defaultMemberUniqueName="[orders].[Month].[All]" allUniqueName="[orders].[Month].[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Price per 100g]" caption="Price per 100g" attribute="1" defaultMemberUniqueName="[orders].[Price per 100g].[All]" allUniqueName="[orders].[Price per 100g].[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fieldsUsage count="2">
        <fieldUsage x="-1"/>
        <fieldUsage x="0"/>
      </fieldsUsage>
    </cacheHierarchy>
    <cacheHierarchy uniqueName="[products].[Product ID]" caption="Product ID" attribute="1" defaultMemberUniqueName="[products].[Product ID].[All]" allUniqueName="[products].[Product ID].[All]" dimensionUniqueName="[products]" displayFolder="" count="0" memberValueDatatype="130" unbalanced="0"/>
    <cacheHierarchy uniqueName="[products].[Coffee Type]" caption="Coffee Type" attribute="1" defaultMemberUniqueName="[products].[Coffee Type].[All]" allUniqueName="[products].[Coffee Type].[All]" dimensionUniqueName="[products]" displayFolder="" count="0" memberValueDatatype="130" unbalanced="0"/>
    <cacheHierarchy uniqueName="[products].[Roast Type]" caption="Roast Type" attribute="1" defaultMemberUniqueName="[products].[Roast Type].[All]" allUniqueName="[products].[Roast Type].[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5" unbalanced="0"/>
    <cacheHierarchy uniqueName="[products].[Unit Price]" caption="Unit Price" attribute="1" defaultMemberUniqueName="[products].[Unit Price].[All]" allUniqueName="[products].[Unit Price].[All]" dimensionUniqueName="[products]" displayFolder="" count="0" memberValueDatatype="5" unbalanced="0"/>
    <cacheHierarchy uniqueName="[products].[Price per 100g]" caption="Price per 100g" attribute="1" defaultMemberUniqueName="[products].[Price per 100g].[All]" allUniqueName="[products].[Price per 100g].[All]" dimensionUniqueName="[products]" displayFolder="" count="0" memberValueDatatype="5" unbalanced="0"/>
    <cacheHierarchy uniqueName="[products].[Profit]" caption="Profit" attribute="1" defaultMemberUniqueName="[products].[Profit].[All]" allUniqueName="[products].[Profit].[All]" dimensionUniqueName="[products]" displayFolder="" count="0" memberValueDatatype="5"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Revenue]" caption="Revenue" measure="1" displayFolder="" measureGroup="A" count="0"/>
    <cacheHierarchy uniqueName="[Measures].[Profit]" caption="Profit" measure="1" displayFolder="" measureGroup="A" count="0"/>
    <cacheHierarchy uniqueName="[Measures].[Profit Margin]" caption="Profit Margin" measure="1" displayFolder="" measureGroup="A" count="0" oneField="1">
      <fieldsUsage count="1">
        <fieldUsage x="1"/>
      </fieldsUsage>
    </cacheHierarchy>
    <cacheHierarchy uniqueName="[Measures].[Total orders]" caption="Total orders" measure="1" displayFolder="" measureGroup="A" count="0"/>
    <cacheHierarchy uniqueName="[Measures].[AOV]" caption="AOV" measure="1" displayFolder="" measureGroup="A" count="0"/>
    <cacheHierarchy uniqueName="[Measures].[PY Revenue]" caption="PY Revenue" measure="1" displayFolder="" measureGroup="A" count="0"/>
    <cacheHierarchy uniqueName="[Measures].[PY Profit]" caption="PY Profit" measure="1" displayFolder="" measureGroup="A" count="0"/>
    <cacheHierarchy uniqueName="[Measures].[PY Profit Margin]" caption="PY Profit Margin" measure="1" displayFolder="" measureGroup="A" count="0"/>
    <cacheHierarchy uniqueName="[Measures].[PY Orders]" caption="PY Orders" measure="1" displayFolder="" measureGroup="A" count="0"/>
    <cacheHierarchy uniqueName="[Measures].[PY AOV]" caption="PY AOV" measure="1" displayFolder="" measureGroup="A" count="0"/>
    <cacheHierarchy uniqueName="[Measures].[YoY Revenue]" caption="YoY Revenue" measure="1" displayFolder="" measureGroup="A" count="0"/>
    <cacheHierarchy uniqueName="[Measures].[YoY Profit]" caption="YoY Profit" measure="1" displayFolder="" measureGroup="A" count="0"/>
    <cacheHierarchy uniqueName="[Measures].[YoY Margin]" caption="YoY Margin" measure="1" displayFolder="" measureGroup="A" count="0"/>
    <cacheHierarchy uniqueName="[Measures].[YoY Orders]" caption="YoY Orders" measure="1" displayFolder="" measureGroup="A" count="0"/>
    <cacheHierarchy uniqueName="[Measures].[YoY AOV]" caption="YoY AOV" measure="1" displayFolder="" measureGroup="A" count="0"/>
    <cacheHierarchy uniqueName="[Measures].[Revenue (Yes)]" caption="Revenue (Yes)" measure="1" displayFolder="" measureGroup="A" count="0"/>
    <cacheHierarchy uniqueName="[Measures].[Revenue (No)]" caption="Revenue (No)" measure="1" displayFolder="" measureGroup="A" count="0"/>
    <cacheHierarchy uniqueName="[Measures].[Revenue % No]" caption="Revenue % No" measure="1" displayFolder="" measureGroup="A" count="0"/>
    <cacheHierarchy uniqueName="[Measures].[Revenue % Yes]" caption="Revenue % Yes" measure="1" displayFolder="" measureGroup="A" count="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A]" caption="__XL_Count A" measure="1" displayFolder="" measureGroup="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Quantity]" caption="Sum of Quantity" measure="1" displayFolder="" measureGroup="orders" count="0" hidden="1">
      <extLst>
        <ext xmlns:x15="http://schemas.microsoft.com/office/spreadsheetml/2010/11/main" uri="{B97F6D7D-B522-45F9-BDA1-12C45D357490}">
          <x15:cacheHierarchy aggregatedColumn="27"/>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29"/>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27"/>
        </ext>
      </extLst>
    </cacheHierarchy>
  </cacheHierarchies>
  <kpis count="0"/>
  <dimensions count="6">
    <dimension name="A" uniqueName="[A]" caption="A"/>
    <dimension name="Calendar" uniqueName="[Calendar]" caption="Calendar"/>
    <dimension name="customers" uniqueName="[customers]" caption="customers"/>
    <dimension measure="1" name="Measures" uniqueName="[Measures]" caption="Measures"/>
    <dimension name="orders" uniqueName="[orders]" caption="orders"/>
    <dimension name="products" uniqueName="[products]" caption="products"/>
  </dimensions>
  <measureGroups count="5">
    <measureGroup name="A" caption="A"/>
    <measureGroup name="Calendar" caption="Calendar"/>
    <measureGroup name="customers" caption="customers"/>
    <measureGroup name="orders" caption="orders"/>
    <measureGroup name="products" caption="products"/>
  </measureGroups>
  <maps count="8">
    <map measureGroup="0" dimension="0"/>
    <map measureGroup="1" dimension="1"/>
    <map measureGroup="2" dimension="2"/>
    <map measureGroup="3" dimension="1"/>
    <map measureGroup="3" dimension="2"/>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J" refreshedDate="46224.786143634257" backgroundQuery="1" createdVersion="8" refreshedVersion="8" minRefreshableVersion="3" recordCount="0" supportSubquery="1" supportAdvancedDrill="1" xr:uid="{F27C044D-6CCC-4ED1-93C0-4F71191A0543}">
  <cacheSource type="external" connectionId="6"/>
  <cacheFields count="3">
    <cacheField name="[orders].[Order Date (Month)].[Order Date (Month)]" caption="Order Date (Month)" numFmtId="0" hierarchy="37" level="1">
      <sharedItems count="12">
        <s v="Jan"/>
        <s v="Feb"/>
        <s v="Mar"/>
        <s v="Apr"/>
        <s v="May"/>
        <s v="Jun"/>
        <s v="Jul"/>
        <s v="Aug"/>
        <s v="Sep"/>
        <s v="Oct"/>
        <s v="Nov"/>
        <s v="Dec"/>
      </sharedItems>
    </cacheField>
    <cacheField name="[Measures].[Total orders]" caption="Total orders" numFmtId="0" hierarchy="49" level="32767"/>
    <cacheField name="[orders].[Size].[Size]" caption="Size" numFmtId="0" hierarchy="26" level="1">
      <sharedItems containsSemiMixedTypes="0" containsNonDate="0" containsString="0"/>
    </cacheField>
  </cacheFields>
  <cacheHierarchies count="74">
    <cacheHierarchy uniqueName="[A].[Measures]" caption="Measures" attribute="1" defaultMemberUniqueName="[A].[Measures].[All]" allUniqueName="[A].[Measures].[All]" dimensionUniqueName="[A]"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Loyalty Card]" caption="Loyalty Card" attribute="1" defaultMemberUniqueName="[customers].[Loyalty Card].[All]" allUniqueName="[customers].[Loyalty Card].[All]" dimensionUniqueName="[custom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Email]" caption="Email" attribute="1" defaultMemberUniqueName="[orders].[Email].[All]" allUniqueName="[orders].[Email].[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Loyalty Card]" caption="Loyalty Card" attribute="1" defaultMemberUniqueName="[orders].[Loyalty Card].[All]" allUniqueName="[orders].[Loyalty Card].[All]" dimensionUniqueName="[orders]" displayFolder="" count="0" memberValueDatatype="130" unbalanced="0"/>
    <cacheHierarchy uniqueName="[orders].[Coffee Type]" caption="Coffee Type" attribute="1" defaultMemberUniqueName="[orders].[Coffee Type].[All]" allUniqueName="[orders].[Coffee Type].[All]" dimensionUniqueName="[orders]" displayFolder="" count="2" memberValueDatatype="130" unbalanced="0"/>
    <cacheHierarchy uniqueName="[orders].[Roast Type]" caption="Roast Type" attribute="1" defaultMemberUniqueName="[orders].[Roast Type].[All]" allUniqueName="[orders].[Roast Type].[All]" dimensionUniqueName="[orders]" displayFolder="" count="2" memberValueDatatype="130" unbalanced="0"/>
    <cacheHierarchy uniqueName="[orders].[Size]" caption="Size" attribute="1" defaultMemberUniqueName="[orders].[Size].[All]" allUniqueName="[orders].[Size].[All]" dimensionUniqueName="[orders]" displayFolder="" count="2" memberValueDatatype="5" unbalanced="0">
      <fieldsUsage count="2">
        <fieldUsage x="-1"/>
        <fieldUsage x="2"/>
      </fieldsUsage>
    </cacheHierarchy>
    <cacheHierarchy uniqueName="[orders].[Quantity]" caption="Quantity" attribute="1" defaultMemberUniqueName="[orders].[Quantity].[All]" allUniqueName="[orders].[Quantity].[All]" dimensionUniqueName="[orders]" displayFolder="" count="0" memberValueDatatype="20" unbalanced="0"/>
    <cacheHierarchy uniqueName="[orders].[Unit Price]" caption="Unit Price" attribute="1" defaultMemberUniqueName="[orders].[Unit Price].[All]" allUniqueName="[orders].[Unit Price].[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orders].[Year]" caption="Year" attribute="1" defaultMemberUniqueName="[orders].[Year].[All]" allUniqueName="[orders].[Year].[All]" dimensionUniqueName="[orders]" displayFolder="" count="2" memberValueDatatype="20" unbalanced="0"/>
    <cacheHierarchy uniqueName="[orders].[Month]" caption="Month" attribute="1" defaultMemberUniqueName="[orders].[Month].[All]" allUniqueName="[orders].[Month].[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Price per 100g]" caption="Price per 100g" attribute="1" defaultMemberUniqueName="[orders].[Price per 100g].[All]" allUniqueName="[orders].[Price per 100g].[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fieldsUsage count="2">
        <fieldUsage x="-1"/>
        <fieldUsage x="0"/>
      </fieldsUsage>
    </cacheHierarchy>
    <cacheHierarchy uniqueName="[products].[Product ID]" caption="Product ID" attribute="1" defaultMemberUniqueName="[products].[Product ID].[All]" allUniqueName="[products].[Product ID].[All]" dimensionUniqueName="[products]" displayFolder="" count="0" memberValueDatatype="130" unbalanced="0"/>
    <cacheHierarchy uniqueName="[products].[Coffee Type]" caption="Coffee Type" attribute="1" defaultMemberUniqueName="[products].[Coffee Type].[All]" allUniqueName="[products].[Coffee Type].[All]" dimensionUniqueName="[products]" displayFolder="" count="0" memberValueDatatype="130" unbalanced="0"/>
    <cacheHierarchy uniqueName="[products].[Roast Type]" caption="Roast Type" attribute="1" defaultMemberUniqueName="[products].[Roast Type].[All]" allUniqueName="[products].[Roast Type].[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5" unbalanced="0"/>
    <cacheHierarchy uniqueName="[products].[Unit Price]" caption="Unit Price" attribute="1" defaultMemberUniqueName="[products].[Unit Price].[All]" allUniqueName="[products].[Unit Price].[All]" dimensionUniqueName="[products]" displayFolder="" count="0" memberValueDatatype="5" unbalanced="0"/>
    <cacheHierarchy uniqueName="[products].[Price per 100g]" caption="Price per 100g" attribute="1" defaultMemberUniqueName="[products].[Price per 100g].[All]" allUniqueName="[products].[Price per 100g].[All]" dimensionUniqueName="[products]" displayFolder="" count="0" memberValueDatatype="5" unbalanced="0"/>
    <cacheHierarchy uniqueName="[products].[Profit]" caption="Profit" attribute="1" defaultMemberUniqueName="[products].[Profit].[All]" allUniqueName="[products].[Profit].[All]" dimensionUniqueName="[products]" displayFolder="" count="0" memberValueDatatype="5"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Revenue]" caption="Revenue" measure="1" displayFolder="" measureGroup="A" count="0"/>
    <cacheHierarchy uniqueName="[Measures].[Profit]" caption="Profit" measure="1" displayFolder="" measureGroup="A" count="0"/>
    <cacheHierarchy uniqueName="[Measures].[Profit Margin]" caption="Profit Margin" measure="1" displayFolder="" measureGroup="A" count="0"/>
    <cacheHierarchy uniqueName="[Measures].[Total orders]" caption="Total orders" measure="1" displayFolder="" measureGroup="A" count="0" oneField="1">
      <fieldsUsage count="1">
        <fieldUsage x="1"/>
      </fieldsUsage>
    </cacheHierarchy>
    <cacheHierarchy uniqueName="[Measures].[AOV]" caption="AOV" measure="1" displayFolder="" measureGroup="A" count="0"/>
    <cacheHierarchy uniqueName="[Measures].[PY Revenue]" caption="PY Revenue" measure="1" displayFolder="" measureGroup="A" count="0"/>
    <cacheHierarchy uniqueName="[Measures].[PY Profit]" caption="PY Profit" measure="1" displayFolder="" measureGroup="A" count="0"/>
    <cacheHierarchy uniqueName="[Measures].[PY Profit Margin]" caption="PY Profit Margin" measure="1" displayFolder="" measureGroup="A" count="0"/>
    <cacheHierarchy uniqueName="[Measures].[PY Orders]" caption="PY Orders" measure="1" displayFolder="" measureGroup="A" count="0"/>
    <cacheHierarchy uniqueName="[Measures].[PY AOV]" caption="PY AOV" measure="1" displayFolder="" measureGroup="A" count="0"/>
    <cacheHierarchy uniqueName="[Measures].[YoY Revenue]" caption="YoY Revenue" measure="1" displayFolder="" measureGroup="A" count="0"/>
    <cacheHierarchy uniqueName="[Measures].[YoY Profit]" caption="YoY Profit" measure="1" displayFolder="" measureGroup="A" count="0"/>
    <cacheHierarchy uniqueName="[Measures].[YoY Margin]" caption="YoY Margin" measure="1" displayFolder="" measureGroup="A" count="0"/>
    <cacheHierarchy uniqueName="[Measures].[YoY Orders]" caption="YoY Orders" measure="1" displayFolder="" measureGroup="A" count="0"/>
    <cacheHierarchy uniqueName="[Measures].[YoY AOV]" caption="YoY AOV" measure="1" displayFolder="" measureGroup="A" count="0"/>
    <cacheHierarchy uniqueName="[Measures].[Revenue (Yes)]" caption="Revenue (Yes)" measure="1" displayFolder="" measureGroup="A" count="0"/>
    <cacheHierarchy uniqueName="[Measures].[Revenue (No)]" caption="Revenue (No)" measure="1" displayFolder="" measureGroup="A" count="0"/>
    <cacheHierarchy uniqueName="[Measures].[Revenue % No]" caption="Revenue % No" measure="1" displayFolder="" measureGroup="A" count="0"/>
    <cacheHierarchy uniqueName="[Measures].[Revenue % Yes]" caption="Revenue % Yes" measure="1" displayFolder="" measureGroup="A" count="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A]" caption="__XL_Count A" measure="1" displayFolder="" measureGroup="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Quantity]" caption="Sum of Quantity" measure="1" displayFolder="" measureGroup="orders" count="0" hidden="1">
      <extLst>
        <ext xmlns:x15="http://schemas.microsoft.com/office/spreadsheetml/2010/11/main" uri="{B97F6D7D-B522-45F9-BDA1-12C45D357490}">
          <x15:cacheHierarchy aggregatedColumn="27"/>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29"/>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27"/>
        </ext>
      </extLst>
    </cacheHierarchy>
  </cacheHierarchies>
  <kpis count="0"/>
  <dimensions count="6">
    <dimension name="A" uniqueName="[A]" caption="A"/>
    <dimension name="Calendar" uniqueName="[Calendar]" caption="Calendar"/>
    <dimension name="customers" uniqueName="[customers]" caption="customers"/>
    <dimension measure="1" name="Measures" uniqueName="[Measures]" caption="Measures"/>
    <dimension name="orders" uniqueName="[orders]" caption="orders"/>
    <dimension name="products" uniqueName="[products]" caption="products"/>
  </dimensions>
  <measureGroups count="5">
    <measureGroup name="A" caption="A"/>
    <measureGroup name="Calendar" caption="Calendar"/>
    <measureGroup name="customers" caption="customers"/>
    <measureGroup name="orders" caption="orders"/>
    <measureGroup name="products" caption="products"/>
  </measureGroups>
  <maps count="8">
    <map measureGroup="0" dimension="0"/>
    <map measureGroup="1" dimension="1"/>
    <map measureGroup="2" dimension="2"/>
    <map measureGroup="3" dimension="1"/>
    <map measureGroup="3" dimension="2"/>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J" refreshedDate="46224.786143981481" backgroundQuery="1" createdVersion="8" refreshedVersion="8" minRefreshableVersion="3" recordCount="0" supportSubquery="1" supportAdvancedDrill="1" xr:uid="{7C7C4D68-A89F-4549-9042-67A5D4BDCA0B}">
  <cacheSource type="external" connectionId="6"/>
  <cacheFields count="4">
    <cacheField name="[Measures].[Revenue]" caption="Revenue" numFmtId="0" hierarchy="46" level="32767"/>
    <cacheField name="[orders].[Order Date (Month)].[Order Date (Month)]" caption="Order Date (Month)" numFmtId="0" hierarchy="37" level="1">
      <sharedItems count="12">
        <s v="Jan"/>
        <s v="Feb"/>
        <s v="Mar"/>
        <s v="Apr"/>
        <s v="May"/>
        <s v="Jun"/>
        <s v="Jul"/>
        <s v="Aug"/>
        <s v="Sep"/>
        <s v="Oct"/>
        <s v="Nov"/>
        <s v="Dec"/>
      </sharedItems>
    </cacheField>
    <cacheField name="[orders].[Coffee Type].[Coffee Type]" caption="Coffee Type" numFmtId="0" hierarchy="24" level="1">
      <sharedItems count="4">
        <s v="Arabica"/>
        <s v="Excelsa"/>
        <s v="Liberica"/>
        <s v="Robusta"/>
      </sharedItems>
    </cacheField>
    <cacheField name="[orders].[Size].[Size]" caption="Size" numFmtId="0" hierarchy="26" level="1">
      <sharedItems containsSemiMixedTypes="0" containsNonDate="0" containsString="0"/>
    </cacheField>
  </cacheFields>
  <cacheHierarchies count="74">
    <cacheHierarchy uniqueName="[A].[Measures]" caption="Measures" attribute="1" defaultMemberUniqueName="[A].[Measures].[All]" allUniqueName="[A].[Measures].[All]" dimensionUniqueName="[A]" displayFolder="" count="2" memberValueDatatype="130" unbalanced="0"/>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cacheHierarchy uniqueName="[customers].[Customer Name]" caption="Customer Name" attribute="1" defaultMemberUniqueName="[customers].[Customer Name].[All]" allUniqueName="[customers].[Customer Name].[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untry]" caption="Country" attribute="1" defaultMemberUniqueName="[customers].[Country].[All]" allUniqueName="[customers].[Country].[All]" dimensionUniqueName="[customers]" displayFolder="" count="2" memberValueDatatype="130" unbalanced="0"/>
    <cacheHierarchy uniqueName="[customers].[Loyalty Card]" caption="Loyalty Card" attribute="1" defaultMemberUniqueName="[customers].[Loyalty Card].[All]" allUniqueName="[customers].[Loyalty Card].[All]" dimensionUniqueName="[customers]" displayFolder="" count="2" memberValueDatatype="130" unbalanced="0"/>
    <cacheHierarchy uniqueName="[orders].[Order ID]" caption="Order ID" attribute="1" defaultMemberUniqueName="[orders].[Order ID].[All]" allUniqueName="[orders].[Order ID].[All]" dimensionUniqueName="[orders]" displayFolder="" count="2"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Customer ID]" caption="Customer ID" attribute="1" defaultMemberUniqueName="[orders].[Customer ID].[All]" allUniqueName="[orders].[Customer ID].[All]" dimensionUniqueName="[orders]" displayFolder="" count="2" memberValueDatatype="130" unbalanced="0"/>
    <cacheHierarchy uniqueName="[orders].[Product ID]" caption="Product ID" attribute="1" defaultMemberUniqueName="[orders].[Product ID].[All]" allUniqueName="[orders].[Product ID].[All]" dimensionUniqueName="[orders]" displayFolder="" count="2" memberValueDatatype="130" unbalanced="0"/>
    <cacheHierarchy uniqueName="[orders].[Customer Name]" caption="Customer Name" attribute="1" defaultMemberUniqueName="[orders].[Customer Name].[All]" allUniqueName="[orders].[Customer Name].[All]" dimensionUniqueName="[orders]" displayFolder="" count="2" memberValueDatatype="130" unbalanced="0"/>
    <cacheHierarchy uniqueName="[orders].[Email]" caption="Email" attribute="1" defaultMemberUniqueName="[orders].[Email].[All]" allUniqueName="[orders].[Email].[All]" dimensionUniqueName="[orders]" displayFolder="" count="2" memberValueDatatype="130" unbalanced="0"/>
    <cacheHierarchy uniqueName="[orders].[City]" caption="City" attribute="1" defaultMemberUniqueName="[orders].[City].[All]" allUniqueName="[orders].[City].[All]" dimensionUniqueName="[orders]" displayFolder="" count="2" memberValueDatatype="130" unbalanced="0"/>
    <cacheHierarchy uniqueName="[orders].[Country]" caption="Country" attribute="1" defaultMemberUniqueName="[orders].[Country].[All]" allUniqueName="[orders].[Country].[All]" dimensionUniqueName="[orders]" displayFolder="" count="2" memberValueDatatype="130" unbalanced="0"/>
    <cacheHierarchy uniqueName="[orders].[Loyalty Card]" caption="Loyalty Card" attribute="1" defaultMemberUniqueName="[orders].[Loyalty Card].[All]" allUniqueName="[orders].[Loyalty Card].[All]" dimensionUniqueName="[orders]" displayFolder="" count="2" memberValueDatatype="130" unbalanced="0"/>
    <cacheHierarchy uniqueName="[orders].[Coffee Type]" caption="Coffee Type" attribute="1" defaultMemberUniqueName="[orders].[Coffee Type].[All]" allUniqueName="[orders].[Coffee Type].[All]" dimensionUniqueName="[orders]" displayFolder="" count="2" memberValueDatatype="130" unbalanced="0">
      <fieldsUsage count="2">
        <fieldUsage x="-1"/>
        <fieldUsage x="2"/>
      </fieldsUsage>
    </cacheHierarchy>
    <cacheHierarchy uniqueName="[orders].[Roast Type]" caption="Roast Type" attribute="1" defaultMemberUniqueName="[orders].[Roast Type].[All]" allUniqueName="[orders].[Roast Type].[All]" dimensionUniqueName="[orders]" displayFolder="" count="2" memberValueDatatype="130" unbalanced="0"/>
    <cacheHierarchy uniqueName="[orders].[Size]" caption="Size" attribute="1" defaultMemberUniqueName="[orders].[Size].[All]" allUniqueName="[orders].[Size].[All]" dimensionUniqueName="[orders]" displayFolder="" count="2" memberValueDatatype="5" unbalanced="0">
      <fieldsUsage count="2">
        <fieldUsage x="-1"/>
        <fieldUsage x="3"/>
      </fieldsUsage>
    </cacheHierarchy>
    <cacheHierarchy uniqueName="[orders].[Quantity]" caption="Quantity" attribute="1" defaultMemberUniqueName="[orders].[Quantity].[All]" allUniqueName="[orders].[Quantity].[All]" dimensionUniqueName="[orders]" displayFolder="" count="2" memberValueDatatype="20" unbalanced="0"/>
    <cacheHierarchy uniqueName="[orders].[Unit Price]" caption="Unit Price" attribute="1" defaultMemberUniqueName="[orders].[Unit Price].[All]" allUniqueName="[orders].[Unit Price].[All]" dimensionUniqueName="[orders]" displayFolder="" count="2" memberValueDatatype="5" unbalanced="0"/>
    <cacheHierarchy uniqueName="[orders].[Sales]" caption="Sales" attribute="1" defaultMemberUniqueName="[orders].[Sales].[All]" allUniqueName="[orders].[Sales].[All]" dimensionUniqueName="[orders]" displayFolder="" count="2" memberValueDatatype="5" unbalanced="0"/>
    <cacheHierarchy uniqueName="[orders].[Year]" caption="Year" attribute="1" defaultMemberUniqueName="[orders].[Year].[All]" allUniqueName="[orders].[Year].[All]" dimensionUniqueName="[orders]" displayFolder="" count="2" memberValueDatatype="20" unbalanced="0"/>
    <cacheHierarchy uniqueName="[orders].[Month]" caption="Month" attribute="1" defaultMemberUniqueName="[orders].[Month].[All]" allUniqueName="[orders].[Month].[All]" dimensionUniqueName="[orders]" displayFolder="" count="2" memberValueDatatype="20" unbalanced="0"/>
    <cacheHierarchy uniqueName="[orders].[Month Name]" caption="Month Name" attribute="1" defaultMemberUniqueName="[orders].[Month Name].[All]" allUniqueName="[orders].[Month Name].[All]" dimensionUniqueName="[orders]" displayFolder="" count="2" memberValueDatatype="130" unbalanced="0"/>
    <cacheHierarchy uniqueName="[orders].[Price per 100g]" caption="Price per 100g" attribute="1" defaultMemberUniqueName="[orders].[Price per 100g].[All]" allUniqueName="[orders].[Price per 100g].[All]" dimensionUniqueName="[orders]" displayFolder="" count="2" memberValueDatatype="5" unbalanced="0"/>
    <cacheHierarchy uniqueName="[orders].[Profit]" caption="Profit" attribute="1" defaultMemberUniqueName="[orders].[Profit].[All]" allUniqueName="[orders].[Profit].[All]" dimensionUniqueName="[orders]" displayFolder="" count="2" memberValueDatatype="5" unbalanced="0"/>
    <cacheHierarchy uniqueName="[orders].[Order Date (Year)]" caption="Order Date (Year)" attribute="1" defaultMemberUniqueName="[orders].[Order Date (Year)].[All]" allUniqueName="[orders].[Order Date (Year)].[All]" dimensionUniqueName="[orders]" displayFolder="" count="2" memberValueDatatype="130" unbalanced="0"/>
    <cacheHierarchy uniqueName="[orders].[Order Date (Quarter)]" caption="Order Date (Quarter)" attribute="1" defaultMemberUniqueName="[orders].[Order Date (Quarter)].[All]" allUniqueName="[orders].[Order Date (Quarter)].[All]" dimensionUniqueName="[orders]" displayFolder="" count="2"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fieldsUsage count="2">
        <fieldUsage x="-1"/>
        <fieldUsage x="1"/>
      </fieldsUsage>
    </cacheHierarchy>
    <cacheHierarchy uniqueName="[products].[Product ID]" caption="Product ID" attribute="1" defaultMemberUniqueName="[products].[Product ID].[All]" allUniqueName="[products].[Product ID].[All]" dimensionUniqueName="[products]" displayFolder="" count="2" memberValueDatatype="130" unbalanced="0"/>
    <cacheHierarchy uniqueName="[products].[Coffee Type]" caption="Coffee Type" attribute="1" defaultMemberUniqueName="[products].[Coffee Type].[All]" allUniqueName="[products].[Coffee Type].[All]" dimensionUniqueName="[products]" displayFolder="" count="2" memberValueDatatype="130" unbalanced="0"/>
    <cacheHierarchy uniqueName="[products].[Roast Type]" caption="Roast Type" attribute="1" defaultMemberUniqueName="[products].[Roast Type].[All]" allUniqueName="[products].[Roast Type].[All]" dimensionUniqueName="[products]" displayFolder="" count="2" memberValueDatatype="130" unbalanced="0"/>
    <cacheHierarchy uniqueName="[products].[Size]" caption="Size" attribute="1" defaultMemberUniqueName="[products].[Size].[All]" allUniqueName="[products].[Size].[All]" dimensionUniqueName="[products]" displayFolder="" count="2" memberValueDatatype="5" unbalanced="0"/>
    <cacheHierarchy uniqueName="[products].[Unit Price]" caption="Unit Price" attribute="1" defaultMemberUniqueName="[products].[Unit Price].[All]" allUniqueName="[products].[Unit Price].[All]" dimensionUniqueName="[products]" displayFolder="" count="2" memberValueDatatype="5" unbalanced="0"/>
    <cacheHierarchy uniqueName="[products].[Price per 100g]" caption="Price per 100g" attribute="1" defaultMemberUniqueName="[products].[Price per 100g].[All]" allUniqueName="[products].[Price per 100g].[All]" dimensionUniqueName="[products]" displayFolder="" count="2" memberValueDatatype="5" unbalanced="0"/>
    <cacheHierarchy uniqueName="[products].[Profit]" caption="Profit" attribute="1" defaultMemberUniqueName="[products].[Profit].[All]" allUniqueName="[products].[Profit].[All]" dimensionUniqueName="[products]" displayFolder="" count="2" memberValueDatatype="5" unbalanced="0"/>
    <cacheHierarchy uniqueName="[orders].[Order Date (Month Index)]" caption="Order Date (Month Index)" attribute="1" defaultMemberUniqueName="[orders].[Order Date (Month Index)].[All]" allUniqueName="[orders].[Order Date (Month Index)].[All]" dimensionUniqueName="[orders]" displayFolder="" count="2" memberValueDatatype="20" unbalanced="0" hidden="1"/>
    <cacheHierarchy uniqueName="[Measures].[Revenue]" caption="Revenue" measure="1" displayFolder="" measureGroup="A" count="0" oneField="1">
      <fieldsUsage count="1">
        <fieldUsage x="0"/>
      </fieldsUsage>
    </cacheHierarchy>
    <cacheHierarchy uniqueName="[Measures].[Profit]" caption="Profit" measure="1" displayFolder="" measureGroup="A" count="0"/>
    <cacheHierarchy uniqueName="[Measures].[Profit Margin]" caption="Profit Margin" measure="1" displayFolder="" measureGroup="A" count="0"/>
    <cacheHierarchy uniqueName="[Measures].[Total orders]" caption="Total orders" measure="1" displayFolder="" measureGroup="A" count="0"/>
    <cacheHierarchy uniqueName="[Measures].[AOV]" caption="AOV" measure="1" displayFolder="" measureGroup="A" count="0"/>
    <cacheHierarchy uniqueName="[Measures].[PY Revenue]" caption="PY Revenue" measure="1" displayFolder="" measureGroup="A" count="0"/>
    <cacheHierarchy uniqueName="[Measures].[PY Profit]" caption="PY Profit" measure="1" displayFolder="" measureGroup="A" count="0"/>
    <cacheHierarchy uniqueName="[Measures].[PY Profit Margin]" caption="PY Profit Margin" measure="1" displayFolder="" measureGroup="A" count="0"/>
    <cacheHierarchy uniqueName="[Measures].[PY Orders]" caption="PY Orders" measure="1" displayFolder="" measureGroup="A" count="0"/>
    <cacheHierarchy uniqueName="[Measures].[PY AOV]" caption="PY AOV" measure="1" displayFolder="" measureGroup="A" count="0"/>
    <cacheHierarchy uniqueName="[Measures].[YoY Revenue]" caption="YoY Revenue" measure="1" displayFolder="" measureGroup="A" count="0"/>
    <cacheHierarchy uniqueName="[Measures].[YoY Profit]" caption="YoY Profit" measure="1" displayFolder="" measureGroup="A" count="0"/>
    <cacheHierarchy uniqueName="[Measures].[YoY Margin]" caption="YoY Margin" measure="1" displayFolder="" measureGroup="A" count="0"/>
    <cacheHierarchy uniqueName="[Measures].[YoY Orders]" caption="YoY Orders" measure="1" displayFolder="" measureGroup="A" count="0"/>
    <cacheHierarchy uniqueName="[Measures].[YoY AOV]" caption="YoY AOV" measure="1" displayFolder="" measureGroup="A" count="0"/>
    <cacheHierarchy uniqueName="[Measures].[Revenue (Yes)]" caption="Revenue (Yes)" measure="1" displayFolder="" measureGroup="A" count="0"/>
    <cacheHierarchy uniqueName="[Measures].[Revenue (No)]" caption="Revenue (No)" measure="1" displayFolder="" measureGroup="A" count="0"/>
    <cacheHierarchy uniqueName="[Measures].[Revenue % No]" caption="Revenue % No" measure="1" displayFolder="" measureGroup="A" count="0"/>
    <cacheHierarchy uniqueName="[Measures].[Revenue % Yes]" caption="Revenue % Yes" measure="1" displayFolder="" measureGroup="A" count="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A]" caption="__XL_Count A" measure="1" displayFolder="" measureGroup="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Quantity]" caption="Sum of Quantity" measure="1" displayFolder="" measureGroup="orders" count="0" hidden="1">
      <extLst>
        <ext xmlns:x15="http://schemas.microsoft.com/office/spreadsheetml/2010/11/main" uri="{B97F6D7D-B522-45F9-BDA1-12C45D357490}">
          <x15:cacheHierarchy aggregatedColumn="27"/>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29"/>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27"/>
        </ext>
      </extLst>
    </cacheHierarchy>
  </cacheHierarchies>
  <kpis count="0"/>
  <dimensions count="6">
    <dimension name="A" uniqueName="[A]" caption="A"/>
    <dimension name="Calendar" uniqueName="[Calendar]" caption="Calendar"/>
    <dimension name="customers" uniqueName="[customers]" caption="customers"/>
    <dimension measure="1" name="Measures" uniqueName="[Measures]" caption="Measures"/>
    <dimension name="orders" uniqueName="[orders]" caption="orders"/>
    <dimension name="products" uniqueName="[products]" caption="products"/>
  </dimensions>
  <measureGroups count="5">
    <measureGroup name="A" caption="A"/>
    <measureGroup name="Calendar" caption="Calendar"/>
    <measureGroup name="customers" caption="customers"/>
    <measureGroup name="orders" caption="orders"/>
    <measureGroup name="products" caption="products"/>
  </measureGroups>
  <maps count="8">
    <map measureGroup="0" dimension="0"/>
    <map measureGroup="1" dimension="1"/>
    <map measureGroup="2" dimension="2"/>
    <map measureGroup="3" dimension="1"/>
    <map measureGroup="3" dimension="2"/>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J" refreshedDate="46224.786144560188" backgroundQuery="1" createdVersion="8" refreshedVersion="8" minRefreshableVersion="3" recordCount="0" supportSubquery="1" supportAdvancedDrill="1" xr:uid="{930E0CE3-7DDF-4B83-BFD1-C263E3EF5C51}">
  <cacheSource type="external" connectionId="6"/>
  <cacheFields count="3">
    <cacheField name="[Measures].[Revenue]" caption="Revenue" numFmtId="0" hierarchy="46" level="32767"/>
    <cacheField name="[customers].[Customer Name].[Customer Name]" caption="Customer Name" numFmtId="0" hierarchy="10" level="1">
      <sharedItems count="5">
        <s v="Allis Wilmore"/>
        <s v="Brenn Dundredge"/>
        <s v="Don Flintiff"/>
        <s v="Nealson Cuttler"/>
        <s v="Terri Farra"/>
      </sharedItems>
    </cacheField>
    <cacheField name="[orders].[Size].[Size]" caption="Size" numFmtId="0" hierarchy="26" level="1">
      <sharedItems containsSemiMixedTypes="0" containsNonDate="0" containsString="0"/>
    </cacheField>
  </cacheFields>
  <cacheHierarchies count="74">
    <cacheHierarchy uniqueName="[A].[Measures]" caption="Measures" attribute="1" defaultMemberUniqueName="[A].[Measures].[All]" allUniqueName="[A].[Measures].[All]" dimensionUniqueName="[A]"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2" memberValueDatatype="130" unbalanced="0">
      <fieldsUsage count="2">
        <fieldUsage x="-1"/>
        <fieldUsage x="1"/>
      </fieldsUsage>
    </cacheHierarchy>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Loyalty Card]" caption="Loyalty Card" attribute="1" defaultMemberUniqueName="[customers].[Loyalty Card].[All]" allUniqueName="[customers].[Loyalty Card].[All]" dimensionUniqueName="[custom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Email]" caption="Email" attribute="1" defaultMemberUniqueName="[orders].[Email].[All]" allUniqueName="[orders].[Email].[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Loyalty Card]" caption="Loyalty Card" attribute="1" defaultMemberUniqueName="[orders].[Loyalty Card].[All]" allUniqueName="[orders].[Loyalty Card].[All]" dimensionUniqueName="[orders]" displayFolder="" count="0" memberValueDatatype="130" unbalanced="0"/>
    <cacheHierarchy uniqueName="[orders].[Coffee Type]" caption="Coffee Type" attribute="1" defaultMemberUniqueName="[orders].[Coffee Type].[All]" allUniqueName="[orders].[Coffee Type].[All]" dimensionUniqueName="[orders]" displayFolder="" count="2" memberValueDatatype="130" unbalanced="0"/>
    <cacheHierarchy uniqueName="[orders].[Roast Type]" caption="Roast Type" attribute="1" defaultMemberUniqueName="[orders].[Roast Type].[All]" allUniqueName="[orders].[Roast Type].[All]" dimensionUniqueName="[orders]" displayFolder="" count="2" memberValueDatatype="130" unbalanced="0"/>
    <cacheHierarchy uniqueName="[orders].[Size]" caption="Size" attribute="1" defaultMemberUniqueName="[orders].[Size].[All]" allUniqueName="[orders].[Size].[All]" dimensionUniqueName="[orders]" displayFolder="" count="2" memberValueDatatype="5" unbalanced="0">
      <fieldsUsage count="2">
        <fieldUsage x="-1"/>
        <fieldUsage x="2"/>
      </fieldsUsage>
    </cacheHierarchy>
    <cacheHierarchy uniqueName="[orders].[Quantity]" caption="Quantity" attribute="1" defaultMemberUniqueName="[orders].[Quantity].[All]" allUniqueName="[orders].[Quantity].[All]" dimensionUniqueName="[orders]" displayFolder="" count="0" memberValueDatatype="20" unbalanced="0"/>
    <cacheHierarchy uniqueName="[orders].[Unit Price]" caption="Unit Price" attribute="1" defaultMemberUniqueName="[orders].[Unit Price].[All]" allUniqueName="[orders].[Unit Price].[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orders].[Year]" caption="Year" attribute="1" defaultMemberUniqueName="[orders].[Year].[All]" allUniqueName="[orders].[Year].[All]" dimensionUniqueName="[orders]" displayFolder="" count="2" memberValueDatatype="20" unbalanced="0"/>
    <cacheHierarchy uniqueName="[orders].[Month]" caption="Month" attribute="1" defaultMemberUniqueName="[orders].[Month].[All]" allUniqueName="[orders].[Month].[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Price per 100g]" caption="Price per 100g" attribute="1" defaultMemberUniqueName="[orders].[Price per 100g].[All]" allUniqueName="[orders].[Price per 100g].[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offee Type]" caption="Coffee Type" attribute="1" defaultMemberUniqueName="[products].[Coffee Type].[All]" allUniqueName="[products].[Coffee Type].[All]" dimensionUniqueName="[products]" displayFolder="" count="0" memberValueDatatype="130" unbalanced="0"/>
    <cacheHierarchy uniqueName="[products].[Roast Type]" caption="Roast Type" attribute="1" defaultMemberUniqueName="[products].[Roast Type].[All]" allUniqueName="[products].[Roast Type].[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5" unbalanced="0"/>
    <cacheHierarchy uniqueName="[products].[Unit Price]" caption="Unit Price" attribute="1" defaultMemberUniqueName="[products].[Unit Price].[All]" allUniqueName="[products].[Unit Price].[All]" dimensionUniqueName="[products]" displayFolder="" count="0" memberValueDatatype="5" unbalanced="0"/>
    <cacheHierarchy uniqueName="[products].[Price per 100g]" caption="Price per 100g" attribute="1" defaultMemberUniqueName="[products].[Price per 100g].[All]" allUniqueName="[products].[Price per 100g].[All]" dimensionUniqueName="[products]" displayFolder="" count="0" memberValueDatatype="5" unbalanced="0"/>
    <cacheHierarchy uniqueName="[products].[Profit]" caption="Profit" attribute="1" defaultMemberUniqueName="[products].[Profit].[All]" allUniqueName="[products].[Profit].[All]" dimensionUniqueName="[products]" displayFolder="" count="0" memberValueDatatype="5"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Revenue]" caption="Revenue" measure="1" displayFolder="" measureGroup="A" count="0" oneField="1">
      <fieldsUsage count="1">
        <fieldUsage x="0"/>
      </fieldsUsage>
    </cacheHierarchy>
    <cacheHierarchy uniqueName="[Measures].[Profit]" caption="Profit" measure="1" displayFolder="" measureGroup="A" count="0"/>
    <cacheHierarchy uniqueName="[Measures].[Profit Margin]" caption="Profit Margin" measure="1" displayFolder="" measureGroup="A" count="0"/>
    <cacheHierarchy uniqueName="[Measures].[Total orders]" caption="Total orders" measure="1" displayFolder="" measureGroup="A" count="0"/>
    <cacheHierarchy uniqueName="[Measures].[AOV]" caption="AOV" measure="1" displayFolder="" measureGroup="A" count="0"/>
    <cacheHierarchy uniqueName="[Measures].[PY Revenue]" caption="PY Revenue" measure="1" displayFolder="" measureGroup="A" count="0"/>
    <cacheHierarchy uniqueName="[Measures].[PY Profit]" caption="PY Profit" measure="1" displayFolder="" measureGroup="A" count="0"/>
    <cacheHierarchy uniqueName="[Measures].[PY Profit Margin]" caption="PY Profit Margin" measure="1" displayFolder="" measureGroup="A" count="0"/>
    <cacheHierarchy uniqueName="[Measures].[PY Orders]" caption="PY Orders" measure="1" displayFolder="" measureGroup="A" count="0"/>
    <cacheHierarchy uniqueName="[Measures].[PY AOV]" caption="PY AOV" measure="1" displayFolder="" measureGroup="A" count="0"/>
    <cacheHierarchy uniqueName="[Measures].[YoY Revenue]" caption="YoY Revenue" measure="1" displayFolder="" measureGroup="A" count="0"/>
    <cacheHierarchy uniqueName="[Measures].[YoY Profit]" caption="YoY Profit" measure="1" displayFolder="" measureGroup="A" count="0"/>
    <cacheHierarchy uniqueName="[Measures].[YoY Margin]" caption="YoY Margin" measure="1" displayFolder="" measureGroup="A" count="0"/>
    <cacheHierarchy uniqueName="[Measures].[YoY Orders]" caption="YoY Orders" measure="1" displayFolder="" measureGroup="A" count="0"/>
    <cacheHierarchy uniqueName="[Measures].[YoY AOV]" caption="YoY AOV" measure="1" displayFolder="" measureGroup="A" count="0"/>
    <cacheHierarchy uniqueName="[Measures].[Revenue (Yes)]" caption="Revenue (Yes)" measure="1" displayFolder="" measureGroup="A" count="0"/>
    <cacheHierarchy uniqueName="[Measures].[Revenue (No)]" caption="Revenue (No)" measure="1" displayFolder="" measureGroup="A" count="0"/>
    <cacheHierarchy uniqueName="[Measures].[Revenue % No]" caption="Revenue % No" measure="1" displayFolder="" measureGroup="A" count="0"/>
    <cacheHierarchy uniqueName="[Measures].[Revenue % Yes]" caption="Revenue % Yes" measure="1" displayFolder="" measureGroup="A" count="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A]" caption="__XL_Count A" measure="1" displayFolder="" measureGroup="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Quantity]" caption="Sum of Quantity" measure="1" displayFolder="" measureGroup="orders" count="0" hidden="1">
      <extLst>
        <ext xmlns:x15="http://schemas.microsoft.com/office/spreadsheetml/2010/11/main" uri="{B97F6D7D-B522-45F9-BDA1-12C45D357490}">
          <x15:cacheHierarchy aggregatedColumn="27"/>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29"/>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27"/>
        </ext>
      </extLst>
    </cacheHierarchy>
  </cacheHierarchies>
  <kpis count="0"/>
  <dimensions count="6">
    <dimension name="A" uniqueName="[A]" caption="A"/>
    <dimension name="Calendar" uniqueName="[Calendar]" caption="Calendar"/>
    <dimension name="customers" uniqueName="[customers]" caption="customers"/>
    <dimension measure="1" name="Measures" uniqueName="[Measures]" caption="Measures"/>
    <dimension name="orders" uniqueName="[orders]" caption="orders"/>
    <dimension name="products" uniqueName="[products]" caption="products"/>
  </dimensions>
  <measureGroups count="5">
    <measureGroup name="A" caption="A"/>
    <measureGroup name="Calendar" caption="Calendar"/>
    <measureGroup name="customers" caption="customers"/>
    <measureGroup name="orders" caption="orders"/>
    <measureGroup name="products" caption="products"/>
  </measureGroups>
  <maps count="8">
    <map measureGroup="0" dimension="0"/>
    <map measureGroup="1" dimension="1"/>
    <map measureGroup="2" dimension="2"/>
    <map measureGroup="3" dimension="1"/>
    <map measureGroup="3" dimension="2"/>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J" refreshedDate="46224.786144907404" backgroundQuery="1" createdVersion="8" refreshedVersion="8" minRefreshableVersion="3" recordCount="0" supportSubquery="1" supportAdvancedDrill="1" xr:uid="{2A2AECBC-6DA1-4E0E-BB84-5475A4E46A4C}">
  <cacheSource type="external" connectionId="6"/>
  <cacheFields count="6">
    <cacheField name="[Measures].[Revenue (Yes)]" caption="Revenue (Yes)" numFmtId="0" hierarchy="61" level="32767"/>
    <cacheField name="[Measures].[Revenue (No)]" caption="Revenue (No)" numFmtId="0" hierarchy="62" level="32767"/>
    <cacheField name="[Measures].[Revenue % Yes]" caption="Revenue % Yes" numFmtId="0" hierarchy="64" level="32767"/>
    <cacheField name="[Measures].[Revenue % No]" caption="Revenue % No" numFmtId="0" hierarchy="63" level="32767"/>
    <cacheField name="[orders].[Order Date].[Order Date]" caption="Order Date" numFmtId="0" hierarchy="16" level="1">
      <sharedItems containsSemiMixedTypes="0" containsNonDate="0" containsString="0"/>
    </cacheField>
    <cacheField name="[orders].[Size].[Size]" caption="Size" numFmtId="0" hierarchy="26" level="1">
      <sharedItems containsSemiMixedTypes="0" containsNonDate="0" containsString="0"/>
    </cacheField>
  </cacheFields>
  <cacheHierarchies count="74">
    <cacheHierarchy uniqueName="[A].[Measures]" caption="Measures" attribute="1" defaultMemberUniqueName="[A].[Measures].[All]" allUniqueName="[A].[Measures].[All]" dimensionUniqueName="[A]"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Loyalty Card]" caption="Loyalty Card" attribute="1" defaultMemberUniqueName="[customers].[Loyalty Card].[All]" allUniqueName="[customers].[Loyalty Card].[All]" dimensionUniqueName="[custom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fieldsUsage count="2">
        <fieldUsage x="-1"/>
        <fieldUsage x="4"/>
      </fieldsUsage>
    </cacheHierarchy>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Email]" caption="Email" attribute="1" defaultMemberUniqueName="[orders].[Email].[All]" allUniqueName="[orders].[Email].[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Loyalty Card]" caption="Loyalty Card" attribute="1" defaultMemberUniqueName="[orders].[Loyalty Card].[All]" allUniqueName="[orders].[Loyalty Card].[All]" dimensionUniqueName="[orders]" displayFolder="" count="0" memberValueDatatype="130" unbalanced="0"/>
    <cacheHierarchy uniqueName="[orders].[Coffee Type]" caption="Coffee Type" attribute="1" defaultMemberUniqueName="[orders].[Coffee Type].[All]" allUniqueName="[orders].[Coffee Type].[All]" dimensionUniqueName="[orders]" displayFolder="" count="2" memberValueDatatype="130" unbalanced="0"/>
    <cacheHierarchy uniqueName="[orders].[Roast Type]" caption="Roast Type" attribute="1" defaultMemberUniqueName="[orders].[Roast Type].[All]" allUniqueName="[orders].[Roast Type].[All]" dimensionUniqueName="[orders]" displayFolder="" count="2" memberValueDatatype="130" unbalanced="0"/>
    <cacheHierarchy uniqueName="[orders].[Size]" caption="Size" attribute="1" defaultMemberUniqueName="[orders].[Size].[All]" allUniqueName="[orders].[Size].[All]" dimensionUniqueName="[orders]" displayFolder="" count="2" memberValueDatatype="5" unbalanced="0">
      <fieldsUsage count="2">
        <fieldUsage x="-1"/>
        <fieldUsage x="5"/>
      </fieldsUsage>
    </cacheHierarchy>
    <cacheHierarchy uniqueName="[orders].[Quantity]" caption="Quantity" attribute="1" defaultMemberUniqueName="[orders].[Quantity].[All]" allUniqueName="[orders].[Quantity].[All]" dimensionUniqueName="[orders]" displayFolder="" count="0" memberValueDatatype="20" unbalanced="0"/>
    <cacheHierarchy uniqueName="[orders].[Unit Price]" caption="Unit Price" attribute="1" defaultMemberUniqueName="[orders].[Unit Price].[All]" allUniqueName="[orders].[Unit Price].[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orders].[Year]" caption="Year" attribute="1" defaultMemberUniqueName="[orders].[Year].[All]" allUniqueName="[orders].[Year].[All]" dimensionUniqueName="[orders]" displayFolder="" count="2" memberValueDatatype="20" unbalanced="0"/>
    <cacheHierarchy uniqueName="[orders].[Month]" caption="Month" attribute="1" defaultMemberUniqueName="[orders].[Month].[All]" allUniqueName="[orders].[Month].[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Price per 100g]" caption="Price per 100g" attribute="1" defaultMemberUniqueName="[orders].[Price per 100g].[All]" allUniqueName="[orders].[Price per 100g].[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offee Type]" caption="Coffee Type" attribute="1" defaultMemberUniqueName="[products].[Coffee Type].[All]" allUniqueName="[products].[Coffee Type].[All]" dimensionUniqueName="[products]" displayFolder="" count="0" memberValueDatatype="130" unbalanced="0"/>
    <cacheHierarchy uniqueName="[products].[Roast Type]" caption="Roast Type" attribute="1" defaultMemberUniqueName="[products].[Roast Type].[All]" allUniqueName="[products].[Roast Type].[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5" unbalanced="0"/>
    <cacheHierarchy uniqueName="[products].[Unit Price]" caption="Unit Price" attribute="1" defaultMemberUniqueName="[products].[Unit Price].[All]" allUniqueName="[products].[Unit Price].[All]" dimensionUniqueName="[products]" displayFolder="" count="0" memberValueDatatype="5" unbalanced="0"/>
    <cacheHierarchy uniqueName="[products].[Price per 100g]" caption="Price per 100g" attribute="1" defaultMemberUniqueName="[products].[Price per 100g].[All]" allUniqueName="[products].[Price per 100g].[All]" dimensionUniqueName="[products]" displayFolder="" count="0" memberValueDatatype="5" unbalanced="0"/>
    <cacheHierarchy uniqueName="[products].[Profit]" caption="Profit" attribute="1" defaultMemberUniqueName="[products].[Profit].[All]" allUniqueName="[products].[Profit].[All]" dimensionUniqueName="[products]" displayFolder="" count="0" memberValueDatatype="5"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Revenue]" caption="Revenue" measure="1" displayFolder="" measureGroup="A" count="0"/>
    <cacheHierarchy uniqueName="[Measures].[Profit]" caption="Profit" measure="1" displayFolder="" measureGroup="A" count="0"/>
    <cacheHierarchy uniqueName="[Measures].[Profit Margin]" caption="Profit Margin" measure="1" displayFolder="" measureGroup="A" count="0"/>
    <cacheHierarchy uniqueName="[Measures].[Total orders]" caption="Total orders" measure="1" displayFolder="" measureGroup="A" count="0"/>
    <cacheHierarchy uniqueName="[Measures].[AOV]" caption="AOV" measure="1" displayFolder="" measureGroup="A" count="0"/>
    <cacheHierarchy uniqueName="[Measures].[PY Revenue]" caption="PY Revenue" measure="1" displayFolder="" measureGroup="A" count="0"/>
    <cacheHierarchy uniqueName="[Measures].[PY Profit]" caption="PY Profit" measure="1" displayFolder="" measureGroup="A" count="0"/>
    <cacheHierarchy uniqueName="[Measures].[PY Profit Margin]" caption="PY Profit Margin" measure="1" displayFolder="" measureGroup="A" count="0"/>
    <cacheHierarchy uniqueName="[Measures].[PY Orders]" caption="PY Orders" measure="1" displayFolder="" measureGroup="A" count="0"/>
    <cacheHierarchy uniqueName="[Measures].[PY AOV]" caption="PY AOV" measure="1" displayFolder="" measureGroup="A" count="0"/>
    <cacheHierarchy uniqueName="[Measures].[YoY Revenue]" caption="YoY Revenue" measure="1" displayFolder="" measureGroup="A" count="0"/>
    <cacheHierarchy uniqueName="[Measures].[YoY Profit]" caption="YoY Profit" measure="1" displayFolder="" measureGroup="A" count="0"/>
    <cacheHierarchy uniqueName="[Measures].[YoY Margin]" caption="YoY Margin" measure="1" displayFolder="" measureGroup="A" count="0"/>
    <cacheHierarchy uniqueName="[Measures].[YoY Orders]" caption="YoY Orders" measure="1" displayFolder="" measureGroup="A" count="0"/>
    <cacheHierarchy uniqueName="[Measures].[YoY AOV]" caption="YoY AOV" measure="1" displayFolder="" measureGroup="A" count="0"/>
    <cacheHierarchy uniqueName="[Measures].[Revenue (Yes)]" caption="Revenue (Yes)" measure="1" displayFolder="" measureGroup="A" count="0" oneField="1">
      <fieldsUsage count="1">
        <fieldUsage x="0"/>
      </fieldsUsage>
    </cacheHierarchy>
    <cacheHierarchy uniqueName="[Measures].[Revenue (No)]" caption="Revenue (No)" measure="1" displayFolder="" measureGroup="A" count="0" oneField="1">
      <fieldsUsage count="1">
        <fieldUsage x="1"/>
      </fieldsUsage>
    </cacheHierarchy>
    <cacheHierarchy uniqueName="[Measures].[Revenue % No]" caption="Revenue % No" measure="1" displayFolder="" measureGroup="A" count="0" oneField="1">
      <fieldsUsage count="1">
        <fieldUsage x="3"/>
      </fieldsUsage>
    </cacheHierarchy>
    <cacheHierarchy uniqueName="[Measures].[Revenue % Yes]" caption="Revenue % Yes" measure="1" displayFolder="" measureGroup="A" count="0" oneField="1">
      <fieldsUsage count="1">
        <fieldUsage x="2"/>
      </fieldsUsage>
    </cacheHierarchy>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A]" caption="__XL_Count A" measure="1" displayFolder="" measureGroup="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Quantity]" caption="Sum of Quantity" measure="1" displayFolder="" measureGroup="orders" count="0" hidden="1">
      <extLst>
        <ext xmlns:x15="http://schemas.microsoft.com/office/spreadsheetml/2010/11/main" uri="{B97F6D7D-B522-45F9-BDA1-12C45D357490}">
          <x15:cacheHierarchy aggregatedColumn="27"/>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29"/>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27"/>
        </ext>
      </extLst>
    </cacheHierarchy>
  </cacheHierarchies>
  <kpis count="0"/>
  <dimensions count="6">
    <dimension name="A" uniqueName="[A]" caption="A"/>
    <dimension name="Calendar" uniqueName="[Calendar]" caption="Calendar"/>
    <dimension name="customers" uniqueName="[customers]" caption="customers"/>
    <dimension measure="1" name="Measures" uniqueName="[Measures]" caption="Measures"/>
    <dimension name="orders" uniqueName="[orders]" caption="orders"/>
    <dimension name="products" uniqueName="[products]" caption="products"/>
  </dimensions>
  <measureGroups count="5">
    <measureGroup name="A" caption="A"/>
    <measureGroup name="Calendar" caption="Calendar"/>
    <measureGroup name="customers" caption="customers"/>
    <measureGroup name="orders" caption="orders"/>
    <measureGroup name="products" caption="products"/>
  </measureGroups>
  <maps count="8">
    <map measureGroup="0" dimension="0"/>
    <map measureGroup="1" dimension="1"/>
    <map measureGroup="2" dimension="2"/>
    <map measureGroup="3" dimension="1"/>
    <map measureGroup="3" dimension="2"/>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J" refreshedDate="46224.786145254628" backgroundQuery="1" createdVersion="8" refreshedVersion="8" minRefreshableVersion="3" recordCount="0" supportSubquery="1" supportAdvancedDrill="1" xr:uid="{99A096B5-1649-4A3B-BD8E-9D3D344D9AD8}">
  <cacheSource type="external" connectionId="6"/>
  <cacheFields count="4">
    <cacheField name="[customers].[Customer Name].[Customer Name]" caption="Customer Name" numFmtId="0" hierarchy="10" level="1">
      <sharedItems count="5">
        <s v="Allis Wilmore"/>
        <s v="Brenn Dundredge"/>
        <s v="Don Flintiff"/>
        <s v="Nealson Cuttler"/>
        <s v="Terri Farra"/>
      </sharedItems>
    </cacheField>
    <cacheField name="[Measures].[Sum of Sales]" caption="Sum of Sales" numFmtId="0" hierarchy="72" level="32767"/>
    <cacheField name="[orders].[Order Date (Month)].[Order Date (Month)]" caption="Order Date (Month)" numFmtId="0" hierarchy="37" level="1">
      <sharedItems count="12">
        <s v="Jan"/>
        <s v="Feb"/>
        <s v="Mar"/>
        <s v="Apr"/>
        <s v="May"/>
        <s v="Jun"/>
        <s v="Jul"/>
        <s v="Aug"/>
        <s v="Sep"/>
        <s v="Oct"/>
        <s v="Nov"/>
        <s v="Dec"/>
      </sharedItems>
    </cacheField>
    <cacheField name="[orders].[Size].[Size]" caption="Size" numFmtId="0" hierarchy="26" level="1">
      <sharedItems containsSemiMixedTypes="0" containsNonDate="0" containsString="0"/>
    </cacheField>
  </cacheFields>
  <cacheHierarchies count="74">
    <cacheHierarchy uniqueName="[A].[Measures]" caption="Measures" attribute="1" defaultMemberUniqueName="[A].[Measures].[All]" allUniqueName="[A].[Measures].[All]" dimensionUniqueName="[A]"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2" memberValueDatatype="130" unbalanced="0">
      <fieldsUsage count="2">
        <fieldUsage x="-1"/>
        <fieldUsage x="0"/>
      </fieldsUsage>
    </cacheHierarchy>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Loyalty Card]" caption="Loyalty Card" attribute="1" defaultMemberUniqueName="[customers].[Loyalty Card].[All]" allUniqueName="[customers].[Loyalty Card].[All]" dimensionUniqueName="[custom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Email]" caption="Email" attribute="1" defaultMemberUniqueName="[orders].[Email].[All]" allUniqueName="[orders].[Email].[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Loyalty Card]" caption="Loyalty Card" attribute="1" defaultMemberUniqueName="[orders].[Loyalty Card].[All]" allUniqueName="[orders].[Loyalty Card].[All]" dimensionUniqueName="[orders]" displayFolder="" count="0" memberValueDatatype="130" unbalanced="0"/>
    <cacheHierarchy uniqueName="[orders].[Coffee Type]" caption="Coffee Type" attribute="1" defaultMemberUniqueName="[orders].[Coffee Type].[All]" allUniqueName="[orders].[Coffee Type].[All]" dimensionUniqueName="[orders]" displayFolder="" count="2" memberValueDatatype="130" unbalanced="0"/>
    <cacheHierarchy uniqueName="[orders].[Roast Type]" caption="Roast Type" attribute="1" defaultMemberUniqueName="[orders].[Roast Type].[All]" allUniqueName="[orders].[Roast Type].[All]" dimensionUniqueName="[orders]" displayFolder="" count="2" memberValueDatatype="130" unbalanced="0"/>
    <cacheHierarchy uniqueName="[orders].[Size]" caption="Size" attribute="1" defaultMemberUniqueName="[orders].[Size].[All]" allUniqueName="[orders].[Size].[All]" dimensionUniqueName="[orders]" displayFolder="" count="2" memberValueDatatype="5" unbalanced="0">
      <fieldsUsage count="2">
        <fieldUsage x="-1"/>
        <fieldUsage x="3"/>
      </fieldsUsage>
    </cacheHierarchy>
    <cacheHierarchy uniqueName="[orders].[Quantity]" caption="Quantity" attribute="1" defaultMemberUniqueName="[orders].[Quantity].[All]" allUniqueName="[orders].[Quantity].[All]" dimensionUniqueName="[orders]" displayFolder="" count="0" memberValueDatatype="20" unbalanced="0"/>
    <cacheHierarchy uniqueName="[orders].[Unit Price]" caption="Unit Price" attribute="1" defaultMemberUniqueName="[orders].[Unit Price].[All]" allUniqueName="[orders].[Unit Price].[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orders].[Year]" caption="Year" attribute="1" defaultMemberUniqueName="[orders].[Year].[All]" allUniqueName="[orders].[Year].[All]" dimensionUniqueName="[orders]" displayFolder="" count="2" memberValueDatatype="20" unbalanced="0"/>
    <cacheHierarchy uniqueName="[orders].[Month]" caption="Month" attribute="1" defaultMemberUniqueName="[orders].[Month].[All]" allUniqueName="[orders].[Month].[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Price per 100g]" caption="Price per 100g" attribute="1" defaultMemberUniqueName="[orders].[Price per 100g].[All]" allUniqueName="[orders].[Price per 100g].[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fieldsUsage count="2">
        <fieldUsage x="-1"/>
        <fieldUsage x="2"/>
      </fieldsUsage>
    </cacheHierarchy>
    <cacheHierarchy uniqueName="[products].[Product ID]" caption="Product ID" attribute="1" defaultMemberUniqueName="[products].[Product ID].[All]" allUniqueName="[products].[Product ID].[All]" dimensionUniqueName="[products]" displayFolder="" count="0" memberValueDatatype="130" unbalanced="0"/>
    <cacheHierarchy uniqueName="[products].[Coffee Type]" caption="Coffee Type" attribute="1" defaultMemberUniqueName="[products].[Coffee Type].[All]" allUniqueName="[products].[Coffee Type].[All]" dimensionUniqueName="[products]" displayFolder="" count="0" memberValueDatatype="130" unbalanced="0"/>
    <cacheHierarchy uniqueName="[products].[Roast Type]" caption="Roast Type" attribute="1" defaultMemberUniqueName="[products].[Roast Type].[All]" allUniqueName="[products].[Roast Type].[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5" unbalanced="0"/>
    <cacheHierarchy uniqueName="[products].[Unit Price]" caption="Unit Price" attribute="1" defaultMemberUniqueName="[products].[Unit Price].[All]" allUniqueName="[products].[Unit Price].[All]" dimensionUniqueName="[products]" displayFolder="" count="0" memberValueDatatype="5" unbalanced="0"/>
    <cacheHierarchy uniqueName="[products].[Price per 100g]" caption="Price per 100g" attribute="1" defaultMemberUniqueName="[products].[Price per 100g].[All]" allUniqueName="[products].[Price per 100g].[All]" dimensionUniqueName="[products]" displayFolder="" count="0" memberValueDatatype="5" unbalanced="0"/>
    <cacheHierarchy uniqueName="[products].[Profit]" caption="Profit" attribute="1" defaultMemberUniqueName="[products].[Profit].[All]" allUniqueName="[products].[Profit].[All]" dimensionUniqueName="[products]" displayFolder="" count="0" memberValueDatatype="5"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Revenue]" caption="Revenue" measure="1" displayFolder="" measureGroup="A" count="0"/>
    <cacheHierarchy uniqueName="[Measures].[Profit]" caption="Profit" measure="1" displayFolder="" measureGroup="A" count="0"/>
    <cacheHierarchy uniqueName="[Measures].[Profit Margin]" caption="Profit Margin" measure="1" displayFolder="" measureGroup="A" count="0"/>
    <cacheHierarchy uniqueName="[Measures].[Total orders]" caption="Total orders" measure="1" displayFolder="" measureGroup="A" count="0"/>
    <cacheHierarchy uniqueName="[Measures].[AOV]" caption="AOV" measure="1" displayFolder="" measureGroup="A" count="0"/>
    <cacheHierarchy uniqueName="[Measures].[PY Revenue]" caption="PY Revenue" measure="1" displayFolder="" measureGroup="A" count="0"/>
    <cacheHierarchy uniqueName="[Measures].[PY Profit]" caption="PY Profit" measure="1" displayFolder="" measureGroup="A" count="0"/>
    <cacheHierarchy uniqueName="[Measures].[PY Profit Margin]" caption="PY Profit Margin" measure="1" displayFolder="" measureGroup="A" count="0"/>
    <cacheHierarchy uniqueName="[Measures].[PY Orders]" caption="PY Orders" measure="1" displayFolder="" measureGroup="A" count="0"/>
    <cacheHierarchy uniqueName="[Measures].[PY AOV]" caption="PY AOV" measure="1" displayFolder="" measureGroup="A" count="0"/>
    <cacheHierarchy uniqueName="[Measures].[YoY Revenue]" caption="YoY Revenue" measure="1" displayFolder="" measureGroup="A" count="0"/>
    <cacheHierarchy uniqueName="[Measures].[YoY Profit]" caption="YoY Profit" measure="1" displayFolder="" measureGroup="A" count="0"/>
    <cacheHierarchy uniqueName="[Measures].[YoY Margin]" caption="YoY Margin" measure="1" displayFolder="" measureGroup="A" count="0"/>
    <cacheHierarchy uniqueName="[Measures].[YoY Orders]" caption="YoY Orders" measure="1" displayFolder="" measureGroup="A" count="0"/>
    <cacheHierarchy uniqueName="[Measures].[YoY AOV]" caption="YoY AOV" measure="1" displayFolder="" measureGroup="A" count="0"/>
    <cacheHierarchy uniqueName="[Measures].[Revenue (Yes)]" caption="Revenue (Yes)" measure="1" displayFolder="" measureGroup="A" count="0"/>
    <cacheHierarchy uniqueName="[Measures].[Revenue (No)]" caption="Revenue (No)" measure="1" displayFolder="" measureGroup="A" count="0"/>
    <cacheHierarchy uniqueName="[Measures].[Revenue % No]" caption="Revenue % No" measure="1" displayFolder="" measureGroup="A" count="0"/>
    <cacheHierarchy uniqueName="[Measures].[Revenue % Yes]" caption="Revenue % Yes" measure="1" displayFolder="" measureGroup="A" count="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A]" caption="__XL_Count A" measure="1" displayFolder="" measureGroup="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Quantity]" caption="Sum of Quantity" measure="1" displayFolder="" measureGroup="orders" count="0" hidden="1">
      <extLst>
        <ext xmlns:x15="http://schemas.microsoft.com/office/spreadsheetml/2010/11/main" uri="{B97F6D7D-B522-45F9-BDA1-12C45D357490}">
          <x15:cacheHierarchy aggregatedColumn="27"/>
        </ext>
      </extLst>
    </cacheHierarchy>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29"/>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27"/>
        </ext>
      </extLst>
    </cacheHierarchy>
  </cacheHierarchies>
  <kpis count="0"/>
  <dimensions count="6">
    <dimension name="A" uniqueName="[A]" caption="A"/>
    <dimension name="Calendar" uniqueName="[Calendar]" caption="Calendar"/>
    <dimension name="customers" uniqueName="[customers]" caption="customers"/>
    <dimension measure="1" name="Measures" uniqueName="[Measures]" caption="Measures"/>
    <dimension name="orders" uniqueName="[orders]" caption="orders"/>
    <dimension name="products" uniqueName="[products]" caption="products"/>
  </dimensions>
  <measureGroups count="5">
    <measureGroup name="A" caption="A"/>
    <measureGroup name="Calendar" caption="Calendar"/>
    <measureGroup name="customers" caption="customers"/>
    <measureGroup name="orders" caption="orders"/>
    <measureGroup name="products" caption="products"/>
  </measureGroups>
  <maps count="8">
    <map measureGroup="0" dimension="0"/>
    <map measureGroup="1" dimension="1"/>
    <map measureGroup="2" dimension="2"/>
    <map measureGroup="3" dimension="1"/>
    <map measureGroup="3" dimension="2"/>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J" refreshedDate="46224.786145601851" backgroundQuery="1" createdVersion="8" refreshedVersion="8" minRefreshableVersion="3" recordCount="0" supportSubquery="1" supportAdvancedDrill="1" xr:uid="{B3C4D146-22F7-4BDC-8447-2526806E1261}">
  <cacheSource type="external" connectionId="6"/>
  <cacheFields count="4">
    <cacheField name="[Measures].[Profit Margin]" caption="Profit Margin" numFmtId="0" hierarchy="48" level="32767"/>
    <cacheField name="[orders].[Coffee Type].[Coffee Type]" caption="Coffee Type" numFmtId="0" hierarchy="24" level="1">
      <sharedItems count="4">
        <s v="Arabica"/>
        <s v="Excelsa"/>
        <s v="Liberica"/>
        <s v="Robusta"/>
      </sharedItems>
    </cacheField>
    <cacheField name="[orders].[Roast Type].[Roast Type]" caption="Roast Type" numFmtId="0" hierarchy="25" level="1">
      <sharedItems count="3">
        <s v="Dark"/>
        <s v="Light"/>
        <s v="Medium"/>
      </sharedItems>
    </cacheField>
    <cacheField name="[orders].[Size].[Size]" caption="Size" numFmtId="0" hierarchy="26" level="1">
      <sharedItems containsSemiMixedTypes="0" containsNonDate="0" containsString="0"/>
    </cacheField>
  </cacheFields>
  <cacheHierarchies count="74">
    <cacheHierarchy uniqueName="[A].[Measures]" caption="Measures" attribute="1" defaultMemberUniqueName="[A].[Measures].[All]" allUniqueName="[A].[Measures].[All]" dimensionUniqueName="[A]"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Loyalty Card]" caption="Loyalty Card" attribute="1" defaultMemberUniqueName="[customers].[Loyalty Card].[All]" allUniqueName="[customers].[Loyalty Card].[All]" dimensionUniqueName="[custom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Email]" caption="Email" attribute="1" defaultMemberUniqueName="[orders].[Email].[All]" allUniqueName="[orders].[Email].[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Loyalty Card]" caption="Loyalty Card" attribute="1" defaultMemberUniqueName="[orders].[Loyalty Card].[All]" allUniqueName="[orders].[Loyalty Card].[All]" dimensionUniqueName="[orders]" displayFolder="" count="0" memberValueDatatype="130" unbalanced="0"/>
    <cacheHierarchy uniqueName="[orders].[Coffee Type]" caption="Coffee Type" attribute="1" defaultMemberUniqueName="[orders].[Coffee Type].[All]" allUniqueName="[orders].[Coffee Type].[All]" dimensionUniqueName="[orders]" displayFolder="" count="2" memberValueDatatype="130" unbalanced="0">
      <fieldsUsage count="2">
        <fieldUsage x="-1"/>
        <fieldUsage x="1"/>
      </fieldsUsage>
    </cacheHierarchy>
    <cacheHierarchy uniqueName="[orders].[Roast Type]" caption="Roast Type" attribute="1" defaultMemberUniqueName="[orders].[Roast Type].[All]" allUniqueName="[orders].[Roast Type].[All]" dimensionUniqueName="[orders]" displayFolder="" count="2" memberValueDatatype="130" unbalanced="0">
      <fieldsUsage count="2">
        <fieldUsage x="-1"/>
        <fieldUsage x="2"/>
      </fieldsUsage>
    </cacheHierarchy>
    <cacheHierarchy uniqueName="[orders].[Size]" caption="Size" attribute="1" defaultMemberUniqueName="[orders].[Size].[All]" allUniqueName="[orders].[Size].[All]" dimensionUniqueName="[orders]" displayFolder="" count="2" memberValueDatatype="5" unbalanced="0">
      <fieldsUsage count="2">
        <fieldUsage x="-1"/>
        <fieldUsage x="3"/>
      </fieldsUsage>
    </cacheHierarchy>
    <cacheHierarchy uniqueName="[orders].[Quantity]" caption="Quantity" attribute="1" defaultMemberUniqueName="[orders].[Quantity].[All]" allUniqueName="[orders].[Quantity].[All]" dimensionUniqueName="[orders]" displayFolder="" count="0" memberValueDatatype="20" unbalanced="0"/>
    <cacheHierarchy uniqueName="[orders].[Unit Price]" caption="Unit Price" attribute="1" defaultMemberUniqueName="[orders].[Unit Price].[All]" allUniqueName="[orders].[Unit Price].[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orders].[Year]" caption="Year" attribute="1" defaultMemberUniqueName="[orders].[Year].[All]" allUniqueName="[orders].[Year].[All]" dimensionUniqueName="[orders]" displayFolder="" count="2" memberValueDatatype="20" unbalanced="0"/>
    <cacheHierarchy uniqueName="[orders].[Month]" caption="Month" attribute="1" defaultMemberUniqueName="[orders].[Month].[All]" allUniqueName="[orders].[Month].[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Price per 100g]" caption="Price per 100g" attribute="1" defaultMemberUniqueName="[orders].[Price per 100g].[All]" allUniqueName="[orders].[Price per 100g].[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offee Type]" caption="Coffee Type" attribute="1" defaultMemberUniqueName="[products].[Coffee Type].[All]" allUniqueName="[products].[Coffee Type].[All]" dimensionUniqueName="[products]" displayFolder="" count="0" memberValueDatatype="130" unbalanced="0"/>
    <cacheHierarchy uniqueName="[products].[Roast Type]" caption="Roast Type" attribute="1" defaultMemberUniqueName="[products].[Roast Type].[All]" allUniqueName="[products].[Roast Type].[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5" unbalanced="0"/>
    <cacheHierarchy uniqueName="[products].[Unit Price]" caption="Unit Price" attribute="1" defaultMemberUniqueName="[products].[Unit Price].[All]" allUniqueName="[products].[Unit Price].[All]" dimensionUniqueName="[products]" displayFolder="" count="0" memberValueDatatype="5" unbalanced="0"/>
    <cacheHierarchy uniqueName="[products].[Price per 100g]" caption="Price per 100g" attribute="1" defaultMemberUniqueName="[products].[Price per 100g].[All]" allUniqueName="[products].[Price per 100g].[All]" dimensionUniqueName="[products]" displayFolder="" count="0" memberValueDatatype="5" unbalanced="0"/>
    <cacheHierarchy uniqueName="[products].[Profit]" caption="Profit" attribute="1" defaultMemberUniqueName="[products].[Profit].[All]" allUniqueName="[products].[Profit].[All]" dimensionUniqueName="[products]" displayFolder="" count="0" memberValueDatatype="5"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Revenue]" caption="Revenue" measure="1" displayFolder="" measureGroup="A" count="0"/>
    <cacheHierarchy uniqueName="[Measures].[Profit]" caption="Profit" measure="1" displayFolder="" measureGroup="A" count="0"/>
    <cacheHierarchy uniqueName="[Measures].[Profit Margin]" caption="Profit Margin" measure="1" displayFolder="" measureGroup="A" count="0" oneField="1">
      <fieldsUsage count="1">
        <fieldUsage x="0"/>
      </fieldsUsage>
    </cacheHierarchy>
    <cacheHierarchy uniqueName="[Measures].[Total orders]" caption="Total orders" measure="1" displayFolder="" measureGroup="A" count="0"/>
    <cacheHierarchy uniqueName="[Measures].[AOV]" caption="AOV" measure="1" displayFolder="" measureGroup="A" count="0"/>
    <cacheHierarchy uniqueName="[Measures].[PY Revenue]" caption="PY Revenue" measure="1" displayFolder="" measureGroup="A" count="0"/>
    <cacheHierarchy uniqueName="[Measures].[PY Profit]" caption="PY Profit" measure="1" displayFolder="" measureGroup="A" count="0"/>
    <cacheHierarchy uniqueName="[Measures].[PY Profit Margin]" caption="PY Profit Margin" measure="1" displayFolder="" measureGroup="A" count="0"/>
    <cacheHierarchy uniqueName="[Measures].[PY Orders]" caption="PY Orders" measure="1" displayFolder="" measureGroup="A" count="0"/>
    <cacheHierarchy uniqueName="[Measures].[PY AOV]" caption="PY AOV" measure="1" displayFolder="" measureGroup="A" count="0"/>
    <cacheHierarchy uniqueName="[Measures].[YoY Revenue]" caption="YoY Revenue" measure="1" displayFolder="" measureGroup="A" count="0"/>
    <cacheHierarchy uniqueName="[Measures].[YoY Profit]" caption="YoY Profit" measure="1" displayFolder="" measureGroup="A" count="0"/>
    <cacheHierarchy uniqueName="[Measures].[YoY Margin]" caption="YoY Margin" measure="1" displayFolder="" measureGroup="A" count="0"/>
    <cacheHierarchy uniqueName="[Measures].[YoY Orders]" caption="YoY Orders" measure="1" displayFolder="" measureGroup="A" count="0"/>
    <cacheHierarchy uniqueName="[Measures].[YoY AOV]" caption="YoY AOV" measure="1" displayFolder="" measureGroup="A" count="0"/>
    <cacheHierarchy uniqueName="[Measures].[Revenue (Yes)]" caption="Revenue (Yes)" measure="1" displayFolder="" measureGroup="A" count="0"/>
    <cacheHierarchy uniqueName="[Measures].[Revenue (No)]" caption="Revenue (No)" measure="1" displayFolder="" measureGroup="A" count="0"/>
    <cacheHierarchy uniqueName="[Measures].[Revenue % No]" caption="Revenue % No" measure="1" displayFolder="" measureGroup="A" count="0"/>
    <cacheHierarchy uniqueName="[Measures].[Revenue % Yes]" caption="Revenue % Yes" measure="1" displayFolder="" measureGroup="A" count="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A]" caption="__XL_Count A" measure="1" displayFolder="" measureGroup="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Quantity]" caption="Sum of Quantity" measure="1" displayFolder="" measureGroup="orders" count="0" hidden="1">
      <extLst>
        <ext xmlns:x15="http://schemas.microsoft.com/office/spreadsheetml/2010/11/main" uri="{B97F6D7D-B522-45F9-BDA1-12C45D357490}">
          <x15:cacheHierarchy aggregatedColumn="27"/>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29"/>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27"/>
        </ext>
      </extLst>
    </cacheHierarchy>
  </cacheHierarchies>
  <kpis count="0"/>
  <dimensions count="6">
    <dimension name="A" uniqueName="[A]" caption="A"/>
    <dimension name="Calendar" uniqueName="[Calendar]" caption="Calendar"/>
    <dimension name="customers" uniqueName="[customers]" caption="customers"/>
    <dimension measure="1" name="Measures" uniqueName="[Measures]" caption="Measures"/>
    <dimension name="orders" uniqueName="[orders]" caption="orders"/>
    <dimension name="products" uniqueName="[products]" caption="products"/>
  </dimensions>
  <measureGroups count="5">
    <measureGroup name="A" caption="A"/>
    <measureGroup name="Calendar" caption="Calendar"/>
    <measureGroup name="customers" caption="customers"/>
    <measureGroup name="orders" caption="orders"/>
    <measureGroup name="products" caption="products"/>
  </measureGroups>
  <maps count="8">
    <map measureGroup="0" dimension="0"/>
    <map measureGroup="1" dimension="1"/>
    <map measureGroup="2" dimension="2"/>
    <map measureGroup="3" dimension="1"/>
    <map measureGroup="3" dimension="2"/>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J" refreshedDate="46224.786146180559" backgroundQuery="1" createdVersion="8" refreshedVersion="8" minRefreshableVersion="3" recordCount="0" supportSubquery="1" supportAdvancedDrill="1" xr:uid="{90E9FE26-C651-48F7-A139-C9B5268F14A8}">
  <cacheSource type="external" connectionId="6"/>
  <cacheFields count="3">
    <cacheField name="[orders].[Order Date (Month)].[Order Date (Month)]" caption="Order Date (Month)" numFmtId="0" hierarchy="37" level="1">
      <sharedItems count="12">
        <s v="Jan"/>
        <s v="Feb"/>
        <s v="Mar"/>
        <s v="Apr"/>
        <s v="May"/>
        <s v="Jun"/>
        <s v="Jul"/>
        <s v="Aug"/>
        <s v="Sep"/>
        <s v="Oct"/>
        <s v="Nov"/>
        <s v="Dec"/>
      </sharedItems>
    </cacheField>
    <cacheField name="[Measures].[Profit]" caption="Profit" numFmtId="0" hierarchy="47" level="32767"/>
    <cacheField name="[orders].[Size].[Size]" caption="Size" numFmtId="0" hierarchy="26" level="1">
      <sharedItems containsSemiMixedTypes="0" containsNonDate="0" containsString="0"/>
    </cacheField>
  </cacheFields>
  <cacheHierarchies count="74">
    <cacheHierarchy uniqueName="[A].[Measures]" caption="Measures" attribute="1" defaultMemberUniqueName="[A].[Measures].[All]" allUniqueName="[A].[Measures].[All]" dimensionUniqueName="[A]"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Loyalty Card]" caption="Loyalty Card" attribute="1" defaultMemberUniqueName="[customers].[Loyalty Card].[All]" allUniqueName="[customers].[Loyalty Card].[All]" dimensionUniqueName="[custom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Email]" caption="Email" attribute="1" defaultMemberUniqueName="[orders].[Email].[All]" allUniqueName="[orders].[Email].[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Loyalty Card]" caption="Loyalty Card" attribute="1" defaultMemberUniqueName="[orders].[Loyalty Card].[All]" allUniqueName="[orders].[Loyalty Card].[All]" dimensionUniqueName="[orders]" displayFolder="" count="0" memberValueDatatype="130" unbalanced="0"/>
    <cacheHierarchy uniqueName="[orders].[Coffee Type]" caption="Coffee Type" attribute="1" defaultMemberUniqueName="[orders].[Coffee Type].[All]" allUniqueName="[orders].[Coffee Type].[All]" dimensionUniqueName="[orders]" displayFolder="" count="2" memberValueDatatype="130" unbalanced="0"/>
    <cacheHierarchy uniqueName="[orders].[Roast Type]" caption="Roast Type" attribute="1" defaultMemberUniqueName="[orders].[Roast Type].[All]" allUniqueName="[orders].[Roast Type].[All]" dimensionUniqueName="[orders]" displayFolder="" count="2" memberValueDatatype="130" unbalanced="0"/>
    <cacheHierarchy uniqueName="[orders].[Size]" caption="Size" attribute="1" defaultMemberUniqueName="[orders].[Size].[All]" allUniqueName="[orders].[Size].[All]" dimensionUniqueName="[orders]" displayFolder="" count="2" memberValueDatatype="5" unbalanced="0">
      <fieldsUsage count="2">
        <fieldUsage x="-1"/>
        <fieldUsage x="2"/>
      </fieldsUsage>
    </cacheHierarchy>
    <cacheHierarchy uniqueName="[orders].[Quantity]" caption="Quantity" attribute="1" defaultMemberUniqueName="[orders].[Quantity].[All]" allUniqueName="[orders].[Quantity].[All]" dimensionUniqueName="[orders]" displayFolder="" count="0" memberValueDatatype="20" unbalanced="0"/>
    <cacheHierarchy uniqueName="[orders].[Unit Price]" caption="Unit Price" attribute="1" defaultMemberUniqueName="[orders].[Unit Price].[All]" allUniqueName="[orders].[Unit Price].[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orders].[Year]" caption="Year" attribute="1" defaultMemberUniqueName="[orders].[Year].[All]" allUniqueName="[orders].[Year].[All]" dimensionUniqueName="[orders]" displayFolder="" count="2" memberValueDatatype="20" unbalanced="0"/>
    <cacheHierarchy uniqueName="[orders].[Month]" caption="Month" attribute="1" defaultMemberUniqueName="[orders].[Month].[All]" allUniqueName="[orders].[Month].[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Price per 100g]" caption="Price per 100g" attribute="1" defaultMemberUniqueName="[orders].[Price per 100g].[All]" allUniqueName="[orders].[Price per 100g].[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fieldsUsage count="2">
        <fieldUsage x="-1"/>
        <fieldUsage x="0"/>
      </fieldsUsage>
    </cacheHierarchy>
    <cacheHierarchy uniqueName="[products].[Product ID]" caption="Product ID" attribute="1" defaultMemberUniqueName="[products].[Product ID].[All]" allUniqueName="[products].[Product ID].[All]" dimensionUniqueName="[products]" displayFolder="" count="0" memberValueDatatype="130" unbalanced="0"/>
    <cacheHierarchy uniqueName="[products].[Coffee Type]" caption="Coffee Type" attribute="1" defaultMemberUniqueName="[products].[Coffee Type].[All]" allUniqueName="[products].[Coffee Type].[All]" dimensionUniqueName="[products]" displayFolder="" count="0" memberValueDatatype="130" unbalanced="0"/>
    <cacheHierarchy uniqueName="[products].[Roast Type]" caption="Roast Type" attribute="1" defaultMemberUniqueName="[products].[Roast Type].[All]" allUniqueName="[products].[Roast Type].[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5" unbalanced="0"/>
    <cacheHierarchy uniqueName="[products].[Unit Price]" caption="Unit Price" attribute="1" defaultMemberUniqueName="[products].[Unit Price].[All]" allUniqueName="[products].[Unit Price].[All]" dimensionUniqueName="[products]" displayFolder="" count="0" memberValueDatatype="5" unbalanced="0"/>
    <cacheHierarchy uniqueName="[products].[Price per 100g]" caption="Price per 100g" attribute="1" defaultMemberUniqueName="[products].[Price per 100g].[All]" allUniqueName="[products].[Price per 100g].[All]" dimensionUniqueName="[products]" displayFolder="" count="0" memberValueDatatype="5" unbalanced="0"/>
    <cacheHierarchy uniqueName="[products].[Profit]" caption="Profit" attribute="1" defaultMemberUniqueName="[products].[Profit].[All]" allUniqueName="[products].[Profit].[All]" dimensionUniqueName="[products]" displayFolder="" count="0" memberValueDatatype="5"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Revenue]" caption="Revenue" measure="1" displayFolder="" measureGroup="A" count="0"/>
    <cacheHierarchy uniqueName="[Measures].[Profit]" caption="Profit" measure="1" displayFolder="" measureGroup="A" count="0" oneField="1">
      <fieldsUsage count="1">
        <fieldUsage x="1"/>
      </fieldsUsage>
    </cacheHierarchy>
    <cacheHierarchy uniqueName="[Measures].[Profit Margin]" caption="Profit Margin" measure="1" displayFolder="" measureGroup="A" count="0"/>
    <cacheHierarchy uniqueName="[Measures].[Total orders]" caption="Total orders" measure="1" displayFolder="" measureGroup="A" count="0"/>
    <cacheHierarchy uniqueName="[Measures].[AOV]" caption="AOV" measure="1" displayFolder="" measureGroup="A" count="0"/>
    <cacheHierarchy uniqueName="[Measures].[PY Revenue]" caption="PY Revenue" measure="1" displayFolder="" measureGroup="A" count="0"/>
    <cacheHierarchy uniqueName="[Measures].[PY Profit]" caption="PY Profit" measure="1" displayFolder="" measureGroup="A" count="0"/>
    <cacheHierarchy uniqueName="[Measures].[PY Profit Margin]" caption="PY Profit Margin" measure="1" displayFolder="" measureGroup="A" count="0"/>
    <cacheHierarchy uniqueName="[Measures].[PY Orders]" caption="PY Orders" measure="1" displayFolder="" measureGroup="A" count="0"/>
    <cacheHierarchy uniqueName="[Measures].[PY AOV]" caption="PY AOV" measure="1" displayFolder="" measureGroup="A" count="0"/>
    <cacheHierarchy uniqueName="[Measures].[YoY Revenue]" caption="YoY Revenue" measure="1" displayFolder="" measureGroup="A" count="0"/>
    <cacheHierarchy uniqueName="[Measures].[YoY Profit]" caption="YoY Profit" measure="1" displayFolder="" measureGroup="A" count="0"/>
    <cacheHierarchy uniqueName="[Measures].[YoY Margin]" caption="YoY Margin" measure="1" displayFolder="" measureGroup="A" count="0"/>
    <cacheHierarchy uniqueName="[Measures].[YoY Orders]" caption="YoY Orders" measure="1" displayFolder="" measureGroup="A" count="0"/>
    <cacheHierarchy uniqueName="[Measures].[YoY AOV]" caption="YoY AOV" measure="1" displayFolder="" measureGroup="A" count="0"/>
    <cacheHierarchy uniqueName="[Measures].[Revenue (Yes)]" caption="Revenue (Yes)" measure="1" displayFolder="" measureGroup="A" count="0"/>
    <cacheHierarchy uniqueName="[Measures].[Revenue (No)]" caption="Revenue (No)" measure="1" displayFolder="" measureGroup="A" count="0"/>
    <cacheHierarchy uniqueName="[Measures].[Revenue % No]" caption="Revenue % No" measure="1" displayFolder="" measureGroup="A" count="0"/>
    <cacheHierarchy uniqueName="[Measures].[Revenue % Yes]" caption="Revenue % Yes" measure="1" displayFolder="" measureGroup="A" count="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A]" caption="__XL_Count A" measure="1" displayFolder="" measureGroup="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Quantity]" caption="Sum of Quantity" measure="1" displayFolder="" measureGroup="orders" count="0" hidden="1">
      <extLst>
        <ext xmlns:x15="http://schemas.microsoft.com/office/spreadsheetml/2010/11/main" uri="{B97F6D7D-B522-45F9-BDA1-12C45D357490}">
          <x15:cacheHierarchy aggregatedColumn="27"/>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29"/>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27"/>
        </ext>
      </extLst>
    </cacheHierarchy>
  </cacheHierarchies>
  <kpis count="0"/>
  <dimensions count="6">
    <dimension name="A" uniqueName="[A]" caption="A"/>
    <dimension name="Calendar" uniqueName="[Calendar]" caption="Calendar"/>
    <dimension name="customers" uniqueName="[customers]" caption="customers"/>
    <dimension measure="1" name="Measures" uniqueName="[Measures]" caption="Measures"/>
    <dimension name="orders" uniqueName="[orders]" caption="orders"/>
    <dimension name="products" uniqueName="[products]" caption="products"/>
  </dimensions>
  <measureGroups count="5">
    <measureGroup name="A" caption="A"/>
    <measureGroup name="Calendar" caption="Calendar"/>
    <measureGroup name="customers" caption="customers"/>
    <measureGroup name="orders" caption="orders"/>
    <measureGroup name="products" caption="products"/>
  </measureGroups>
  <maps count="8">
    <map measureGroup="0" dimension="0"/>
    <map measureGroup="1" dimension="1"/>
    <map measureGroup="2" dimension="2"/>
    <map measureGroup="3" dimension="1"/>
    <map measureGroup="3" dimension="2"/>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J" refreshedDate="46224.786146643521" backgroundQuery="1" createdVersion="8" refreshedVersion="8" minRefreshableVersion="3" recordCount="0" supportSubquery="1" supportAdvancedDrill="1" xr:uid="{64D34F93-16B4-4A0D-AD78-02CE91058473}">
  <cacheSource type="external" connectionId="6"/>
  <cacheFields count="4">
    <cacheField name="[customers].[Customer Name].[Customer Name]" caption="Customer Name" numFmtId="0" hierarchy="10" level="1">
      <sharedItems count="5">
        <s v="Allis Wilmore"/>
        <s v="Brenn Dundredge"/>
        <s v="Don Flintiff"/>
        <s v="Nealson Cuttler"/>
        <s v="Terri Farra"/>
      </sharedItems>
    </cacheField>
    <cacheField name="[Measures].[Total orders]" caption="Total orders" numFmtId="0" hierarchy="49" level="32767"/>
    <cacheField name="[Measures].[Revenue]" caption="Revenue" numFmtId="0" hierarchy="46" level="32767"/>
    <cacheField name="[orders].[Size].[Size]" caption="Size" numFmtId="0" hierarchy="26" level="1">
      <sharedItems containsSemiMixedTypes="0" containsNonDate="0" containsString="0"/>
    </cacheField>
  </cacheFields>
  <cacheHierarchies count="74">
    <cacheHierarchy uniqueName="[A].[Measures]" caption="Measures" attribute="1" defaultMemberUniqueName="[A].[Measures].[All]" allUniqueName="[A].[Measures].[All]" dimensionUniqueName="[A]"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2" memberValueDatatype="130" unbalanced="0">
      <fieldsUsage count="2">
        <fieldUsage x="-1"/>
        <fieldUsage x="0"/>
      </fieldsUsage>
    </cacheHierarchy>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Loyalty Card]" caption="Loyalty Card" attribute="1" defaultMemberUniqueName="[customers].[Loyalty Card].[All]" allUniqueName="[customers].[Loyalty Card].[All]" dimensionUniqueName="[custom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Email]" caption="Email" attribute="1" defaultMemberUniqueName="[orders].[Email].[All]" allUniqueName="[orders].[Email].[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Loyalty Card]" caption="Loyalty Card" attribute="1" defaultMemberUniqueName="[orders].[Loyalty Card].[All]" allUniqueName="[orders].[Loyalty Card].[All]" dimensionUniqueName="[orders]" displayFolder="" count="0" memberValueDatatype="130" unbalanced="0"/>
    <cacheHierarchy uniqueName="[orders].[Coffee Type]" caption="Coffee Type" attribute="1" defaultMemberUniqueName="[orders].[Coffee Type].[All]" allUniqueName="[orders].[Coffee Type].[All]" dimensionUniqueName="[orders]" displayFolder="" count="2" memberValueDatatype="130" unbalanced="0"/>
    <cacheHierarchy uniqueName="[orders].[Roast Type]" caption="Roast Type" attribute="1" defaultMemberUniqueName="[orders].[Roast Type].[All]" allUniqueName="[orders].[Roast Type].[All]" dimensionUniqueName="[orders]" displayFolder="" count="2" memberValueDatatype="130" unbalanced="0"/>
    <cacheHierarchy uniqueName="[orders].[Size]" caption="Size" attribute="1" defaultMemberUniqueName="[orders].[Size].[All]" allUniqueName="[orders].[Size].[All]" dimensionUniqueName="[orders]" displayFolder="" count="2" memberValueDatatype="5" unbalanced="0">
      <fieldsUsage count="2">
        <fieldUsage x="-1"/>
        <fieldUsage x="3"/>
      </fieldsUsage>
    </cacheHierarchy>
    <cacheHierarchy uniqueName="[orders].[Quantity]" caption="Quantity" attribute="1" defaultMemberUniqueName="[orders].[Quantity].[All]" allUniqueName="[orders].[Quantity].[All]" dimensionUniqueName="[orders]" displayFolder="" count="0" memberValueDatatype="20" unbalanced="0"/>
    <cacheHierarchy uniqueName="[orders].[Unit Price]" caption="Unit Price" attribute="1" defaultMemberUniqueName="[orders].[Unit Price].[All]" allUniqueName="[orders].[Unit Price].[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orders].[Year]" caption="Year" attribute="1" defaultMemberUniqueName="[orders].[Year].[All]" allUniqueName="[orders].[Year].[All]" dimensionUniqueName="[orders]" displayFolder="" count="2" memberValueDatatype="20" unbalanced="0"/>
    <cacheHierarchy uniqueName="[orders].[Month]" caption="Month" attribute="1" defaultMemberUniqueName="[orders].[Month].[All]" allUniqueName="[orders].[Month].[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Price per 100g]" caption="Price per 100g" attribute="1" defaultMemberUniqueName="[orders].[Price per 100g].[All]" allUniqueName="[orders].[Price per 100g].[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offee Type]" caption="Coffee Type" attribute="1" defaultMemberUniqueName="[products].[Coffee Type].[All]" allUniqueName="[products].[Coffee Type].[All]" dimensionUniqueName="[products]" displayFolder="" count="0" memberValueDatatype="130" unbalanced="0"/>
    <cacheHierarchy uniqueName="[products].[Roast Type]" caption="Roast Type" attribute="1" defaultMemberUniqueName="[products].[Roast Type].[All]" allUniqueName="[products].[Roast Type].[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5" unbalanced="0"/>
    <cacheHierarchy uniqueName="[products].[Unit Price]" caption="Unit Price" attribute="1" defaultMemberUniqueName="[products].[Unit Price].[All]" allUniqueName="[products].[Unit Price].[All]" dimensionUniqueName="[products]" displayFolder="" count="0" memberValueDatatype="5" unbalanced="0"/>
    <cacheHierarchy uniqueName="[products].[Price per 100g]" caption="Price per 100g" attribute="1" defaultMemberUniqueName="[products].[Price per 100g].[All]" allUniqueName="[products].[Price per 100g].[All]" dimensionUniqueName="[products]" displayFolder="" count="0" memberValueDatatype="5" unbalanced="0"/>
    <cacheHierarchy uniqueName="[products].[Profit]" caption="Profit" attribute="1" defaultMemberUniqueName="[products].[Profit].[All]" allUniqueName="[products].[Profit].[All]" dimensionUniqueName="[products]" displayFolder="" count="0" memberValueDatatype="5"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Revenue]" caption="Revenue" measure="1" displayFolder="" measureGroup="A" count="0" oneField="1">
      <fieldsUsage count="1">
        <fieldUsage x="2"/>
      </fieldsUsage>
    </cacheHierarchy>
    <cacheHierarchy uniqueName="[Measures].[Profit]" caption="Profit" measure="1" displayFolder="" measureGroup="A" count="0"/>
    <cacheHierarchy uniqueName="[Measures].[Profit Margin]" caption="Profit Margin" measure="1" displayFolder="" measureGroup="A" count="0"/>
    <cacheHierarchy uniqueName="[Measures].[Total orders]" caption="Total orders" measure="1" displayFolder="" measureGroup="A" count="0" oneField="1">
      <fieldsUsage count="1">
        <fieldUsage x="1"/>
      </fieldsUsage>
    </cacheHierarchy>
    <cacheHierarchy uniqueName="[Measures].[AOV]" caption="AOV" measure="1" displayFolder="" measureGroup="A" count="0"/>
    <cacheHierarchy uniqueName="[Measures].[PY Revenue]" caption="PY Revenue" measure="1" displayFolder="" measureGroup="A" count="0"/>
    <cacheHierarchy uniqueName="[Measures].[PY Profit]" caption="PY Profit" measure="1" displayFolder="" measureGroup="A" count="0"/>
    <cacheHierarchy uniqueName="[Measures].[PY Profit Margin]" caption="PY Profit Margin" measure="1" displayFolder="" measureGroup="A" count="0"/>
    <cacheHierarchy uniqueName="[Measures].[PY Orders]" caption="PY Orders" measure="1" displayFolder="" measureGroup="A" count="0"/>
    <cacheHierarchy uniqueName="[Measures].[PY AOV]" caption="PY AOV" measure="1" displayFolder="" measureGroup="A" count="0"/>
    <cacheHierarchy uniqueName="[Measures].[YoY Revenue]" caption="YoY Revenue" measure="1" displayFolder="" measureGroup="A" count="0"/>
    <cacheHierarchy uniqueName="[Measures].[YoY Profit]" caption="YoY Profit" measure="1" displayFolder="" measureGroup="A" count="0"/>
    <cacheHierarchy uniqueName="[Measures].[YoY Margin]" caption="YoY Margin" measure="1" displayFolder="" measureGroup="A" count="0"/>
    <cacheHierarchy uniqueName="[Measures].[YoY Orders]" caption="YoY Orders" measure="1" displayFolder="" measureGroup="A" count="0"/>
    <cacheHierarchy uniqueName="[Measures].[YoY AOV]" caption="YoY AOV" measure="1" displayFolder="" measureGroup="A" count="0"/>
    <cacheHierarchy uniqueName="[Measures].[Revenue (Yes)]" caption="Revenue (Yes)" measure="1" displayFolder="" measureGroup="A" count="0"/>
    <cacheHierarchy uniqueName="[Measures].[Revenue (No)]" caption="Revenue (No)" measure="1" displayFolder="" measureGroup="A" count="0"/>
    <cacheHierarchy uniqueName="[Measures].[Revenue % No]" caption="Revenue % No" measure="1" displayFolder="" measureGroup="A" count="0"/>
    <cacheHierarchy uniqueName="[Measures].[Revenue % Yes]" caption="Revenue % Yes" measure="1" displayFolder="" measureGroup="A" count="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A]" caption="__XL_Count A" measure="1" displayFolder="" measureGroup="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Quantity]" caption="Sum of Quantity" measure="1" displayFolder="" measureGroup="orders" count="0" hidden="1">
      <extLst>
        <ext xmlns:x15="http://schemas.microsoft.com/office/spreadsheetml/2010/11/main" uri="{B97F6D7D-B522-45F9-BDA1-12C45D357490}">
          <x15:cacheHierarchy aggregatedColumn="27"/>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29"/>
        </ext>
      </extLst>
    </cacheHierarchy>
    <cacheHierarchy uniqueName="[Measures].[Average of Quantity]" caption="Average of Quantity" measure="1" displayFolder="" measureGroup="orders" count="0" hidden="1">
      <extLst>
        <ext xmlns:x15="http://schemas.microsoft.com/office/spreadsheetml/2010/11/main" uri="{B97F6D7D-B522-45F9-BDA1-12C45D357490}">
          <x15:cacheHierarchy aggregatedColumn="27"/>
        </ext>
      </extLst>
    </cacheHierarchy>
  </cacheHierarchies>
  <kpis count="0"/>
  <dimensions count="6">
    <dimension name="A" uniqueName="[A]" caption="A"/>
    <dimension name="Calendar" uniqueName="[Calendar]" caption="Calendar"/>
    <dimension name="customers" uniqueName="[customers]" caption="customers"/>
    <dimension measure="1" name="Measures" uniqueName="[Measures]" caption="Measures"/>
    <dimension name="orders" uniqueName="[orders]" caption="orders"/>
    <dimension name="products" uniqueName="[products]" caption="products"/>
  </dimensions>
  <measureGroups count="5">
    <measureGroup name="A" caption="A"/>
    <measureGroup name="Calendar" caption="Calendar"/>
    <measureGroup name="customers" caption="customers"/>
    <measureGroup name="orders" caption="orders"/>
    <measureGroup name="products" caption="products"/>
  </measureGroups>
  <maps count="8">
    <map measureGroup="0" dimension="0"/>
    <map measureGroup="1" dimension="1"/>
    <map measureGroup="2" dimension="2"/>
    <map measureGroup="3" dimension="1"/>
    <map measureGroup="3" dimension="2"/>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J" refreshedDate="46221.706877777775" backgroundQuery="1" createdVersion="3" refreshedVersion="8" minRefreshableVersion="3" recordCount="0" supportSubquery="1" supportAdvancedDrill="1" xr:uid="{453B1BDA-4BB4-4C19-8E6E-C18B1072B504}">
  <cacheSource type="external" connectionId="6">
    <extLst>
      <ext xmlns:x14="http://schemas.microsoft.com/office/spreadsheetml/2009/9/main" uri="{F057638F-6D5F-4e77-A914-E7F072B9BCA8}">
        <x14:sourceConnection name="ThisWorkbookDataModel"/>
      </ext>
    </extLst>
  </cacheSource>
  <cacheFields count="0"/>
  <cacheHierarchies count="72">
    <cacheHierarchy uniqueName="[A].[Measures]" caption="Measures" attribute="1" defaultMemberUniqueName="[A].[Measures].[All]" allUniqueName="[A].[Measures].[All]" dimensionUniqueName="[A]"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Loyalty Card]" caption="Loyalty Card" attribute="1" defaultMemberUniqueName="[customers].[Loyalty Card].[All]" allUniqueName="[customers].[Loyalty Card].[All]" dimensionUniqueName="[custom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Email]" caption="Email" attribute="1" defaultMemberUniqueName="[orders].[Email].[All]" allUniqueName="[orders].[Email].[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Loyalty Card]" caption="Loyalty Card" attribute="1" defaultMemberUniqueName="[orders].[Loyalty Card].[All]" allUniqueName="[orders].[Loyalty Card].[All]" dimensionUniqueName="[orders]" displayFolder="" count="0" memberValueDatatype="130" unbalanced="0"/>
    <cacheHierarchy uniqueName="[orders].[Coffee Type]" caption="Coffee Type" attribute="1" defaultMemberUniqueName="[orders].[Coffee Type].[All]" allUniqueName="[orders].[Coffee Type].[All]" dimensionUniqueName="[orders]" displayFolder="" count="2" memberValueDatatype="130" unbalanced="0"/>
    <cacheHierarchy uniqueName="[orders].[Roast Type]" caption="Roast Type" attribute="1" defaultMemberUniqueName="[orders].[Roast Type].[All]" allUniqueName="[orders].[Roast Type].[All]" dimensionUniqueName="[orders]" displayFolder="" count="2" memberValueDatatype="130" unbalanced="0"/>
    <cacheHierarchy uniqueName="[orders].[Size]" caption="Size" attribute="1" defaultMemberUniqueName="[orders].[Size].[All]" allUniqueName="[orders].[Size].[All]" dimensionUniqueName="[orders]" displayFolder="" count="2"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Unit Price]" caption="Unit Price" attribute="1" defaultMemberUniqueName="[orders].[Unit Price].[All]" allUniqueName="[orders].[Unit Price].[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orders].[Year]" caption="Year" attribute="1" defaultMemberUniqueName="[orders].[Year].[All]" allUniqueName="[orders].[Year].[All]" dimensionUniqueName="[orders]" displayFolder="" count="2" memberValueDatatype="20" unbalanced="0"/>
    <cacheHierarchy uniqueName="[orders].[Month]" caption="Month" attribute="1" defaultMemberUniqueName="[orders].[Month].[All]" allUniqueName="[orders].[Month].[All]" dimensionUniqueName="[orders]" displayFolder="" count="0" memberValueDatatype="20" unbalanced="0"/>
    <cacheHierarchy uniqueName="[orders].[Month Name]" caption="Month Name" attribute="1" defaultMemberUniqueName="[orders].[Month Name].[All]" allUniqueName="[orders].[Month Name].[All]" dimensionUniqueName="[orders]" displayFolder="" count="0" memberValueDatatype="130" unbalanced="0"/>
    <cacheHierarchy uniqueName="[orders].[Price per 100g]" caption="Price per 100g" attribute="1" defaultMemberUniqueName="[orders].[Price per 100g].[All]" allUniqueName="[orders].[Price per 100g].[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offee Type]" caption="Coffee Type" attribute="1" defaultMemberUniqueName="[products].[Coffee Type].[All]" allUniqueName="[products].[Coffee Type].[All]" dimensionUniqueName="[products]" displayFolder="" count="0" memberValueDatatype="130" unbalanced="0"/>
    <cacheHierarchy uniqueName="[products].[Roast Type]" caption="Roast Type" attribute="1" defaultMemberUniqueName="[products].[Roast Type].[All]" allUniqueName="[products].[Roast Type].[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5" unbalanced="0"/>
    <cacheHierarchy uniqueName="[products].[Unit Price]" caption="Unit Price" attribute="1" defaultMemberUniqueName="[products].[Unit Price].[All]" allUniqueName="[products].[Unit Price].[All]" dimensionUniqueName="[products]" displayFolder="" count="0" memberValueDatatype="5" unbalanced="0"/>
    <cacheHierarchy uniqueName="[products].[Price per 100g]" caption="Price per 100g" attribute="1" defaultMemberUniqueName="[products].[Price per 100g].[All]" allUniqueName="[products].[Price per 100g].[All]" dimensionUniqueName="[products]" displayFolder="" count="0" memberValueDatatype="5" unbalanced="0"/>
    <cacheHierarchy uniqueName="[products].[Profit]" caption="Profit" attribute="1" defaultMemberUniqueName="[products].[Profit].[All]" allUniqueName="[products].[Profit].[All]" dimensionUniqueName="[products]" displayFolder="" count="0" memberValueDatatype="5"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Sum of Quantity]" caption="Sum of Quantity" measure="1" displayFolder="" measureGroup="orders" count="0">
      <extLst>
        <ext xmlns:x15="http://schemas.microsoft.com/office/spreadsheetml/2010/11/main" uri="{B97F6D7D-B522-45F9-BDA1-12C45D357490}">
          <x15:cacheHierarchy aggregatedColumn="27"/>
        </ext>
      </extLst>
    </cacheHierarchy>
    <cacheHierarchy uniqueName="[Measures].[Revenue]" caption="Revenue" measure="1" displayFolder="" measureGroup="A" count="0"/>
    <cacheHierarchy uniqueName="[Measures].[Profit]" caption="Profit" measure="1" displayFolder="" measureGroup="A" count="0"/>
    <cacheHierarchy uniqueName="[Measures].[Profit Margin]" caption="Profit Margin" measure="1" displayFolder="" measureGroup="A" count="0"/>
    <cacheHierarchy uniqueName="[Measures].[Total orders]" caption="Total orders" measure="1" displayFolder="" measureGroup="A" count="0"/>
    <cacheHierarchy uniqueName="[Measures].[AOV]" caption="AOV" measure="1" displayFolder="" measureGroup="A" count="0"/>
    <cacheHierarchy uniqueName="[Measures].[PY Revenue]" caption="PY Revenue" measure="1" displayFolder="" measureGroup="A" count="0"/>
    <cacheHierarchy uniqueName="[Measures].[PY Profit]" caption="PY Profit" measure="1" displayFolder="" measureGroup="A" count="0"/>
    <cacheHierarchy uniqueName="[Measures].[PY Profit Margin]" caption="PY Profit Margin" measure="1" displayFolder="" measureGroup="A" count="0"/>
    <cacheHierarchy uniqueName="[Measures].[PY Orders]" caption="PY Orders" measure="1" displayFolder="" measureGroup="A" count="0"/>
    <cacheHierarchy uniqueName="[Measures].[PY AOV]" caption="PY AOV" measure="1" displayFolder="" measureGroup="A" count="0"/>
    <cacheHierarchy uniqueName="[Measures].[YoY Revenue]" caption="YoY Revenue" measure="1" displayFolder="" measureGroup="A" count="0"/>
    <cacheHierarchy uniqueName="[Measures].[YoY Profit]" caption="YoY Profit" measure="1" displayFolder="" measureGroup="A" count="0"/>
    <cacheHierarchy uniqueName="[Measures].[YoY Margin]" caption="YoY Margin" measure="1" displayFolder="" measureGroup="A" count="0"/>
    <cacheHierarchy uniqueName="[Measures].[YoY Orders]" caption="YoY Orders" measure="1" displayFolder="" measureGroup="A" count="0"/>
    <cacheHierarchy uniqueName="[Measures].[YoY AOV]" caption="YoY AOV" measure="1" displayFolder="" measureGroup="A" count="0"/>
    <cacheHierarchy uniqueName="[Measures].[Revenue (Yes)]" caption="Revenue (Yes)" measure="1" displayFolder="" measureGroup="A" count="0"/>
    <cacheHierarchy uniqueName="[Measures].[Revenue (No)]" caption="Revenue (No)" measure="1" displayFolder="" measureGroup="A" count="0"/>
    <cacheHierarchy uniqueName="[Measures].[Revenue % No]" caption="Revenue % No" measure="1" displayFolder="" measureGroup="A" count="0"/>
    <cacheHierarchy uniqueName="[Measures].[Revenue % Yes]" caption="Revenue % Yes" measure="1" displayFolder="" measureGroup="A" count="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A]" caption="__XL_Count A" measure="1" displayFolder="" measureGroup="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30961826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40AE16F-A7AC-4970-BAA2-2B87A67BA5F2}" name="PivotTable6" cacheId="3" applyNumberFormats="0" applyBorderFormats="0" applyFontFormats="0" applyPatternFormats="0" applyAlignmentFormats="0" applyWidthHeightFormats="1" dataCaption="Values" tag="3fe2612a-dc04-42e0-9821-1fd1a89ce90d" updatedVersion="8" minRefreshableVersion="3" useAutoFormatting="1" subtotalHiddenItems="1" itemPrintTitles="1" createdVersion="8" indent="0" outline="1" outlineData="1" multipleFieldFilters="0" chartFormat="15" rowHeaderCaption="Country">
  <location ref="A11:C15" firstHeaderRow="0" firstDataRow="1" firstDataCol="1"/>
  <pivotFields count="4">
    <pivotField axis="axisRow" allDrilled="1" subtotalTop="0" showAll="0" defaultSubtotal="0" defaultAttributeDrillState="1">
      <items count="3">
        <item x="1"/>
        <item x="2"/>
        <item x="0"/>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Fields count="1">
    <field x="-2"/>
  </colFields>
  <colItems count="2">
    <i>
      <x/>
    </i>
    <i i="1">
      <x v="1"/>
    </i>
  </colItems>
  <dataFields count="2">
    <dataField fld="1" subtotal="count" baseField="0" baseItem="0" numFmtId="169"/>
    <dataField fld="2" subtotal="count" baseField="0" baseItem="0" numFmtId="167"/>
  </dataFields>
  <formats count="9">
    <format dxfId="8">
      <pivotArea type="all" dataOnly="0" outline="0" fieldPosition="0"/>
    </format>
    <format dxfId="7">
      <pivotArea outline="0" collapsedLevelsAreSubtotals="1" fieldPosition="0"/>
    </format>
    <format dxfId="6">
      <pivotArea field="0" type="button" dataOnly="0" labelOnly="1" outline="0" axis="axisRow" fieldPosition="0"/>
    </format>
    <format dxfId="5">
      <pivotArea dataOnly="0" labelOnly="1" fieldPosition="0">
        <references count="1">
          <reference field="0" count="0"/>
        </references>
      </pivotArea>
    </format>
    <format dxfId="4">
      <pivotArea dataOnly="0" labelOnly="1" grandRow="1" outline="0" fieldPosition="0"/>
    </format>
    <format dxfId="3">
      <pivotArea dataOnly="0" labelOnly="1" outline="0" axis="axisValues" fieldPosition="0"/>
    </format>
    <format dxfId="2">
      <pivotArea outline="0" collapsedLevelsAreSubtotals="1" fieldPosition="0"/>
    </format>
    <format dxfId="1">
      <pivotArea outline="0" collapsedLevelsAreSubtotals="1" fieldPosition="0">
        <references count="1">
          <reference field="4294967294" count="1" selected="0">
            <x v="1"/>
          </reference>
        </references>
      </pivotArea>
    </format>
    <format dxfId="0">
      <pivotArea outline="0" collapsedLevelsAreSubtotals="1" fieldPosition="0">
        <references count="1">
          <reference field="4294967294" count="1" selected="0">
            <x v="0"/>
          </reference>
        </references>
      </pivotArea>
    </format>
  </formats>
  <chartFormats count="8">
    <chartFormat chart="2" format="5"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1"/>
          </reference>
        </references>
      </pivotArea>
    </chartFormat>
    <chartFormat chart="11"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1"/>
          </reference>
        </references>
      </pivotArea>
    </chartFormat>
    <chartFormat chart="11" format="6">
      <pivotArea type="data" outline="0" fieldPosition="0">
        <references count="2">
          <reference field="4294967294" count="1" selected="0">
            <x v="1"/>
          </reference>
          <reference field="0" count="1" selected="0">
            <x v="1048832"/>
          </reference>
        </references>
      </pivotArea>
    </chartFormat>
    <chartFormat chart="11" format="7">
      <pivotArea type="data" outline="0" fieldPosition="0">
        <references count="2">
          <reference field="4294967294" count="1" selected="0">
            <x v="1"/>
          </reference>
          <reference field="0" count="1" selected="0">
            <x v="0"/>
          </reference>
        </references>
      </pivotArea>
    </chartFormat>
    <chartFormat chart="11" format="8">
      <pivotArea type="data" outline="0" fieldPosition="0">
        <references count="2">
          <reference field="4294967294" count="1" selected="0">
            <x v="1"/>
          </reference>
          <reference field="0" count="1" selected="0">
            <x v="1"/>
          </reference>
        </references>
      </pivotArea>
    </chartFormat>
    <chartFormat chart="11" format="9">
      <pivotArea type="data" outline="0" fieldPosition="0">
        <references count="2">
          <reference field="4294967294" count="1" selected="0">
            <x v="0"/>
          </reference>
          <reference field="0" count="1" selected="0">
            <x v="1"/>
          </reference>
        </references>
      </pivotArea>
    </chartFormat>
  </chartFormats>
  <pivotHierarchies count="74">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C5C6DFD-4F5E-422F-A76A-0F2C187CBB84}" name="PivotTable2" cacheId="13" applyNumberFormats="0" applyBorderFormats="0" applyFontFormats="0" applyPatternFormats="0" applyAlignmentFormats="0" applyWidthHeightFormats="1" dataCaption="Values" tag="49e574fe-f36f-4df7-8e63-8c9fe2cf3b9c" updatedVersion="8" minRefreshableVersion="3" useAutoFormatting="1" subtotalHiddenItems="1" colGrandTotals="0" itemPrintTitles="1" createdVersion="8" indent="0" outline="1" outlineData="1" multipleFieldFilters="0" chartFormat="41">
  <location ref="L38:M51" firstHeaderRow="1" firstDataRow="1" firstDataCol="1"/>
  <pivotFields count="4">
    <pivotField allDrilled="1" subtotalTop="0" showAll="0" measureFilter="1" defaultSubtotal="0" defaultAttributeDrillState="1">
      <items count="5">
        <item x="0"/>
        <item x="1"/>
        <item x="2"/>
        <item x="3"/>
        <item x="4"/>
      </items>
    </pivotField>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2"/>
  </rowFields>
  <rowItems count="13">
    <i>
      <x/>
    </i>
    <i>
      <x v="1"/>
    </i>
    <i>
      <x v="2"/>
    </i>
    <i>
      <x v="3"/>
    </i>
    <i>
      <x v="4"/>
    </i>
    <i>
      <x v="5"/>
    </i>
    <i>
      <x v="6"/>
    </i>
    <i>
      <x v="7"/>
    </i>
    <i>
      <x v="8"/>
    </i>
    <i>
      <x v="9"/>
    </i>
    <i>
      <x v="10"/>
    </i>
    <i>
      <x v="11"/>
    </i>
    <i t="grand">
      <x/>
    </i>
  </rowItems>
  <colItems count="1">
    <i/>
  </colItems>
  <dataFields count="1">
    <dataField name="Sum of Sales" fld="1" baseField="0" baseItem="0"/>
  </dataFields>
  <formats count="5">
    <format dxfId="13">
      <pivotArea type="all" dataOnly="0" outline="0" fieldPosition="0"/>
    </format>
    <format dxfId="12">
      <pivotArea outline="0" collapsedLevelsAreSubtotals="1" fieldPosition="0"/>
    </format>
    <format dxfId="11">
      <pivotArea dataOnly="0" labelOnly="1" grandRow="1" outline="0" fieldPosition="0"/>
    </format>
    <format dxfId="10">
      <pivotArea dataOnly="0" labelOnly="1" outline="0" axis="axisValues" fieldPosition="0"/>
    </format>
    <format dxfId="9">
      <pivotArea outline="0" collapsedLevelsAreSubtotals="1" fieldPosition="0"/>
    </format>
  </formats>
  <pivotHierarchies count="74">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46">
      <autoFilter ref="A1">
        <filterColumn colId="0">
          <top10 val="5" filterVal="5"/>
        </filterColumn>
      </autoFilter>
    </filter>
  </filters>
  <rowHierarchiesUsage count="1">
    <rowHierarchyUsage hierarchyUsage="3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3704E33-A109-4BA3-A5F0-49CB36ED5B65}" name="PivotTable1" cacheId="12" applyNumberFormats="0" applyBorderFormats="0" applyFontFormats="0" applyPatternFormats="0" applyAlignmentFormats="0" applyWidthHeightFormats="1" dataCaption="Values" tag="dcd008ac-698a-4c3d-8d5a-0aa622c7a47c" updatedVersion="8" minRefreshableVersion="5" useAutoFormatting="1" subtotalHiddenItems="1" itemPrintTitles="1" createdVersion="8" indent="0" outline="1" outlineData="1" multipleFieldFilters="0" chartFormat="18">
  <location ref="A25:D26"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4">
    <i>
      <x/>
    </i>
    <i i="1">
      <x v="1"/>
    </i>
    <i i="2">
      <x v="2"/>
    </i>
    <i i="3">
      <x v="3"/>
    </i>
  </colItems>
  <dataFields count="4">
    <dataField fld="0" subtotal="count" baseField="0" baseItem="0" numFmtId="170"/>
    <dataField fld="2" subtotal="count" baseField="0" baseItem="0" numFmtId="165"/>
    <dataField fld="1" subtotal="count" baseField="0" baseItem="0" numFmtId="170"/>
    <dataField fld="3" subtotal="count" baseField="0" baseItem="0" numFmtId="165"/>
  </dataFields>
  <formats count="9">
    <format dxfId="22">
      <pivotArea type="all" dataOnly="0" outline="0" fieldPosition="0"/>
    </format>
    <format dxfId="21">
      <pivotArea outline="0" collapsedLevelsAreSubtotals="1" fieldPosition="0"/>
    </format>
    <format dxfId="20">
      <pivotArea dataOnly="0" labelOnly="1" grandRow="1" outline="0" fieldPosition="0"/>
    </format>
    <format dxfId="19">
      <pivotArea dataOnly="0" labelOnly="1" outline="0" axis="axisValues" fieldPosition="0"/>
    </format>
    <format dxfId="18">
      <pivotArea outline="0" collapsedLevelsAreSubtotals="1" fieldPosition="0"/>
    </format>
    <format dxfId="17">
      <pivotArea outline="0" collapsedLevelsAreSubtotals="1" fieldPosition="0">
        <references count="1">
          <reference field="4294967294" count="1" selected="0">
            <x v="1"/>
          </reference>
        </references>
      </pivotArea>
    </format>
    <format dxfId="16">
      <pivotArea outline="0" collapsedLevelsAreSubtotals="1" fieldPosition="0">
        <references count="1">
          <reference field="4294967294" count="1" selected="0">
            <x v="3"/>
          </reference>
        </references>
      </pivotArea>
    </format>
    <format dxfId="15">
      <pivotArea outline="0" collapsedLevelsAreSubtotals="1" fieldPosition="0">
        <references count="1">
          <reference field="4294967294" count="1" selected="0">
            <x v="0"/>
          </reference>
        </references>
      </pivotArea>
    </format>
    <format dxfId="14">
      <pivotArea outline="0" collapsedLevelsAreSubtotals="1" fieldPosition="0">
        <references count="1">
          <reference field="4294967294" count="1" selected="0">
            <x v="2"/>
          </reference>
        </references>
      </pivotArea>
    </format>
  </formats>
  <pivotHierarchies count="74">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1">
    <filter fld="4" type="dateBetween" evalOrder="-1" id="2" name="[orders].[Order Date]">
      <autoFilter ref="A1">
        <filterColumn colId="0">
          <customFilters and="1">
            <customFilter operator="greaterThanOrEqual" val="43586"/>
            <customFilter operator="lessThanOrEqual" val="43616"/>
          </customFilters>
        </filterColumn>
      </autoFilter>
      <extLst>
        <ext xmlns:x15="http://schemas.microsoft.com/office/spreadsheetml/2010/11/main" uri="{0605FD5F-26C8-4aeb-8148-2DB25E43C511}">
          <x15:pivotFilter useWholeDay="1"/>
        </ext>
      </extLst>
    </filter>
  </filters>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FC15612-BD33-44FD-A36B-D7DC155F7744}" name="PivotTable9" cacheId="6" applyNumberFormats="0" applyBorderFormats="0" applyFontFormats="0" applyPatternFormats="0" applyAlignmentFormats="0" applyWidthHeightFormats="1" dataCaption="Values" tag="e6cb9938-e28d-4f42-802a-97c79b4aa0fb" updatedVersion="8" minRefreshableVersion="3" useAutoFormatting="1" subtotalHiddenItems="1" colGrandTotals="0" itemPrintTitles="1" createdVersion="8" indent="0" outline="1" outlineData="1" multipleFieldFilters="0" chartFormat="30" rowHeaderCaption="Month">
  <location ref="G20:H33" firstHeaderRow="1" firstDataRow="1" firstDataCol="1"/>
  <pivotFields count="3">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fld="0" subtotal="count" baseField="0" baseItem="0" numFmtId="170"/>
  </dataFields>
  <formats count="5">
    <format dxfId="27">
      <pivotArea type="all" dataOnly="0" outline="0" fieldPosition="0"/>
    </format>
    <format dxfId="26">
      <pivotArea outline="0" collapsedLevelsAreSubtotals="1" fieldPosition="0"/>
    </format>
    <format dxfId="25">
      <pivotArea dataOnly="0" labelOnly="1" grandRow="1" outline="0" fieldPosition="0"/>
    </format>
    <format dxfId="24">
      <pivotArea dataOnly="0" labelOnly="1" outline="0" axis="axisValues" fieldPosition="0"/>
    </format>
    <format dxfId="23">
      <pivotArea outline="0" collapsedLevelsAreSubtotals="1" fieldPosition="0"/>
    </format>
  </formats>
  <chartFormats count="2">
    <chartFormat chart="19" format="12"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Hierarchies count="74">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BC5BC4E-1F90-41CA-BD99-DAD6CBD85573}" name="PivotTable14" cacheId="11" applyNumberFormats="0" applyBorderFormats="0" applyFontFormats="0" applyPatternFormats="0" applyAlignmentFormats="0" applyWidthHeightFormats="1" dataCaption="Values" tag="0c0a4627-d208-4205-89b2-b139c9524d19" updatedVersion="8" minRefreshableVersion="3" useAutoFormatting="1" subtotalHiddenItems="1" colGrandTotals="0" itemPrintTitles="1" createdVersion="8" indent="0" outline="1" outlineData="1" multipleFieldFilters="0" chartFormat="37" rowHeaderCaption="Customers">
  <location ref="G38:H44" firstHeaderRow="1" firstDataRow="1" firstDataCol="1"/>
  <pivotFields count="3">
    <pivotField dataField="1" subtotalTop="0" showAll="0" defaultSubtotal="0"/>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6">
    <i>
      <x v="2"/>
    </i>
    <i>
      <x v="3"/>
    </i>
    <i>
      <x v="4"/>
    </i>
    <i>
      <x v="1"/>
    </i>
    <i>
      <x/>
    </i>
    <i t="grand">
      <x/>
    </i>
  </rowItems>
  <colItems count="1">
    <i/>
  </colItems>
  <dataFields count="1">
    <dataField fld="0" subtotal="count" baseField="0" baseItem="0" numFmtId="169"/>
  </dataFields>
  <formats count="5">
    <format dxfId="32">
      <pivotArea type="all" dataOnly="0" outline="0" fieldPosition="0"/>
    </format>
    <format dxfId="31">
      <pivotArea outline="0" collapsedLevelsAreSubtotals="1" fieldPosition="0"/>
    </format>
    <format dxfId="30">
      <pivotArea dataOnly="0" labelOnly="1" grandRow="1" outline="0" fieldPosition="0"/>
    </format>
    <format dxfId="29">
      <pivotArea dataOnly="0" labelOnly="1" outline="0" axis="axisValues" fieldPosition="0"/>
    </format>
    <format dxfId="28">
      <pivotArea outline="0" collapsedLevelsAreSubtotals="1" fieldPosition="0"/>
    </format>
  </formats>
  <chartFormats count="4">
    <chartFormat chart="19" format="12"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31" format="12"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s>
  <pivotHierarchies count="74">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46">
      <autoFilter ref="A1">
        <filterColumn colId="0">
          <top10 val="5" filterVal="5"/>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38DA1AF-23CA-4190-A9B9-B20DC5260500}" name="PivotTable17" cacheId="16" applyNumberFormats="0" applyBorderFormats="0" applyFontFormats="0" applyPatternFormats="0" applyAlignmentFormats="0" applyWidthHeightFormats="1" dataCaption="Values" tag="0c0a4627-d208-4205-89b2-b139c9524d19" updatedVersion="8" minRefreshableVersion="3" useAutoFormatting="1" subtotalHiddenItems="1" colGrandTotals="0" itemPrintTitles="1" createdVersion="8" indent="0" outline="1" outlineData="1" multipleFieldFilters="0" chartFormat="37" rowHeaderCaption="Customers">
  <location ref="Q38:S44" firstHeaderRow="0" firstDataRow="1" firstDataCol="1"/>
  <pivotFields count="4">
    <pivotField axis="axisRow" allDrilled="1" subtotalTop="0" showAll="0" measureFilter="1" defaultSubtotal="0" defaultAttributeDrillState="1">
      <items count="5">
        <item x="2"/>
        <item x="0"/>
        <item x="1"/>
        <item x="3"/>
        <item x="4"/>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Fields count="1">
    <field x="-2"/>
  </colFields>
  <colItems count="2">
    <i>
      <x/>
    </i>
    <i i="1">
      <x v="1"/>
    </i>
  </colItems>
  <dataFields count="2">
    <dataField fld="1" subtotal="count" baseField="0" baseItem="0" numFmtId="1"/>
    <dataField fld="2" subtotal="count" baseField="0" baseItem="0" numFmtId="170"/>
  </dataFields>
  <formats count="6">
    <format dxfId="38">
      <pivotArea type="all" dataOnly="0" outline="0" fieldPosition="0"/>
    </format>
    <format dxfId="37">
      <pivotArea outline="0" collapsedLevelsAreSubtotals="1" fieldPosition="0"/>
    </format>
    <format dxfId="36">
      <pivotArea dataOnly="0" labelOnly="1" grandRow="1" outline="0" fieldPosition="0"/>
    </format>
    <format dxfId="35">
      <pivotArea dataOnly="0" labelOnly="1" outline="0" axis="axisValues" fieldPosition="0"/>
    </format>
    <format dxfId="34">
      <pivotArea outline="0" collapsedLevelsAreSubtotals="1" fieldPosition="0"/>
    </format>
    <format dxfId="33">
      <pivotArea outline="0" collapsedLevelsAreSubtotals="1" fieldPosition="0">
        <references count="1">
          <reference field="4294967294" count="1" selected="0">
            <x v="1"/>
          </reference>
        </references>
      </pivotArea>
    </format>
  </formats>
  <pivotHierarchies count="74">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Quantity"/>
  </pivotHierarchies>
  <pivotTableStyleInfo name="PivotStyleLight16" showRowHeaders="1" showColHeaders="1" showRowStripes="0" showColStripes="0" showLastColumn="1"/>
  <filters count="1">
    <filter fld="0" type="count" id="1" iMeasureHier="46">
      <autoFilter ref="A1">
        <filterColumn colId="0">
          <top10 val="5" filterVal="5"/>
        </filterColumn>
      </autoFilter>
    </filter>
  </filters>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FBE6EF8-0516-4A46-9028-AECA71663DA5}" name="PivotTable10" cacheId="7" applyNumberFormats="0" applyBorderFormats="0" applyFontFormats="0" applyPatternFormats="0" applyAlignmentFormats="0" applyWidthHeightFormats="1" dataCaption="Values" tag="bb21bdd9-0338-4337-b01b-68f55ea3db21" updatedVersion="8" minRefreshableVersion="3" useAutoFormatting="1" subtotalHiddenItems="1" colGrandTotals="0" itemPrintTitles="1" createdVersion="8" indent="0" outline="1" outlineData="1" multipleFieldFilters="0" chartFormat="31" rowHeaderCaption="Month">
  <location ref="J20:K33"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fld="1" subtotal="count" baseField="0" baseItem="0" numFmtId="167"/>
  </dataFields>
  <formats count="5">
    <format dxfId="43">
      <pivotArea type="all" dataOnly="0" outline="0" fieldPosition="0"/>
    </format>
    <format dxfId="42">
      <pivotArea outline="0" collapsedLevelsAreSubtotals="1" fieldPosition="0"/>
    </format>
    <format dxfId="41">
      <pivotArea dataOnly="0" labelOnly="1" grandRow="1" outline="0" fieldPosition="0"/>
    </format>
    <format dxfId="40">
      <pivotArea dataOnly="0" labelOnly="1" outline="0" axis="axisValues" fieldPosition="0"/>
    </format>
    <format dxfId="39">
      <pivotArea outline="0" collapsedLevelsAreSubtotals="1" fieldPosition="0"/>
    </format>
  </formats>
  <chartFormats count="1">
    <chartFormat chart="30" format="2" series="1">
      <pivotArea type="data" outline="0" fieldPosition="0">
        <references count="1">
          <reference field="4294967294" count="1" selected="0">
            <x v="0"/>
          </reference>
        </references>
      </pivotArea>
    </chartFormat>
  </chartFormats>
  <pivotHierarchies count="74">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93D663C-395C-415D-BC84-A4CFCE3DD1B6}" name="PivotTable11" cacheId="8" applyNumberFormats="0" applyBorderFormats="0" applyFontFormats="0" applyPatternFormats="0" applyAlignmentFormats="0" applyWidthHeightFormats="1" dataCaption="Values" tag="a1290757-68a0-44a1-a119-618736ce1bf6" updatedVersion="8" minRefreshableVersion="3" useAutoFormatting="1" subtotalHiddenItems="1" colGrandTotals="0" itemPrintTitles="1" createdVersion="8" indent="0" outline="1" outlineData="1" multipleFieldFilters="0" chartFormat="31" rowHeaderCaption="Month">
  <location ref="M20:N33"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fld="1" subtotal="count" baseField="0" baseItem="0" numFmtId="165"/>
  </dataFields>
  <formats count="5">
    <format dxfId="48">
      <pivotArea type="all" dataOnly="0" outline="0" fieldPosition="0"/>
    </format>
    <format dxfId="47">
      <pivotArea outline="0" collapsedLevelsAreSubtotals="1" fieldPosition="0"/>
    </format>
    <format dxfId="46">
      <pivotArea dataOnly="0" labelOnly="1" grandRow="1" outline="0" fieldPosition="0"/>
    </format>
    <format dxfId="45">
      <pivotArea dataOnly="0" labelOnly="1" outline="0" axis="axisValues" fieldPosition="0"/>
    </format>
    <format dxfId="44">
      <pivotArea outline="0" collapsedLevelsAreSubtotals="1" fieldPosition="0"/>
    </format>
  </formats>
  <chartFormats count="1">
    <chartFormat chart="30" format="2" series="1">
      <pivotArea type="data" outline="0" fieldPosition="0">
        <references count="1">
          <reference field="4294967294" count="1" selected="0">
            <x v="0"/>
          </reference>
        </references>
      </pivotArea>
    </chartFormat>
  </chartFormats>
  <pivotHierarchies count="74">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F288CCF-77E7-45FB-8F04-EACAB8767ADA}" name="PivotTable5" cacheId="2" applyNumberFormats="0" applyBorderFormats="0" applyFontFormats="0" applyPatternFormats="0" applyAlignmentFormats="0" applyWidthHeightFormats="1" dataCaption="Values" tag="7056c0de-87fc-4aec-bac2-8857d139ea5a" updatedVersion="8" minRefreshableVersion="3" subtotalHiddenItems="1" itemPrintTitles="1" createdVersion="8" indent="0" outline="1" outlineData="1" multipleFieldFilters="0">
  <location ref="G2:K3"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numFmtId="168"/>
    <dataField fld="1" subtotal="count" baseField="0" baseItem="0" numFmtId="168"/>
    <dataField fld="2" subtotal="count" baseField="0" baseItem="0" numFmtId="168"/>
    <dataField fld="3" subtotal="count" baseField="0" baseItem="0" numFmtId="168"/>
    <dataField fld="4" subtotal="count" baseField="0" baseItem="0" numFmtId="168"/>
  </dataFields>
  <formats count="7">
    <format dxfId="55">
      <pivotArea outline="0" collapsedLevelsAreSubtotals="1" fieldPosition="0"/>
    </format>
    <format dxfId="54">
      <pivotArea outline="0" collapsedLevelsAreSubtotals="1" fieldPosition="0">
        <references count="1">
          <reference field="4294967294" count="1" selected="0">
            <x v="0"/>
          </reference>
        </references>
      </pivotArea>
    </format>
    <format dxfId="53">
      <pivotArea outline="0" collapsedLevelsAreSubtotals="1" fieldPosition="0">
        <references count="1">
          <reference field="4294967294" count="4" selected="0">
            <x v="1"/>
            <x v="2"/>
            <x v="3"/>
            <x v="4"/>
          </reference>
        </references>
      </pivotArea>
    </format>
    <format dxfId="52">
      <pivotArea type="all" dataOnly="0" outline="0" fieldPosition="0"/>
    </format>
    <format dxfId="51">
      <pivotArea outline="0" collapsedLevelsAreSubtotals="1" fieldPosition="0"/>
    </format>
    <format dxfId="50">
      <pivotArea dataOnly="0" labelOnly="1" outline="0" fieldPosition="0">
        <references count="1">
          <reference field="4294967294" count="5">
            <x v="0"/>
            <x v="1"/>
            <x v="2"/>
            <x v="3"/>
            <x v="4"/>
          </reference>
        </references>
      </pivotArea>
    </format>
    <format dxfId="49">
      <pivotArea outline="0" collapsedLevelsAreSubtotals="1" fieldPosition="0"/>
    </format>
  </formats>
  <pivotHierarchies count="74">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D39A9B3-700B-42BF-999A-057F444EA72B}" name="PivotTable12" cacheId="9" applyNumberFormats="0" applyBorderFormats="0" applyFontFormats="0" applyPatternFormats="0" applyAlignmentFormats="0" applyWidthHeightFormats="1" dataCaption="Values" tag="2ee7dc2b-16f8-42ce-bf75-452d900a05b8" updatedVersion="8" minRefreshableVersion="3" useAutoFormatting="1" subtotalHiddenItems="1" colGrandTotals="0" itemPrintTitles="1" createdVersion="8" indent="0" outline="1" outlineData="1" multipleFieldFilters="0" chartFormat="31" rowHeaderCaption="Month">
  <location ref="P20:Q33"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fld="1" subtotal="count" baseField="0" baseItem="0" numFmtId="3"/>
  </dataFields>
  <formats count="5">
    <format dxfId="60">
      <pivotArea type="all" dataOnly="0" outline="0" fieldPosition="0"/>
    </format>
    <format dxfId="59">
      <pivotArea outline="0" collapsedLevelsAreSubtotals="1" fieldPosition="0"/>
    </format>
    <format dxfId="58">
      <pivotArea dataOnly="0" labelOnly="1" grandRow="1" outline="0" fieldPosition="0"/>
    </format>
    <format dxfId="57">
      <pivotArea dataOnly="0" labelOnly="1" outline="0" axis="axisValues" fieldPosition="0"/>
    </format>
    <format dxfId="56">
      <pivotArea outline="0" collapsedLevelsAreSubtotals="1" fieldPosition="0"/>
    </format>
  </formats>
  <chartFormats count="1">
    <chartFormat chart="30" format="2" series="1">
      <pivotArea type="data" outline="0" fieldPosition="0">
        <references count="1">
          <reference field="4294967294" count="1" selected="0">
            <x v="0"/>
          </reference>
        </references>
      </pivotArea>
    </chartFormat>
  </chartFormats>
  <pivotHierarchies count="74">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BB2814F-B5FB-4DC5-B4DD-0D18AAC645B8}" name="PivotTable16" cacheId="15" applyNumberFormats="0" applyBorderFormats="0" applyFontFormats="0" applyPatternFormats="0" applyAlignmentFormats="0" applyWidthHeightFormats="1" dataCaption="Values" tag="2ee7dc2b-16f8-42ce-bf75-452d900a05b8" updatedVersion="8" minRefreshableVersion="3" useAutoFormatting="1" subtotalHiddenItems="1" colGrandTotals="0" itemPrintTitles="1" createdVersion="8" indent="0" outline="1" outlineData="1" multipleFieldFilters="0" chartFormat="36" rowHeaderCaption="Month">
  <location ref="S20:T33"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fld="1" subtotal="count" baseField="0" baseItem="0"/>
  </dataFields>
  <formats count="5">
    <format dxfId="65">
      <pivotArea type="all" dataOnly="0" outline="0" fieldPosition="0"/>
    </format>
    <format dxfId="64">
      <pivotArea outline="0" collapsedLevelsAreSubtotals="1" fieldPosition="0"/>
    </format>
    <format dxfId="63">
      <pivotArea dataOnly="0" labelOnly="1" grandRow="1" outline="0" fieldPosition="0"/>
    </format>
    <format dxfId="62">
      <pivotArea dataOnly="0" labelOnly="1" outline="0" axis="axisValues" fieldPosition="0"/>
    </format>
    <format dxfId="61">
      <pivotArea outline="0" collapsedLevelsAreSubtotals="1" fieldPosition="0"/>
    </format>
  </formats>
  <chartFormats count="1">
    <chartFormat chart="35" format="2" series="1">
      <pivotArea type="data" outline="0" fieldPosition="0">
        <references count="1">
          <reference field="4294967294" count="1" selected="0">
            <x v="0"/>
          </reference>
        </references>
      </pivotArea>
    </chartFormat>
  </chartFormats>
  <pivotHierarchies count="74">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1A7FAED-ECFA-43F0-8E67-FCB1C6836164}" name="PivotTable7" cacheId="4" applyNumberFormats="0" applyBorderFormats="0" applyFontFormats="0" applyPatternFormats="0" applyAlignmentFormats="0" applyWidthHeightFormats="1" dataCaption="Values" tag="92b7232c-128a-4541-aa95-626aa6da777b" updatedVersion="8" minRefreshableVersion="3" useAutoFormatting="1" subtotalHiddenItems="1" itemPrintTitles="1" createdVersion="8" indent="0" outline="1" outlineData="1" multipleFieldFilters="0" chartFormat="18" rowHeaderCaption="Membership Card">
  <location ref="A19:B22"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fld="1" subtotal="count" showDataAs="percentOfTotal" baseField="0" baseItem="0" numFmtId="10"/>
  </dataFields>
  <formats count="6">
    <format dxfId="71">
      <pivotArea type="all" dataOnly="0" outline="0" fieldPosition="0"/>
    </format>
    <format dxfId="70">
      <pivotArea outline="0" collapsedLevelsAreSubtotals="1" fieldPosition="0"/>
    </format>
    <format dxfId="69">
      <pivotArea dataOnly="0" labelOnly="1" grandRow="1" outline="0" fieldPosition="0"/>
    </format>
    <format dxfId="68">
      <pivotArea dataOnly="0" labelOnly="1" outline="0" axis="axisValues" fieldPosition="0"/>
    </format>
    <format dxfId="67">
      <pivotArea outline="0" collapsedLevelsAreSubtotals="1" fieldPosition="0"/>
    </format>
    <format dxfId="66">
      <pivotArea outline="0" fieldPosition="0">
        <references count="1">
          <reference field="4294967294" count="1">
            <x v="0"/>
          </reference>
        </references>
      </pivotArea>
    </format>
  </formats>
  <chartFormats count="3">
    <chartFormat chart="17" format="7" series="1">
      <pivotArea type="data" outline="0" fieldPosition="0">
        <references count="1">
          <reference field="4294967294" count="1" selected="0">
            <x v="0"/>
          </reference>
        </references>
      </pivotArea>
    </chartFormat>
    <chartFormat chart="17" format="8">
      <pivotArea type="data" outline="0" fieldPosition="0">
        <references count="2">
          <reference field="4294967294" count="1" selected="0">
            <x v="0"/>
          </reference>
          <reference field="0" count="1" selected="0">
            <x v="0"/>
          </reference>
        </references>
      </pivotArea>
    </chartFormat>
    <chartFormat chart="17" format="9">
      <pivotArea type="data" outline="0" fieldPosition="0">
        <references count="2">
          <reference field="4294967294" count="1" selected="0">
            <x v="0"/>
          </reference>
          <reference field="0" count="1" selected="0">
            <x v="1"/>
          </reference>
        </references>
      </pivotArea>
    </chartFormat>
  </chartFormats>
  <pivotHierarchies count="74">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98A2E60-D22D-4236-81B4-33602A684F3A}" name="PivotTable4" cacheId="1" applyNumberFormats="0" applyBorderFormats="0" applyFontFormats="0" applyPatternFormats="0" applyAlignmentFormats="0" applyWidthHeightFormats="1" dataCaption="Values" tag="cec536ab-1429-4bc8-a77c-114dc6a8a067" updatedVersion="8" minRefreshableVersion="3" useAutoFormatting="1" subtotalHiddenItems="1" itemPrintTitles="1" createdVersion="8" indent="0" outline="1" outlineData="1" multipleFieldFilters="0">
  <location ref="A6:E7"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numFmtId="169"/>
    <dataField fld="1" subtotal="count" baseField="0" baseItem="0"/>
    <dataField fld="2" subtotal="count" baseField="0" baseItem="0"/>
    <dataField fld="3" subtotal="count" baseField="0" baseItem="0"/>
    <dataField fld="4" subtotal="count" baseField="0" baseItem="0" numFmtId="167"/>
  </dataFields>
  <formats count="5">
    <format dxfId="76">
      <pivotArea outline="0" collapsedLevelsAreSubtotals="1" fieldPosition="0">
        <references count="1">
          <reference field="4294967294" count="1" selected="0">
            <x v="4"/>
          </reference>
        </references>
      </pivotArea>
    </format>
    <format dxfId="75">
      <pivotArea type="all" dataOnly="0" outline="0" fieldPosition="0"/>
    </format>
    <format dxfId="74">
      <pivotArea outline="0" collapsedLevelsAreSubtotals="1" fieldPosition="0"/>
    </format>
    <format dxfId="73">
      <pivotArea dataOnly="0" labelOnly="1" outline="0" fieldPosition="0">
        <references count="1">
          <reference field="4294967294" count="5">
            <x v="0"/>
            <x v="1"/>
            <x v="2"/>
            <x v="3"/>
            <x v="4"/>
          </reference>
        </references>
      </pivotArea>
    </format>
    <format dxfId="72">
      <pivotArea outline="0" collapsedLevelsAreSubtotals="1" fieldPosition="0">
        <references count="1">
          <reference field="4294967294" count="1" selected="0">
            <x v="0"/>
          </reference>
        </references>
      </pivotArea>
    </format>
  </formats>
  <pivotHierarchies count="74">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C1D13B38-B134-41EC-9438-ACCC5AF736D6}" name="PivotTable19" cacheId="14" applyNumberFormats="0" applyBorderFormats="0" applyFontFormats="0" applyPatternFormats="0" applyAlignmentFormats="0" applyWidthHeightFormats="1" dataCaption="Values" tag="0636d5de-66df-4e6b-a0bb-3d1df5d10656" updatedVersion="8" minRefreshableVersion="3" useAutoFormatting="1" subtotalHiddenItems="1" colGrandTotals="0" itemPrintTitles="1" createdVersion="8" indent="0" outline="1" outlineData="1" multipleFieldFilters="0" chartFormat="44" rowHeaderCaption="Month">
  <location ref="X2:Y19" firstHeaderRow="1" firstDataRow="1" firstDataCol="1"/>
  <pivotFields count="4">
    <pivotField dataField="1" subtotalTop="0" showAll="0" defaultSubtotal="0"/>
    <pivotField axis="axisRow" allDrilled="1" subtotalTop="0" showAll="0"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xis="axisRow" allDrilled="1" subtotalTop="0" showAll="0"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2">
    <field x="1"/>
    <field x="2"/>
  </rowFields>
  <rowItems count="17">
    <i>
      <x v="3"/>
    </i>
    <i r="1">
      <x v="2"/>
    </i>
    <i r="1">
      <x v="1"/>
    </i>
    <i r="1">
      <x/>
    </i>
    <i>
      <x/>
    </i>
    <i r="1">
      <x v="1"/>
    </i>
    <i r="1">
      <x/>
    </i>
    <i r="1">
      <x v="2"/>
    </i>
    <i>
      <x v="1"/>
    </i>
    <i r="1">
      <x v="1"/>
    </i>
    <i r="1">
      <x/>
    </i>
    <i r="1">
      <x v="2"/>
    </i>
    <i>
      <x v="2"/>
    </i>
    <i r="1">
      <x/>
    </i>
    <i r="1">
      <x v="1"/>
    </i>
    <i r="1">
      <x v="2"/>
    </i>
    <i t="grand">
      <x/>
    </i>
  </rowItems>
  <colItems count="1">
    <i/>
  </colItems>
  <dataFields count="1">
    <dataField fld="0" subtotal="count" baseField="0" baseItem="0" numFmtId="165"/>
  </dataFields>
  <formats count="5">
    <format dxfId="81">
      <pivotArea type="all" dataOnly="0" outline="0" fieldPosition="0"/>
    </format>
    <format dxfId="80">
      <pivotArea outline="0" collapsedLevelsAreSubtotals="1" fieldPosition="0"/>
    </format>
    <format dxfId="79">
      <pivotArea dataOnly="0" labelOnly="1" grandRow="1" outline="0" fieldPosition="0"/>
    </format>
    <format dxfId="78">
      <pivotArea dataOnly="0" labelOnly="1" outline="0" axis="axisValues" fieldPosition="0"/>
    </format>
    <format dxfId="77">
      <pivotArea outline="0" collapsedLevelsAreSubtotals="1" fieldPosition="0"/>
    </format>
  </formats>
  <chartFormats count="4">
    <chartFormat chart="30" format="2" series="1">
      <pivotArea type="data" outline="0" fieldPosition="0">
        <references count="1">
          <reference field="4294967294" count="1" selected="0">
            <x v="0"/>
          </reference>
        </references>
      </pivotArea>
    </chartFormat>
    <chartFormat chart="41" format="1" series="1">
      <pivotArea type="data" outline="0" fieldPosition="0">
        <references count="1">
          <reference field="4294967294" count="1" selected="0">
            <x v="0"/>
          </reference>
        </references>
      </pivotArea>
    </chartFormat>
    <chartFormat chart="42" format="2" series="1">
      <pivotArea type="data" outline="0" fieldPosition="0">
        <references count="1">
          <reference field="4294967294" count="1" selected="0">
            <x v="0"/>
          </reference>
        </references>
      </pivotArea>
    </chartFormat>
    <chartFormat chart="43" format="2" series="1">
      <pivotArea type="data" outline="0" fieldPosition="0">
        <references count="1">
          <reference field="4294967294" count="1" selected="0">
            <x v="0"/>
          </reference>
        </references>
      </pivotArea>
    </chartFormat>
  </chartFormats>
  <pivotHierarchies count="74">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4"/>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CD316D8-A07C-4EAC-8F3C-04EAACF5E7D9}" name="PivotTable3" cacheId="0" applyNumberFormats="0" applyBorderFormats="0" applyFontFormats="0" applyPatternFormats="0" applyAlignmentFormats="0" applyWidthHeightFormats="1" dataCaption="Values" tag="17f2aff2-2871-44be-bae3-cc2e1adce0b1" updatedVersion="8" minRefreshableVersion="3" useAutoFormatting="1" subtotalHiddenItems="1" itemPrintTitles="1" createdVersion="8" indent="0" outline="1" outlineData="1" multipleFieldFilters="0">
  <location ref="A2:E3"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numFmtId="170"/>
    <dataField fld="1" subtotal="count" baseField="0" baseItem="0" numFmtId="169"/>
    <dataField fld="2" subtotal="count" baseField="0" baseItem="0"/>
    <dataField fld="3" subtotal="count" baseField="0" baseItem="0"/>
    <dataField fld="4" subtotal="count" baseField="0" baseItem="0" numFmtId="167"/>
  </dataFields>
  <formats count="6">
    <format dxfId="87">
      <pivotArea type="all" dataOnly="0" outline="0" fieldPosition="0"/>
    </format>
    <format dxfId="86">
      <pivotArea outline="0" collapsedLevelsAreSubtotals="1" fieldPosition="0"/>
    </format>
    <format dxfId="85">
      <pivotArea dataOnly="0" labelOnly="1" outline="0" fieldPosition="0">
        <references count="1">
          <reference field="4294967294" count="5">
            <x v="0"/>
            <x v="1"/>
            <x v="2"/>
            <x v="3"/>
            <x v="4"/>
          </reference>
        </references>
      </pivotArea>
    </format>
    <format dxfId="84">
      <pivotArea outline="0" collapsedLevelsAreSubtotals="1" fieldPosition="0">
        <references count="1">
          <reference field="4294967294" count="1" selected="0">
            <x v="4"/>
          </reference>
        </references>
      </pivotArea>
    </format>
    <format dxfId="83">
      <pivotArea outline="0" collapsedLevelsAreSubtotals="1" fieldPosition="0">
        <references count="1">
          <reference field="4294967294" count="2" selected="0">
            <x v="0"/>
            <x v="1"/>
          </reference>
        </references>
      </pivotArea>
    </format>
    <format dxfId="82">
      <pivotArea outline="0" collapsedLevelsAreSubtotals="1" fieldPosition="0">
        <references count="1">
          <reference field="4294967294" count="1" selected="0">
            <x v="0"/>
          </reference>
        </references>
      </pivotArea>
    </format>
  </formats>
  <pivotHierarchies count="74">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A9325CBD-F153-4E76-BA4E-710254F1C3B3}" name="PivotTable8" cacheId="5" applyNumberFormats="0" applyBorderFormats="0" applyFontFormats="0" applyPatternFormats="0" applyAlignmentFormats="0" applyWidthHeightFormats="1" dataCaption="Values" tag="9c4058e8-7632-4d24-b331-76b8c587a84e" updatedVersion="8" minRefreshableVersion="3" useAutoFormatting="1" subtotalHiddenItems="1" colGrandTotals="0" itemPrintTitles="1" createdVersion="8" indent="0" outline="1" outlineData="1" multipleFieldFilters="0" chartFormat="25" rowHeaderCaption="Country" colHeaderCaption="Coffee Size">
  <location ref="G11:K16" firstHeaderRow="1" firstDataRow="2" firstDataCol="1"/>
  <pivotFields count="3">
    <pivotField axis="axisRow" allDrilled="1" subtotalTop="0" showAll="0" dataSourceSort="1" defaultSubtotal="0" defaultAttributeDrillState="1">
      <items count="3">
        <item x="0"/>
        <item x="1"/>
        <item x="2"/>
      </items>
    </pivotField>
    <pivotField dataField="1" subtotalTop="0" showAll="0" defaultSubtotal="0"/>
    <pivotField axis="axisCol" allDrilled="1" subtotalTop="0" showAll="0" dataSourceSort="1" defaultSubtotal="0" defaultAttributeDrillState="1">
      <items count="4">
        <item x="0"/>
        <item x="1"/>
        <item x="2"/>
        <item x="3"/>
      </items>
    </pivotField>
  </pivotFields>
  <rowFields count="1">
    <field x="0"/>
  </rowFields>
  <rowItems count="4">
    <i>
      <x/>
    </i>
    <i>
      <x v="1"/>
    </i>
    <i>
      <x v="2"/>
    </i>
    <i t="grand">
      <x/>
    </i>
  </rowItems>
  <colFields count="1">
    <field x="2"/>
  </colFields>
  <colItems count="4">
    <i>
      <x/>
    </i>
    <i>
      <x v="1"/>
    </i>
    <i>
      <x v="2"/>
    </i>
    <i>
      <x v="3"/>
    </i>
  </colItems>
  <dataFields count="1">
    <dataField fld="1" subtotal="count" baseField="0" baseItem="0" numFmtId="169"/>
  </dataFields>
  <formats count="5">
    <format dxfId="92">
      <pivotArea type="all" dataOnly="0" outline="0" fieldPosition="0"/>
    </format>
    <format dxfId="91">
      <pivotArea outline="0" collapsedLevelsAreSubtotals="1" fieldPosition="0"/>
    </format>
    <format dxfId="90">
      <pivotArea dataOnly="0" labelOnly="1" grandRow="1" outline="0" fieldPosition="0"/>
    </format>
    <format dxfId="89">
      <pivotArea dataOnly="0" labelOnly="1" outline="0" axis="axisValues" fieldPosition="0"/>
    </format>
    <format dxfId="88">
      <pivotArea outline="0" collapsedLevelsAreSubtotals="1" fieldPosition="0"/>
    </format>
  </formats>
  <chartFormats count="20">
    <chartFormat chart="19" format="8" series="1">
      <pivotArea type="data" outline="0" fieldPosition="0">
        <references count="2">
          <reference field="4294967294" count="1" selected="0">
            <x v="0"/>
          </reference>
          <reference field="2" count="1" selected="0">
            <x v="0"/>
          </reference>
        </references>
      </pivotArea>
    </chartFormat>
    <chartFormat chart="19" format="9" series="1">
      <pivotArea type="data" outline="0" fieldPosition="0">
        <references count="2">
          <reference field="4294967294" count="1" selected="0">
            <x v="0"/>
          </reference>
          <reference field="2" count="1" selected="0">
            <x v="1"/>
          </reference>
        </references>
      </pivotArea>
    </chartFormat>
    <chartFormat chart="19" format="10" series="1">
      <pivotArea type="data" outline="0" fieldPosition="0">
        <references count="2">
          <reference field="4294967294" count="1" selected="0">
            <x v="0"/>
          </reference>
          <reference field="2" count="1" selected="0">
            <x v="2"/>
          </reference>
        </references>
      </pivotArea>
    </chartFormat>
    <chartFormat chart="19" format="11" series="1">
      <pivotArea type="data" outline="0" fieldPosition="0">
        <references count="2">
          <reference field="4294967294" count="1" selected="0">
            <x v="0"/>
          </reference>
          <reference field="2" count="1" selected="0">
            <x v="3"/>
          </reference>
        </references>
      </pivotArea>
    </chartFormat>
    <chartFormat chart="19" format="12" series="1">
      <pivotArea type="data" outline="0" fieldPosition="0">
        <references count="1">
          <reference field="4294967294" count="1" selected="0">
            <x v="0"/>
          </reference>
        </references>
      </pivotArea>
    </chartFormat>
    <chartFormat chart="19" format="13">
      <pivotArea type="data" outline="0" fieldPosition="0">
        <references count="2">
          <reference field="4294967294" count="1" selected="0">
            <x v="0"/>
          </reference>
          <reference field="0" count="1" selected="0">
            <x v="2"/>
          </reference>
        </references>
      </pivotArea>
    </chartFormat>
    <chartFormat chart="19" format="14">
      <pivotArea type="data" outline="0" fieldPosition="0">
        <references count="2">
          <reference field="4294967294" count="1" selected="0">
            <x v="0"/>
          </reference>
          <reference field="0" count="1" selected="0">
            <x v="1"/>
          </reference>
        </references>
      </pivotArea>
    </chartFormat>
    <chartFormat chart="19" format="15">
      <pivotArea type="data" outline="0" fieldPosition="0">
        <references count="2">
          <reference field="4294967294" count="1" selected="0">
            <x v="0"/>
          </reference>
          <reference field="0" count="1" selected="0">
            <x v="0"/>
          </reference>
        </references>
      </pivotArea>
    </chartFormat>
    <chartFormat chart="19" format="16">
      <pivotArea type="data" outline="0" fieldPosition="0">
        <references count="3">
          <reference field="4294967294" count="1" selected="0">
            <x v="0"/>
          </reference>
          <reference field="0" count="1" selected="0">
            <x v="0"/>
          </reference>
          <reference field="2" count="1" selected="0">
            <x v="0"/>
          </reference>
        </references>
      </pivotArea>
    </chartFormat>
    <chartFormat chart="19" format="17">
      <pivotArea type="data" outline="0" fieldPosition="0">
        <references count="3">
          <reference field="4294967294" count="1" selected="0">
            <x v="0"/>
          </reference>
          <reference field="0" count="1" selected="0">
            <x v="1"/>
          </reference>
          <reference field="2" count="1" selected="0">
            <x v="0"/>
          </reference>
        </references>
      </pivotArea>
    </chartFormat>
    <chartFormat chart="19" format="18">
      <pivotArea type="data" outline="0" fieldPosition="0">
        <references count="3">
          <reference field="4294967294" count="1" selected="0">
            <x v="0"/>
          </reference>
          <reference field="0" count="1" selected="0">
            <x v="2"/>
          </reference>
          <reference field="2" count="1" selected="0">
            <x v="0"/>
          </reference>
        </references>
      </pivotArea>
    </chartFormat>
    <chartFormat chart="19" format="19">
      <pivotArea type="data" outline="0" fieldPosition="0">
        <references count="3">
          <reference field="4294967294" count="1" selected="0">
            <x v="0"/>
          </reference>
          <reference field="0" count="1" selected="0">
            <x v="0"/>
          </reference>
          <reference field="2" count="1" selected="0">
            <x v="1"/>
          </reference>
        </references>
      </pivotArea>
    </chartFormat>
    <chartFormat chart="19" format="20">
      <pivotArea type="data" outline="0" fieldPosition="0">
        <references count="3">
          <reference field="4294967294" count="1" selected="0">
            <x v="0"/>
          </reference>
          <reference field="0" count="1" selected="0">
            <x v="1"/>
          </reference>
          <reference field="2" count="1" selected="0">
            <x v="1"/>
          </reference>
        </references>
      </pivotArea>
    </chartFormat>
    <chartFormat chart="19" format="21">
      <pivotArea type="data" outline="0" fieldPosition="0">
        <references count="3">
          <reference field="4294967294" count="1" selected="0">
            <x v="0"/>
          </reference>
          <reference field="0" count="1" selected="0">
            <x v="2"/>
          </reference>
          <reference field="2" count="1" selected="0">
            <x v="1"/>
          </reference>
        </references>
      </pivotArea>
    </chartFormat>
    <chartFormat chart="19" format="22">
      <pivotArea type="data" outline="0" fieldPosition="0">
        <references count="3">
          <reference field="4294967294" count="1" selected="0">
            <x v="0"/>
          </reference>
          <reference field="0" count="1" selected="0">
            <x v="0"/>
          </reference>
          <reference field="2" count="1" selected="0">
            <x v="2"/>
          </reference>
        </references>
      </pivotArea>
    </chartFormat>
    <chartFormat chart="19" format="23">
      <pivotArea type="data" outline="0" fieldPosition="0">
        <references count="3">
          <reference field="4294967294" count="1" selected="0">
            <x v="0"/>
          </reference>
          <reference field="0" count="1" selected="0">
            <x v="1"/>
          </reference>
          <reference field="2" count="1" selected="0">
            <x v="2"/>
          </reference>
        </references>
      </pivotArea>
    </chartFormat>
    <chartFormat chart="19" format="24">
      <pivotArea type="data" outline="0" fieldPosition="0">
        <references count="3">
          <reference field="4294967294" count="1" selected="0">
            <x v="0"/>
          </reference>
          <reference field="0" count="1" selected="0">
            <x v="2"/>
          </reference>
          <reference field="2" count="1" selected="0">
            <x v="2"/>
          </reference>
        </references>
      </pivotArea>
    </chartFormat>
    <chartFormat chart="19" format="25">
      <pivotArea type="data" outline="0" fieldPosition="0">
        <references count="3">
          <reference field="4294967294" count="1" selected="0">
            <x v="0"/>
          </reference>
          <reference field="0" count="1" selected="0">
            <x v="0"/>
          </reference>
          <reference field="2" count="1" selected="0">
            <x v="3"/>
          </reference>
        </references>
      </pivotArea>
    </chartFormat>
    <chartFormat chart="19" format="26">
      <pivotArea type="data" outline="0" fieldPosition="0">
        <references count="3">
          <reference field="4294967294" count="1" selected="0">
            <x v="0"/>
          </reference>
          <reference field="0" count="1" selected="0">
            <x v="1"/>
          </reference>
          <reference field="2" count="1" selected="0">
            <x v="3"/>
          </reference>
        </references>
      </pivotArea>
    </chartFormat>
    <chartFormat chart="19" format="27">
      <pivotArea type="data" outline="0" fieldPosition="0">
        <references count="3">
          <reference field="4294967294" count="1" selected="0">
            <x v="0"/>
          </reference>
          <reference field="0" count="1" selected="0">
            <x v="2"/>
          </reference>
          <reference field="2" count="1" selected="0">
            <x v="3"/>
          </reference>
        </references>
      </pivotArea>
    </chartFormat>
  </chartFormats>
  <pivotHierarchies count="74">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A3E73C04-FB27-4FC2-B5BD-D54E9B1C6E83}" name="PivotTable13" cacheId="10" applyNumberFormats="0" applyBorderFormats="0" applyFontFormats="0" applyPatternFormats="0" applyAlignmentFormats="0" applyWidthHeightFormats="1" dataCaption="Values" tag="273f7266-8dde-490f-9ab9-9f5b522942b5" updatedVersion="8" minRefreshableVersion="3" useAutoFormatting="1" subtotalHiddenItems="1" colGrandTotals="0" itemPrintTitles="1" createdVersion="8" indent="0" outline="1" outlineData="1" multipleFieldFilters="0" chartFormat="36" rowHeaderCaption="Month" colHeaderCaption="Coffee Type">
  <location ref="A38:E52" firstHeaderRow="1" firstDataRow="2" firstDataCol="1"/>
  <pivotFields count="4">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xis="axisCol"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Fields count="1">
    <field x="2"/>
  </colFields>
  <colItems count="4">
    <i>
      <x/>
    </i>
    <i>
      <x v="1"/>
    </i>
    <i>
      <x v="2"/>
    </i>
    <i>
      <x v="3"/>
    </i>
  </colItems>
  <dataFields count="1">
    <dataField fld="0" subtotal="count" baseField="0" baseItem="0" numFmtId="169"/>
  </dataFields>
  <formats count="5">
    <format dxfId="97">
      <pivotArea type="all" dataOnly="0" outline="0" fieldPosition="0"/>
    </format>
    <format dxfId="96">
      <pivotArea outline="0" collapsedLevelsAreSubtotals="1" fieldPosition="0"/>
    </format>
    <format dxfId="95">
      <pivotArea dataOnly="0" labelOnly="1" grandRow="1" outline="0" fieldPosition="0"/>
    </format>
    <format dxfId="94">
      <pivotArea dataOnly="0" labelOnly="1" outline="0" axis="axisValues" fieldPosition="0"/>
    </format>
    <format dxfId="93">
      <pivotArea outline="0" collapsedLevelsAreSubtotals="1" fieldPosition="0"/>
    </format>
  </formats>
  <chartFormats count="62">
    <chartFormat chart="19" format="12"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31" format="12" series="1">
      <pivotArea type="data" outline="0" fieldPosition="0">
        <references count="1">
          <reference field="4294967294" count="1" selected="0">
            <x v="0"/>
          </reference>
        </references>
      </pivotArea>
    </chartFormat>
    <chartFormat chart="31" format="14">
      <pivotArea type="data" outline="0" fieldPosition="0">
        <references count="2">
          <reference field="4294967294" count="1" selected="0">
            <x v="0"/>
          </reference>
          <reference field="1" count="1" selected="0">
            <x v="4"/>
          </reference>
        </references>
      </pivotArea>
    </chartFormat>
    <chartFormat chart="31" format="15">
      <pivotArea type="data" outline="0" fieldPosition="0">
        <references count="2">
          <reference field="4294967294" count="1" selected="0">
            <x v="0"/>
          </reference>
          <reference field="1" count="1" selected="0">
            <x v="9"/>
          </reference>
        </references>
      </pivotArea>
    </chartFormat>
    <chartFormat chart="31" format="16">
      <pivotArea type="data" outline="0" fieldPosition="0">
        <references count="2">
          <reference field="4294967294" count="1" selected="0">
            <x v="0"/>
          </reference>
          <reference field="1" count="1" selected="0">
            <x v="5"/>
          </reference>
        </references>
      </pivotArea>
    </chartFormat>
    <chartFormat chart="31" format="17">
      <pivotArea type="data" outline="0" fieldPosition="0">
        <references count="2">
          <reference field="4294967294" count="1" selected="0">
            <x v="0"/>
          </reference>
          <reference field="1" count="1" selected="0">
            <x v="3"/>
          </reference>
        </references>
      </pivotArea>
    </chartFormat>
    <chartFormat chart="31" format="18">
      <pivotArea type="data" outline="0" fieldPosition="0">
        <references count="2">
          <reference field="4294967294" count="1" selected="0">
            <x v="0"/>
          </reference>
          <reference field="1" count="1" selected="0">
            <x v="7"/>
          </reference>
        </references>
      </pivotArea>
    </chartFormat>
    <chartFormat chart="31" format="19">
      <pivotArea type="data" outline="0" fieldPosition="0">
        <references count="2">
          <reference field="4294967294" count="1" selected="0">
            <x v="0"/>
          </reference>
          <reference field="1" count="1" selected="0">
            <x v="1"/>
          </reference>
        </references>
      </pivotArea>
    </chartFormat>
    <chartFormat chart="31" format="20">
      <pivotArea type="data" outline="0" fieldPosition="0">
        <references count="2">
          <reference field="4294967294" count="1" selected="0">
            <x v="0"/>
          </reference>
          <reference field="1" count="1" selected="0">
            <x v="10"/>
          </reference>
        </references>
      </pivotArea>
    </chartFormat>
    <chartFormat chart="31" format="21">
      <pivotArea type="data" outline="0" fieldPosition="0">
        <references count="2">
          <reference field="4294967294" count="1" selected="0">
            <x v="0"/>
          </reference>
          <reference field="1" count="1" selected="0">
            <x v="6"/>
          </reference>
        </references>
      </pivotArea>
    </chartFormat>
    <chartFormat chart="31" format="22">
      <pivotArea type="data" outline="0" fieldPosition="0">
        <references count="2">
          <reference field="4294967294" count="1" selected="0">
            <x v="0"/>
          </reference>
          <reference field="1" count="1" selected="0">
            <x v="8"/>
          </reference>
        </references>
      </pivotArea>
    </chartFormat>
    <chartFormat chart="31" format="23">
      <pivotArea type="data" outline="0" fieldPosition="0">
        <references count="2">
          <reference field="4294967294" count="1" selected="0">
            <x v="0"/>
          </reference>
          <reference field="1" count="1" selected="0">
            <x v="0"/>
          </reference>
        </references>
      </pivotArea>
    </chartFormat>
    <chartFormat chart="31" format="24">
      <pivotArea type="data" outline="0" fieldPosition="0">
        <references count="2">
          <reference field="4294967294" count="1" selected="0">
            <x v="0"/>
          </reference>
          <reference field="1" count="1" selected="0">
            <x v="11"/>
          </reference>
        </references>
      </pivotArea>
    </chartFormat>
    <chartFormat chart="31" format="25" series="1">
      <pivotArea type="data" outline="0" fieldPosition="0">
        <references count="2">
          <reference field="4294967294" count="1" selected="0">
            <x v="0"/>
          </reference>
          <reference field="2" count="1" selected="0">
            <x v="1"/>
          </reference>
        </references>
      </pivotArea>
    </chartFormat>
    <chartFormat chart="31" format="26" series="1">
      <pivotArea type="data" outline="0" fieldPosition="0">
        <references count="2">
          <reference field="4294967294" count="1" selected="0">
            <x v="0"/>
          </reference>
          <reference field="2" count="1" selected="0">
            <x v="2"/>
          </reference>
        </references>
      </pivotArea>
    </chartFormat>
    <chartFormat chart="31" format="27" series="1">
      <pivotArea type="data" outline="0" fieldPosition="0">
        <references count="2">
          <reference field="4294967294" count="1" selected="0">
            <x v="0"/>
          </reference>
          <reference field="2" count="1" selected="0">
            <x v="3"/>
          </reference>
        </references>
      </pivotArea>
    </chartFormat>
    <chartFormat chart="31" format="28" series="1">
      <pivotArea type="data" outline="0" fieldPosition="0">
        <references count="2">
          <reference field="4294967294" count="1" selected="0">
            <x v="0"/>
          </reference>
          <reference field="2" count="1" selected="0">
            <x v="0"/>
          </reference>
        </references>
      </pivotArea>
    </chartFormat>
    <chartFormat chart="31" format="29">
      <pivotArea type="data" outline="0" fieldPosition="0">
        <references count="3">
          <reference field="4294967294" count="1" selected="0">
            <x v="0"/>
          </reference>
          <reference field="1" count="1" selected="0">
            <x v="0"/>
          </reference>
          <reference field="2" count="1" selected="0">
            <x v="0"/>
          </reference>
        </references>
      </pivotArea>
    </chartFormat>
    <chartFormat chart="31" format="30">
      <pivotArea type="data" outline="0" fieldPosition="0">
        <references count="3">
          <reference field="4294967294" count="1" selected="0">
            <x v="0"/>
          </reference>
          <reference field="1" count="1" selected="0">
            <x v="1"/>
          </reference>
          <reference field="2" count="1" selected="0">
            <x v="0"/>
          </reference>
        </references>
      </pivotArea>
    </chartFormat>
    <chartFormat chart="31" format="31">
      <pivotArea type="data" outline="0" fieldPosition="0">
        <references count="3">
          <reference field="4294967294" count="1" selected="0">
            <x v="0"/>
          </reference>
          <reference field="1" count="1" selected="0">
            <x v="3"/>
          </reference>
          <reference field="2" count="1" selected="0">
            <x v="0"/>
          </reference>
        </references>
      </pivotArea>
    </chartFormat>
    <chartFormat chart="31" format="32">
      <pivotArea type="data" outline="0" fieldPosition="0">
        <references count="3">
          <reference field="4294967294" count="1" selected="0">
            <x v="0"/>
          </reference>
          <reference field="1" count="1" selected="0">
            <x v="4"/>
          </reference>
          <reference field="2" count="1" selected="0">
            <x v="0"/>
          </reference>
        </references>
      </pivotArea>
    </chartFormat>
    <chartFormat chart="31" format="33">
      <pivotArea type="data" outline="0" fieldPosition="0">
        <references count="3">
          <reference field="4294967294" count="1" selected="0">
            <x v="0"/>
          </reference>
          <reference field="1" count="1" selected="0">
            <x v="5"/>
          </reference>
          <reference field="2" count="1" selected="0">
            <x v="0"/>
          </reference>
        </references>
      </pivotArea>
    </chartFormat>
    <chartFormat chart="31" format="34">
      <pivotArea type="data" outline="0" fieldPosition="0">
        <references count="3">
          <reference field="4294967294" count="1" selected="0">
            <x v="0"/>
          </reference>
          <reference field="1" count="1" selected="0">
            <x v="6"/>
          </reference>
          <reference field="2" count="1" selected="0">
            <x v="0"/>
          </reference>
        </references>
      </pivotArea>
    </chartFormat>
    <chartFormat chart="31" format="35">
      <pivotArea type="data" outline="0" fieldPosition="0">
        <references count="3">
          <reference field="4294967294" count="1" selected="0">
            <x v="0"/>
          </reference>
          <reference field="1" count="1" selected="0">
            <x v="7"/>
          </reference>
          <reference field="2" count="1" selected="0">
            <x v="0"/>
          </reference>
        </references>
      </pivotArea>
    </chartFormat>
    <chartFormat chart="31" format="36">
      <pivotArea type="data" outline="0" fieldPosition="0">
        <references count="3">
          <reference field="4294967294" count="1" selected="0">
            <x v="0"/>
          </reference>
          <reference field="1" count="1" selected="0">
            <x v="8"/>
          </reference>
          <reference field="2" count="1" selected="0">
            <x v="0"/>
          </reference>
        </references>
      </pivotArea>
    </chartFormat>
    <chartFormat chart="31" format="37">
      <pivotArea type="data" outline="0" fieldPosition="0">
        <references count="3">
          <reference field="4294967294" count="1" selected="0">
            <x v="0"/>
          </reference>
          <reference field="1" count="1" selected="0">
            <x v="9"/>
          </reference>
          <reference field="2" count="1" selected="0">
            <x v="0"/>
          </reference>
        </references>
      </pivotArea>
    </chartFormat>
    <chartFormat chart="31" format="38">
      <pivotArea type="data" outline="0" fieldPosition="0">
        <references count="3">
          <reference field="4294967294" count="1" selected="0">
            <x v="0"/>
          </reference>
          <reference field="1" count="1" selected="0">
            <x v="10"/>
          </reference>
          <reference field="2" count="1" selected="0">
            <x v="0"/>
          </reference>
        </references>
      </pivotArea>
    </chartFormat>
    <chartFormat chart="31" format="39">
      <pivotArea type="data" outline="0" fieldPosition="0">
        <references count="3">
          <reference field="4294967294" count="1" selected="0">
            <x v="0"/>
          </reference>
          <reference field="1" count="1" selected="0">
            <x v="11"/>
          </reference>
          <reference field="2" count="1" selected="0">
            <x v="0"/>
          </reference>
        </references>
      </pivotArea>
    </chartFormat>
    <chartFormat chart="31" format="40">
      <pivotArea type="data" outline="0" fieldPosition="0">
        <references count="3">
          <reference field="4294967294" count="1" selected="0">
            <x v="0"/>
          </reference>
          <reference field="1" count="1" selected="0">
            <x v="0"/>
          </reference>
          <reference field="2" count="1" selected="0">
            <x v="1"/>
          </reference>
        </references>
      </pivotArea>
    </chartFormat>
    <chartFormat chart="31" format="41">
      <pivotArea type="data" outline="0" fieldPosition="0">
        <references count="3">
          <reference field="4294967294" count="1" selected="0">
            <x v="0"/>
          </reference>
          <reference field="1" count="1" selected="0">
            <x v="1"/>
          </reference>
          <reference field="2" count="1" selected="0">
            <x v="1"/>
          </reference>
        </references>
      </pivotArea>
    </chartFormat>
    <chartFormat chart="31" format="42">
      <pivotArea type="data" outline="0" fieldPosition="0">
        <references count="3">
          <reference field="4294967294" count="1" selected="0">
            <x v="0"/>
          </reference>
          <reference field="1" count="1" selected="0">
            <x v="3"/>
          </reference>
          <reference field="2" count="1" selected="0">
            <x v="1"/>
          </reference>
        </references>
      </pivotArea>
    </chartFormat>
    <chartFormat chart="31" format="43">
      <pivotArea type="data" outline="0" fieldPosition="0">
        <references count="3">
          <reference field="4294967294" count="1" selected="0">
            <x v="0"/>
          </reference>
          <reference field="1" count="1" selected="0">
            <x v="4"/>
          </reference>
          <reference field="2" count="1" selected="0">
            <x v="1"/>
          </reference>
        </references>
      </pivotArea>
    </chartFormat>
    <chartFormat chart="31" format="44">
      <pivotArea type="data" outline="0" fieldPosition="0">
        <references count="3">
          <reference field="4294967294" count="1" selected="0">
            <x v="0"/>
          </reference>
          <reference field="1" count="1" selected="0">
            <x v="5"/>
          </reference>
          <reference field="2" count="1" selected="0">
            <x v="1"/>
          </reference>
        </references>
      </pivotArea>
    </chartFormat>
    <chartFormat chart="31" format="45">
      <pivotArea type="data" outline="0" fieldPosition="0">
        <references count="3">
          <reference field="4294967294" count="1" selected="0">
            <x v="0"/>
          </reference>
          <reference field="1" count="1" selected="0">
            <x v="6"/>
          </reference>
          <reference field="2" count="1" selected="0">
            <x v="1"/>
          </reference>
        </references>
      </pivotArea>
    </chartFormat>
    <chartFormat chart="31" format="46">
      <pivotArea type="data" outline="0" fieldPosition="0">
        <references count="3">
          <reference field="4294967294" count="1" selected="0">
            <x v="0"/>
          </reference>
          <reference field="1" count="1" selected="0">
            <x v="7"/>
          </reference>
          <reference field="2" count="1" selected="0">
            <x v="1"/>
          </reference>
        </references>
      </pivotArea>
    </chartFormat>
    <chartFormat chart="31" format="47">
      <pivotArea type="data" outline="0" fieldPosition="0">
        <references count="3">
          <reference field="4294967294" count="1" selected="0">
            <x v="0"/>
          </reference>
          <reference field="1" count="1" selected="0">
            <x v="8"/>
          </reference>
          <reference field="2" count="1" selected="0">
            <x v="1"/>
          </reference>
        </references>
      </pivotArea>
    </chartFormat>
    <chartFormat chart="31" format="48">
      <pivotArea type="data" outline="0" fieldPosition="0">
        <references count="3">
          <reference field="4294967294" count="1" selected="0">
            <x v="0"/>
          </reference>
          <reference field="1" count="1" selected="0">
            <x v="9"/>
          </reference>
          <reference field="2" count="1" selected="0">
            <x v="1"/>
          </reference>
        </references>
      </pivotArea>
    </chartFormat>
    <chartFormat chart="31" format="49">
      <pivotArea type="data" outline="0" fieldPosition="0">
        <references count="3">
          <reference field="4294967294" count="1" selected="0">
            <x v="0"/>
          </reference>
          <reference field="1" count="1" selected="0">
            <x v="10"/>
          </reference>
          <reference field="2" count="1" selected="0">
            <x v="1"/>
          </reference>
        </references>
      </pivotArea>
    </chartFormat>
    <chartFormat chart="31" format="50">
      <pivotArea type="data" outline="0" fieldPosition="0">
        <references count="3">
          <reference field="4294967294" count="1" selected="0">
            <x v="0"/>
          </reference>
          <reference field="1" count="1" selected="0">
            <x v="11"/>
          </reference>
          <reference field="2" count="1" selected="0">
            <x v="1"/>
          </reference>
        </references>
      </pivotArea>
    </chartFormat>
    <chartFormat chart="31" format="51">
      <pivotArea type="data" outline="0" fieldPosition="0">
        <references count="3">
          <reference field="4294967294" count="1" selected="0">
            <x v="0"/>
          </reference>
          <reference field="1" count="1" selected="0">
            <x v="0"/>
          </reference>
          <reference field="2" count="1" selected="0">
            <x v="2"/>
          </reference>
        </references>
      </pivotArea>
    </chartFormat>
    <chartFormat chart="31" format="52">
      <pivotArea type="data" outline="0" fieldPosition="0">
        <references count="3">
          <reference field="4294967294" count="1" selected="0">
            <x v="0"/>
          </reference>
          <reference field="1" count="1" selected="0">
            <x v="1"/>
          </reference>
          <reference field="2" count="1" selected="0">
            <x v="2"/>
          </reference>
        </references>
      </pivotArea>
    </chartFormat>
    <chartFormat chart="31" format="53">
      <pivotArea type="data" outline="0" fieldPosition="0">
        <references count="3">
          <reference field="4294967294" count="1" selected="0">
            <x v="0"/>
          </reference>
          <reference field="1" count="1" selected="0">
            <x v="3"/>
          </reference>
          <reference field="2" count="1" selected="0">
            <x v="2"/>
          </reference>
        </references>
      </pivotArea>
    </chartFormat>
    <chartFormat chart="31" format="54">
      <pivotArea type="data" outline="0" fieldPosition="0">
        <references count="3">
          <reference field="4294967294" count="1" selected="0">
            <x v="0"/>
          </reference>
          <reference field="1" count="1" selected="0">
            <x v="4"/>
          </reference>
          <reference field="2" count="1" selected="0">
            <x v="2"/>
          </reference>
        </references>
      </pivotArea>
    </chartFormat>
    <chartFormat chart="31" format="55">
      <pivotArea type="data" outline="0" fieldPosition="0">
        <references count="3">
          <reference field="4294967294" count="1" selected="0">
            <x v="0"/>
          </reference>
          <reference field="1" count="1" selected="0">
            <x v="5"/>
          </reference>
          <reference field="2" count="1" selected="0">
            <x v="2"/>
          </reference>
        </references>
      </pivotArea>
    </chartFormat>
    <chartFormat chart="31" format="56">
      <pivotArea type="data" outline="0" fieldPosition="0">
        <references count="3">
          <reference field="4294967294" count="1" selected="0">
            <x v="0"/>
          </reference>
          <reference field="1" count="1" selected="0">
            <x v="6"/>
          </reference>
          <reference field="2" count="1" selected="0">
            <x v="2"/>
          </reference>
        </references>
      </pivotArea>
    </chartFormat>
    <chartFormat chart="31" format="57">
      <pivotArea type="data" outline="0" fieldPosition="0">
        <references count="3">
          <reference field="4294967294" count="1" selected="0">
            <x v="0"/>
          </reference>
          <reference field="1" count="1" selected="0">
            <x v="7"/>
          </reference>
          <reference field="2" count="1" selected="0">
            <x v="2"/>
          </reference>
        </references>
      </pivotArea>
    </chartFormat>
    <chartFormat chart="31" format="58">
      <pivotArea type="data" outline="0" fieldPosition="0">
        <references count="3">
          <reference field="4294967294" count="1" selected="0">
            <x v="0"/>
          </reference>
          <reference field="1" count="1" selected="0">
            <x v="8"/>
          </reference>
          <reference field="2" count="1" selected="0">
            <x v="2"/>
          </reference>
        </references>
      </pivotArea>
    </chartFormat>
    <chartFormat chart="31" format="59">
      <pivotArea type="data" outline="0" fieldPosition="0">
        <references count="3">
          <reference field="4294967294" count="1" selected="0">
            <x v="0"/>
          </reference>
          <reference field="1" count="1" selected="0">
            <x v="9"/>
          </reference>
          <reference field="2" count="1" selected="0">
            <x v="2"/>
          </reference>
        </references>
      </pivotArea>
    </chartFormat>
    <chartFormat chart="31" format="60">
      <pivotArea type="data" outline="0" fieldPosition="0">
        <references count="3">
          <reference field="4294967294" count="1" selected="0">
            <x v="0"/>
          </reference>
          <reference field="1" count="1" selected="0">
            <x v="10"/>
          </reference>
          <reference field="2" count="1" selected="0">
            <x v="2"/>
          </reference>
        </references>
      </pivotArea>
    </chartFormat>
    <chartFormat chart="31" format="61">
      <pivotArea type="data" outline="0" fieldPosition="0">
        <references count="3">
          <reference field="4294967294" count="1" selected="0">
            <x v="0"/>
          </reference>
          <reference field="1" count="1" selected="0">
            <x v="11"/>
          </reference>
          <reference field="2" count="1" selected="0">
            <x v="2"/>
          </reference>
        </references>
      </pivotArea>
    </chartFormat>
    <chartFormat chart="31" format="62">
      <pivotArea type="data" outline="0" fieldPosition="0">
        <references count="3">
          <reference field="4294967294" count="1" selected="0">
            <x v="0"/>
          </reference>
          <reference field="1" count="1" selected="0">
            <x v="0"/>
          </reference>
          <reference field="2" count="1" selected="0">
            <x v="3"/>
          </reference>
        </references>
      </pivotArea>
    </chartFormat>
    <chartFormat chart="31" format="63">
      <pivotArea type="data" outline="0" fieldPosition="0">
        <references count="3">
          <reference field="4294967294" count="1" selected="0">
            <x v="0"/>
          </reference>
          <reference field="1" count="1" selected="0">
            <x v="1"/>
          </reference>
          <reference field="2" count="1" selected="0">
            <x v="3"/>
          </reference>
        </references>
      </pivotArea>
    </chartFormat>
    <chartFormat chart="31" format="64">
      <pivotArea type="data" outline="0" fieldPosition="0">
        <references count="3">
          <reference field="4294967294" count="1" selected="0">
            <x v="0"/>
          </reference>
          <reference field="1" count="1" selected="0">
            <x v="3"/>
          </reference>
          <reference field="2" count="1" selected="0">
            <x v="3"/>
          </reference>
        </references>
      </pivotArea>
    </chartFormat>
    <chartFormat chart="31" format="65">
      <pivotArea type="data" outline="0" fieldPosition="0">
        <references count="3">
          <reference field="4294967294" count="1" selected="0">
            <x v="0"/>
          </reference>
          <reference field="1" count="1" selected="0">
            <x v="4"/>
          </reference>
          <reference field="2" count="1" selected="0">
            <x v="3"/>
          </reference>
        </references>
      </pivotArea>
    </chartFormat>
    <chartFormat chart="31" format="66">
      <pivotArea type="data" outline="0" fieldPosition="0">
        <references count="3">
          <reference field="4294967294" count="1" selected="0">
            <x v="0"/>
          </reference>
          <reference field="1" count="1" selected="0">
            <x v="5"/>
          </reference>
          <reference field="2" count="1" selected="0">
            <x v="3"/>
          </reference>
        </references>
      </pivotArea>
    </chartFormat>
    <chartFormat chart="31" format="67">
      <pivotArea type="data" outline="0" fieldPosition="0">
        <references count="3">
          <reference field="4294967294" count="1" selected="0">
            <x v="0"/>
          </reference>
          <reference field="1" count="1" selected="0">
            <x v="6"/>
          </reference>
          <reference field="2" count="1" selected="0">
            <x v="3"/>
          </reference>
        </references>
      </pivotArea>
    </chartFormat>
    <chartFormat chart="31" format="68">
      <pivotArea type="data" outline="0" fieldPosition="0">
        <references count="3">
          <reference field="4294967294" count="1" selected="0">
            <x v="0"/>
          </reference>
          <reference field="1" count="1" selected="0">
            <x v="7"/>
          </reference>
          <reference field="2" count="1" selected="0">
            <x v="3"/>
          </reference>
        </references>
      </pivotArea>
    </chartFormat>
    <chartFormat chart="31" format="69">
      <pivotArea type="data" outline="0" fieldPosition="0">
        <references count="3">
          <reference field="4294967294" count="1" selected="0">
            <x v="0"/>
          </reference>
          <reference field="1" count="1" selected="0">
            <x v="8"/>
          </reference>
          <reference field="2" count="1" selected="0">
            <x v="3"/>
          </reference>
        </references>
      </pivotArea>
    </chartFormat>
    <chartFormat chart="31" format="70">
      <pivotArea type="data" outline="0" fieldPosition="0">
        <references count="3">
          <reference field="4294967294" count="1" selected="0">
            <x v="0"/>
          </reference>
          <reference field="1" count="1" selected="0">
            <x v="9"/>
          </reference>
          <reference field="2" count="1" selected="0">
            <x v="3"/>
          </reference>
        </references>
      </pivotArea>
    </chartFormat>
    <chartFormat chart="31" format="71">
      <pivotArea type="data" outline="0" fieldPosition="0">
        <references count="3">
          <reference field="4294967294" count="1" selected="0">
            <x v="0"/>
          </reference>
          <reference field="1" count="1" selected="0">
            <x v="10"/>
          </reference>
          <reference field="2" count="1" selected="0">
            <x v="3"/>
          </reference>
        </references>
      </pivotArea>
    </chartFormat>
    <chartFormat chart="31" format="72">
      <pivotArea type="data" outline="0" fieldPosition="0">
        <references count="3">
          <reference field="4294967294" count="1" selected="0">
            <x v="0"/>
          </reference>
          <reference field="1" count="1" selected="0">
            <x v="11"/>
          </reference>
          <reference field="2" count="1" selected="0">
            <x v="3"/>
          </reference>
        </references>
      </pivotArea>
    </chartFormat>
  </chartFormats>
  <pivotHierarchies count="74">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7"/>
  </rowHierarchiesUsage>
  <colHierarchiesUsage count="1">
    <colHierarchyUsage hierarchyUsage="2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ffee_Type" xr10:uid="{18311AFA-6FC3-4222-8883-FFAE20574950}" sourceName="[orders].[Coffee Type]">
  <pivotTables>
    <pivotTable tabId="11" name="PivotTable3"/>
    <pivotTable tabId="11" name="PivotTable4"/>
    <pivotTable tabId="11" name="PivotTable5"/>
    <pivotTable tabId="11" name="PivotTable6"/>
    <pivotTable tabId="11" name="PivotTable7"/>
    <pivotTable tabId="11" name="PivotTable8"/>
    <pivotTable tabId="11" name="PivotTable9"/>
    <pivotTable tabId="11" name="PivotTable10"/>
    <pivotTable tabId="11" name="PivotTable11"/>
    <pivotTable tabId="11" name="PivotTable12"/>
    <pivotTable tabId="11" name="PivotTable13"/>
    <pivotTable tabId="11" name="PivotTable14"/>
    <pivotTable tabId="11" name="PivotTable1"/>
    <pivotTable tabId="11" name="PivotTable2"/>
    <pivotTable tabId="11" name="PivotTable19"/>
    <pivotTable tabId="11" name="PivotTable16"/>
    <pivotTable tabId="11" name="PivotTable17"/>
  </pivotTables>
  <data>
    <olap pivotCacheId="1309618262">
      <levels count="2">
        <level uniqueName="[orders].[Coffee Type].[(All)]" sourceCaption="(All)" count="0"/>
        <level uniqueName="[orders].[Coffee Type].[Coffee Type]" sourceCaption="Coffee Type" count="4">
          <ranges>
            <range startItem="0">
              <i n="[orders].[Coffee Type].&amp;[Arabica]" c="Arabica"/>
              <i n="[orders].[Coffee Type].&amp;[Excelsa]" c="Excelsa"/>
              <i n="[orders].[Coffee Type].&amp;[Liberica]" c="Liberica"/>
              <i n="[orders].[Coffee Type].&amp;[Robusta]" c="Robusta"/>
            </range>
          </ranges>
        </level>
      </levels>
      <selections count="1">
        <selection n="[orders].[Coffee Typ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1" xr10:uid="{7D2034A8-79C9-4A72-8987-0E76A808BB79}" sourceName="[orders].[Size]">
  <pivotTables>
    <pivotTable tabId="11" name="PivotTable3"/>
    <pivotTable tabId="11" name="PivotTable4"/>
    <pivotTable tabId="11" name="PivotTable5"/>
    <pivotTable tabId="11" name="PivotTable6"/>
    <pivotTable tabId="11" name="PivotTable7"/>
    <pivotTable tabId="11" name="PivotTable8"/>
    <pivotTable tabId="11" name="PivotTable9"/>
    <pivotTable tabId="11" name="PivotTable10"/>
    <pivotTable tabId="11" name="PivotTable11"/>
    <pivotTable tabId="11" name="PivotTable12"/>
    <pivotTable tabId="11" name="PivotTable13"/>
    <pivotTable tabId="11" name="PivotTable14"/>
    <pivotTable tabId="11" name="PivotTable1"/>
    <pivotTable tabId="11" name="PivotTable2"/>
    <pivotTable tabId="11" name="PivotTable19"/>
    <pivotTable tabId="11" name="PivotTable16"/>
    <pivotTable tabId="11" name="PivotTable17"/>
  </pivotTables>
  <data>
    <olap pivotCacheId="1309618262">
      <levels count="2">
        <level uniqueName="[orders].[Size].[(All)]" sourceCaption="(All)" count="0"/>
        <level uniqueName="[orders].[Size].[Size]" sourceCaption="Size" count="4">
          <ranges>
            <range startItem="0">
              <i n="[orders].[Size].&amp;[2.E-1]" c="0.2"/>
              <i n="[orders].[Size].&amp;[5.E-1]" c="0.5"/>
              <i n="[orders].[Size].&amp;[1.]" c="1"/>
              <i n="[orders].[Size].&amp;[2.5]" c="2.5"/>
            </range>
          </ranges>
        </level>
      </levels>
      <selections count="1">
        <selection n="[orders].[Siz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67E073F6-9C7B-459A-AE5F-EB43953521C7}" sourceName="[orders].[Year]">
  <pivotTables>
    <pivotTable tabId="11" name="PivotTable3"/>
    <pivotTable tabId="11" name="PivotTable10"/>
    <pivotTable tabId="11" name="PivotTable11"/>
    <pivotTable tabId="11" name="PivotTable12"/>
    <pivotTable tabId="11" name="PivotTable13"/>
    <pivotTable tabId="11" name="PivotTable14"/>
    <pivotTable tabId="11" name="PivotTable4"/>
    <pivotTable tabId="11" name="PivotTable5"/>
    <pivotTable tabId="11" name="PivotTable6"/>
    <pivotTable tabId="11" name="PivotTable7"/>
    <pivotTable tabId="11" name="PivotTable8"/>
    <pivotTable tabId="11" name="PivotTable9"/>
    <pivotTable tabId="11" name="PivotTable1"/>
    <pivotTable tabId="11" name="PivotTable2"/>
    <pivotTable tabId="11" name="PivotTable19"/>
    <pivotTable tabId="11" name="PivotTable16"/>
    <pivotTable tabId="11" name="PivotTable17"/>
  </pivotTables>
  <data>
    <olap pivotCacheId="1309618262">
      <levels count="2">
        <level uniqueName="[orders].[Year].[(All)]" sourceCaption="(All)" count="0"/>
        <level uniqueName="[orders].[Year].[Year]" sourceCaption="Year" count="4">
          <ranges>
            <range startItem="0">
              <i n="[orders].[Year].&amp;[2019]" c="2019"/>
              <i n="[orders].[Year].&amp;[2020]" c="2020"/>
              <i n="[orders].[Year].&amp;[2021]" c="2021"/>
              <i n="[orders].[Year].&amp;[2022]" c="2022"/>
            </range>
          </ranges>
        </level>
      </levels>
      <selections count="1">
        <selection n="[orders].[Year].[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 xr10:uid="{B78236E0-6C26-41AD-963A-5A3CBDC760AF}" sourceName="[orders].[Roast Type]">
  <pivotTables>
    <pivotTable tabId="11" name="PivotTable3"/>
    <pivotTable tabId="11" name="PivotTable10"/>
    <pivotTable tabId="11" name="PivotTable11"/>
    <pivotTable tabId="11" name="PivotTable12"/>
    <pivotTable tabId="11" name="PivotTable13"/>
    <pivotTable tabId="11" name="PivotTable14"/>
    <pivotTable tabId="11" name="PivotTable5"/>
    <pivotTable tabId="11" name="PivotTable6"/>
    <pivotTable tabId="11" name="PivotTable7"/>
    <pivotTable tabId="11" name="PivotTable8"/>
    <pivotTable tabId="11" name="PivotTable9"/>
    <pivotTable tabId="11" name="PivotTable1"/>
    <pivotTable tabId="11" name="PivotTable2"/>
    <pivotTable tabId="11" name="PivotTable19"/>
    <pivotTable tabId="11" name="PivotTable16"/>
    <pivotTable tabId="11" name="PivotTable17"/>
  </pivotTables>
  <data>
    <olap pivotCacheId="1309618262">
      <levels count="2">
        <level uniqueName="[orders].[Roast Type].[(All)]" sourceCaption="(All)" count="0"/>
        <level uniqueName="[orders].[Roast Type].[Roast Type]" sourceCaption="Roast Type" count="3">
          <ranges>
            <range startItem="0">
              <i n="[orders].[Roast Type].&amp;[Dark]" c="Dark"/>
              <i n="[orders].[Roast Type].&amp;[Light]" c="Light"/>
              <i n="[orders].[Roast Type].&amp;[Medium]" c="Medium"/>
            </range>
          </ranges>
        </level>
      </levels>
      <selections count="1">
        <selection n="[orders].[Roast Typ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ffee Type" xr10:uid="{3E287274-87FE-4D4D-8584-55B63B5D9B9C}" cache="Slicer_Coffee_Type" caption="Coffee Type" columnCount="4" level="1" style="Slicer Style 2" rowHeight="731520"/>
  <slicer name="Size 1" xr10:uid="{FCCD3DD1-4020-4379-BAE7-A3E68E0E7C81}" cache="Slicer_Size1" caption="Coffee Size" columnCount="2" level="1" style="Slicer Style 3" rowHeight="640080"/>
  <slicer name="Year" xr10:uid="{6DED79A2-EE70-4C05-97D4-3455166508FC}" cache="Slicer_Year" caption="Year" columnCount="4" showCaption="0" level="1" style="Slicer Style 2" rowHeight="731520"/>
  <slicer name="Roast Type" xr10:uid="{C93B7960-3C4F-450A-8316-9E1E55B80580}" cache="Slicer_Roast_Type" caption="Roast Type" columnCount="3" level="1" style="Slicer Style 2" rowHeight="73152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B087DA-7D2E-47C1-8A2D-346F2A3FC918}">
  <sheetPr codeName="Sheet4"/>
  <dimension ref="A1"/>
  <sheetViews>
    <sheetView showGridLines="0" showRowColHeaders="0" zoomScale="40" zoomScaleNormal="40" workbookViewId="0">
      <selection activeCell="R96" sqref="R96"/>
    </sheetView>
  </sheetViews>
  <sheetFormatPr defaultRowHeight="15" x14ac:dyDescent="0.25"/>
  <sheetData/>
  <sheetProtection sheet="1" objects="1" scenarios="1"/>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3C964B-C586-4E19-A47E-2BF75B53F273}">
  <sheetPr codeName="Sheet3"/>
  <dimension ref="A1:Y953"/>
  <sheetViews>
    <sheetView topLeftCell="A28" workbookViewId="0">
      <selection activeCell="J42" sqref="J42"/>
    </sheetView>
  </sheetViews>
  <sheetFormatPr defaultRowHeight="14.25" x14ac:dyDescent="0.2"/>
  <cols>
    <col min="1" max="1" width="15.140625" style="2" bestFit="1" customWidth="1"/>
    <col min="2" max="2" width="15.7109375" style="2" bestFit="1" customWidth="1"/>
    <col min="3" max="3" width="14.42578125" style="2" bestFit="1" customWidth="1"/>
    <col min="4" max="4" width="15" style="2" bestFit="1" customWidth="1"/>
    <col min="5" max="5" width="9.140625" style="2" bestFit="1" customWidth="1"/>
    <col min="6" max="6" width="9.140625" style="2"/>
    <col min="7" max="7" width="18.140625" style="2" bestFit="1" customWidth="1"/>
    <col min="8" max="8" width="9.5703125" style="2" bestFit="1" customWidth="1"/>
    <col min="9" max="9" width="7.85546875" style="2" bestFit="1" customWidth="1"/>
    <col min="10" max="10" width="12.140625" style="2" bestFit="1" customWidth="1"/>
    <col min="11" max="11" width="7" style="2" bestFit="1" customWidth="1"/>
    <col min="12" max="12" width="14.85546875" style="2" bestFit="1" customWidth="1"/>
    <col min="13" max="13" width="14" style="2" bestFit="1" customWidth="1"/>
    <col min="14" max="14" width="13.85546875" style="2" bestFit="1" customWidth="1"/>
    <col min="15" max="15" width="6.140625" style="2" bestFit="1" customWidth="1"/>
    <col min="16" max="16" width="12.140625" style="2" bestFit="1" customWidth="1"/>
    <col min="17" max="17" width="18.140625" style="2" bestFit="1" customWidth="1"/>
    <col min="18" max="18" width="12.7109375" style="2" bestFit="1" customWidth="1"/>
    <col min="19" max="19" width="9.5703125" style="2" bestFit="1" customWidth="1"/>
    <col min="20" max="20" width="6.5703125" style="2" bestFit="1" customWidth="1"/>
    <col min="21" max="21" width="2.5703125" style="2" bestFit="1" customWidth="1"/>
    <col min="22" max="23" width="5.140625" style="2" bestFit="1" customWidth="1"/>
    <col min="24" max="24" width="12.85546875" style="2" bestFit="1" customWidth="1"/>
    <col min="25" max="25" width="13.85546875" style="2" bestFit="1" customWidth="1"/>
    <col min="26" max="16384" width="9.140625" style="2"/>
  </cols>
  <sheetData>
    <row r="1" spans="1:25" x14ac:dyDescent="0.2">
      <c r="X1" s="2" t="s">
        <v>68</v>
      </c>
    </row>
    <row r="2" spans="1:25" ht="15" x14ac:dyDescent="0.25">
      <c r="A2" s="2" t="s">
        <v>32</v>
      </c>
      <c r="B2" s="2" t="s">
        <v>15</v>
      </c>
      <c r="C2" s="2" t="s">
        <v>33</v>
      </c>
      <c r="D2" s="2" t="s">
        <v>35</v>
      </c>
      <c r="E2" s="2" t="s">
        <v>36</v>
      </c>
      <c r="G2" s="2" t="s">
        <v>42</v>
      </c>
      <c r="H2" s="2" t="s">
        <v>43</v>
      </c>
      <c r="I2" s="2" t="s">
        <v>44</v>
      </c>
      <c r="J2" s="2" t="s">
        <v>45</v>
      </c>
      <c r="K2" s="2" t="s">
        <v>46</v>
      </c>
      <c r="M2"/>
      <c r="N2"/>
      <c r="O2"/>
      <c r="P2"/>
      <c r="Q2"/>
      <c r="U2"/>
      <c r="V2"/>
      <c r="W2"/>
      <c r="X2" s="19" t="s">
        <v>59</v>
      </c>
      <c r="Y2" s="2" t="s">
        <v>33</v>
      </c>
    </row>
    <row r="3" spans="1:25" ht="15" x14ac:dyDescent="0.25">
      <c r="A3" s="14">
        <v>45134.254999999997</v>
      </c>
      <c r="B3" s="15">
        <v>1301.3630000000001</v>
      </c>
      <c r="C3" s="8">
        <v>2.8833155659709019E-2</v>
      </c>
      <c r="D3" s="16">
        <v>1000</v>
      </c>
      <c r="E3" s="17">
        <v>2.2156120667107503E-2</v>
      </c>
      <c r="G3" s="13">
        <v>0.18553409146427627</v>
      </c>
      <c r="H3" s="13">
        <v>0.20246161442869204</v>
      </c>
      <c r="I3" s="13">
        <v>1.4278394089459122E-2</v>
      </c>
      <c r="J3" s="13">
        <v>0.19904076738609114</v>
      </c>
      <c r="K3" s="13">
        <v>1.1392903855790885E-2</v>
      </c>
      <c r="M3"/>
      <c r="N3"/>
      <c r="O3"/>
      <c r="P3"/>
      <c r="Q3"/>
      <c r="U3"/>
      <c r="V3"/>
      <c r="W3"/>
      <c r="X3" s="6" t="s">
        <v>2</v>
      </c>
      <c r="Y3" s="8"/>
    </row>
    <row r="4" spans="1:25" ht="15" x14ac:dyDescent="0.25">
      <c r="A4" s="3"/>
      <c r="B4" s="3"/>
      <c r="C4" s="4"/>
      <c r="E4" s="5"/>
      <c r="M4"/>
      <c r="N4"/>
      <c r="O4"/>
      <c r="P4"/>
      <c r="Q4"/>
      <c r="U4"/>
      <c r="V4"/>
      <c r="W4"/>
      <c r="X4" s="20" t="s">
        <v>3</v>
      </c>
      <c r="Y4" s="8">
        <v>1.658996605054696E-2</v>
      </c>
    </row>
    <row r="5" spans="1:25" ht="15" x14ac:dyDescent="0.25">
      <c r="M5"/>
      <c r="N5"/>
      <c r="O5"/>
      <c r="P5"/>
      <c r="Q5"/>
      <c r="U5"/>
      <c r="V5"/>
      <c r="W5"/>
      <c r="X5" s="20" t="s">
        <v>9</v>
      </c>
      <c r="Y5" s="8">
        <v>1.6706929434202145E-2</v>
      </c>
    </row>
    <row r="6" spans="1:25" ht="15" x14ac:dyDescent="0.25">
      <c r="A6" s="2" t="s">
        <v>37</v>
      </c>
      <c r="B6" s="2" t="s">
        <v>38</v>
      </c>
      <c r="C6" s="2" t="s">
        <v>39</v>
      </c>
      <c r="D6" s="2" t="s">
        <v>40</v>
      </c>
      <c r="E6" s="2" t="s">
        <v>41</v>
      </c>
      <c r="M6"/>
      <c r="N6"/>
      <c r="O6"/>
      <c r="P6"/>
      <c r="Q6"/>
      <c r="U6"/>
      <c r="V6"/>
      <c r="W6"/>
      <c r="X6" s="20" t="s">
        <v>19</v>
      </c>
      <c r="Y6" s="8">
        <v>1.713109128345916E-2</v>
      </c>
    </row>
    <row r="7" spans="1:25" ht="15" x14ac:dyDescent="0.25">
      <c r="A7" s="15">
        <v>38070.82</v>
      </c>
      <c r="B7" s="18">
        <v>1082.2491000000009</v>
      </c>
      <c r="C7" s="8">
        <v>2.8427260038002881E-2</v>
      </c>
      <c r="D7" s="16">
        <v>834</v>
      </c>
      <c r="E7" s="17">
        <v>2.1906541545467107E-2</v>
      </c>
      <c r="M7"/>
      <c r="N7"/>
      <c r="O7"/>
      <c r="P7"/>
      <c r="Q7"/>
      <c r="U7"/>
      <c r="V7"/>
      <c r="W7"/>
      <c r="X7" s="6" t="s">
        <v>8</v>
      </c>
      <c r="Y7" s="8"/>
    </row>
    <row r="8" spans="1:25" ht="15" x14ac:dyDescent="0.25">
      <c r="M8"/>
      <c r="N8"/>
      <c r="O8"/>
      <c r="P8"/>
      <c r="Q8"/>
      <c r="S8"/>
      <c r="T8"/>
      <c r="U8"/>
      <c r="X8" s="20" t="s">
        <v>9</v>
      </c>
      <c r="Y8" s="8">
        <v>2.4234533536859105E-2</v>
      </c>
    </row>
    <row r="9" spans="1:25" ht="15" x14ac:dyDescent="0.25">
      <c r="G9" s="10"/>
      <c r="S9"/>
      <c r="T9"/>
      <c r="U9"/>
      <c r="X9" s="20" t="s">
        <v>19</v>
      </c>
      <c r="Y9" s="8">
        <v>2.4651530587970871E-2</v>
      </c>
    </row>
    <row r="10" spans="1:25" ht="15" x14ac:dyDescent="0.25">
      <c r="A10" s="2" t="s">
        <v>47</v>
      </c>
      <c r="G10" s="2" t="s">
        <v>69</v>
      </c>
      <c r="S10"/>
      <c r="T10"/>
      <c r="U10"/>
      <c r="X10" s="20" t="s">
        <v>3</v>
      </c>
      <c r="Y10" s="8">
        <v>2.5398028404344207E-2</v>
      </c>
    </row>
    <row r="11" spans="1:25" ht="15" x14ac:dyDescent="0.25">
      <c r="A11" s="19" t="s">
        <v>58</v>
      </c>
      <c r="B11" s="2" t="s">
        <v>32</v>
      </c>
      <c r="C11" s="2" t="s">
        <v>36</v>
      </c>
      <c r="G11" s="19" t="s">
        <v>32</v>
      </c>
      <c r="H11" s="19" t="s">
        <v>57</v>
      </c>
      <c r="L11"/>
      <c r="S11"/>
      <c r="T11"/>
      <c r="U11"/>
      <c r="X11" s="6" t="s">
        <v>11</v>
      </c>
      <c r="Y11" s="8"/>
    </row>
    <row r="12" spans="1:25" ht="15" x14ac:dyDescent="0.25">
      <c r="A12" s="6" t="s">
        <v>24</v>
      </c>
      <c r="B12" s="15">
        <v>2798.5050000000001</v>
      </c>
      <c r="C12" s="17">
        <v>2.6085356288446868E-2</v>
      </c>
      <c r="G12" s="19" t="s">
        <v>58</v>
      </c>
      <c r="H12" s="2">
        <v>0.2</v>
      </c>
      <c r="I12" s="2">
        <v>0.5</v>
      </c>
      <c r="J12" s="2">
        <v>1</v>
      </c>
      <c r="K12" s="2">
        <v>2.5</v>
      </c>
      <c r="L12"/>
      <c r="S12"/>
      <c r="T12"/>
      <c r="U12"/>
      <c r="X12" s="20" t="s">
        <v>9</v>
      </c>
      <c r="Y12" s="8">
        <v>2.7891255172988894E-2</v>
      </c>
    </row>
    <row r="13" spans="1:25" ht="15" x14ac:dyDescent="0.25">
      <c r="A13" s="6" t="s">
        <v>0</v>
      </c>
      <c r="B13" s="15">
        <v>35638.885000000002</v>
      </c>
      <c r="C13" s="17">
        <v>2.1717851161729664E-2</v>
      </c>
      <c r="G13" s="6" t="s">
        <v>14</v>
      </c>
      <c r="H13" s="15">
        <v>537.13499999999999</v>
      </c>
      <c r="I13" s="15">
        <v>939.69</v>
      </c>
      <c r="J13" s="15">
        <v>1649.75</v>
      </c>
      <c r="K13" s="15">
        <v>3570.29</v>
      </c>
      <c r="L13"/>
      <c r="S13"/>
      <c r="T13"/>
      <c r="U13"/>
      <c r="X13" s="20" t="s">
        <v>19</v>
      </c>
      <c r="Y13" s="8">
        <v>3.291089900408898E-2</v>
      </c>
    </row>
    <row r="14" spans="1:25" ht="15" x14ac:dyDescent="0.25">
      <c r="A14" s="6" t="s">
        <v>14</v>
      </c>
      <c r="B14" s="15">
        <v>6696.8649999999998</v>
      </c>
      <c r="C14" s="17">
        <v>2.2846511016722006E-2</v>
      </c>
      <c r="G14" s="6" t="s">
        <v>24</v>
      </c>
      <c r="H14" s="15">
        <v>278.17500000000001</v>
      </c>
      <c r="I14" s="15">
        <v>652.86</v>
      </c>
      <c r="J14" s="15">
        <v>693.55</v>
      </c>
      <c r="K14" s="15">
        <v>1173.92</v>
      </c>
      <c r="L14"/>
      <c r="S14"/>
      <c r="T14"/>
      <c r="U14"/>
      <c r="X14" s="20" t="s">
        <v>3</v>
      </c>
      <c r="Y14" s="8">
        <v>3.4677852965491904E-2</v>
      </c>
    </row>
    <row r="15" spans="1:25" ht="15" x14ac:dyDescent="0.25">
      <c r="A15" s="6" t="s">
        <v>31</v>
      </c>
      <c r="B15" s="15">
        <v>45134.254999999997</v>
      </c>
      <c r="C15" s="17">
        <v>2.2156120667107503E-2</v>
      </c>
      <c r="G15" s="6" t="s">
        <v>0</v>
      </c>
      <c r="H15" s="15">
        <v>2492.64</v>
      </c>
      <c r="I15" s="15">
        <v>5437.44</v>
      </c>
      <c r="J15" s="15">
        <v>8667.4500000000007</v>
      </c>
      <c r="K15" s="15">
        <v>19041.355</v>
      </c>
      <c r="L15"/>
      <c r="S15"/>
      <c r="T15"/>
      <c r="U15"/>
      <c r="X15" s="6" t="s">
        <v>18</v>
      </c>
      <c r="Y15" s="8"/>
    </row>
    <row r="16" spans="1:25" ht="15" x14ac:dyDescent="0.25">
      <c r="G16" s="6" t="s">
        <v>31</v>
      </c>
      <c r="H16" s="15">
        <v>3307.95</v>
      </c>
      <c r="I16" s="15">
        <v>7029.99</v>
      </c>
      <c r="J16" s="15">
        <v>11010.75</v>
      </c>
      <c r="K16" s="15">
        <v>23785.564999999999</v>
      </c>
      <c r="L16"/>
      <c r="S16"/>
      <c r="T16"/>
      <c r="U16"/>
      <c r="X16" s="20" t="s">
        <v>19</v>
      </c>
      <c r="Y16" s="8">
        <v>3.8346030416849218E-2</v>
      </c>
    </row>
    <row r="17" spans="1:25" ht="15" x14ac:dyDescent="0.25">
      <c r="G17"/>
      <c r="H17"/>
      <c r="I17"/>
      <c r="S17"/>
      <c r="T17"/>
      <c r="U17"/>
      <c r="X17" s="20" t="s">
        <v>9</v>
      </c>
      <c r="Y17" s="8">
        <v>3.9301832850274332E-2</v>
      </c>
    </row>
    <row r="18" spans="1:25" ht="15" x14ac:dyDescent="0.25">
      <c r="A18" s="2" t="s">
        <v>48</v>
      </c>
      <c r="G18"/>
      <c r="H18"/>
      <c r="I18"/>
      <c r="S18"/>
      <c r="T18"/>
      <c r="U18"/>
      <c r="X18" s="20" t="s">
        <v>3</v>
      </c>
      <c r="Y18" s="8">
        <v>3.9429562109974448E-2</v>
      </c>
    </row>
    <row r="19" spans="1:25" ht="15" x14ac:dyDescent="0.25">
      <c r="A19" s="19" t="s">
        <v>61</v>
      </c>
      <c r="B19" s="2" t="s">
        <v>32</v>
      </c>
      <c r="C19"/>
      <c r="G19" s="6" t="s">
        <v>49</v>
      </c>
      <c r="H19"/>
      <c r="I19"/>
      <c r="J19" s="2" t="s">
        <v>50</v>
      </c>
      <c r="M19" s="2" t="s">
        <v>51</v>
      </c>
      <c r="P19" s="2" t="s">
        <v>52</v>
      </c>
      <c r="S19" s="2" t="s">
        <v>65</v>
      </c>
      <c r="T19"/>
      <c r="U19"/>
      <c r="X19" s="6" t="s">
        <v>31</v>
      </c>
      <c r="Y19" s="8">
        <v>2.8833155659709019E-2</v>
      </c>
    </row>
    <row r="20" spans="1:25" ht="15" x14ac:dyDescent="0.25">
      <c r="A20" s="6" t="s">
        <v>5</v>
      </c>
      <c r="B20" s="7">
        <v>0.5365415913035454</v>
      </c>
      <c r="C20"/>
      <c r="D20" s="2" t="str">
        <f>INDEX(A20:A21,MATCH(MAX(B20:B21),B20:B21,0))</f>
        <v>No</v>
      </c>
      <c r="E20" s="7">
        <f>MAX(B20:B21)</f>
        <v>0.5365415913035454</v>
      </c>
      <c r="G20" s="19" t="s">
        <v>59</v>
      </c>
      <c r="H20" s="2" t="s">
        <v>32</v>
      </c>
      <c r="I20"/>
      <c r="J20" s="19" t="s">
        <v>59</v>
      </c>
      <c r="K20" s="2" t="s">
        <v>36</v>
      </c>
      <c r="M20" s="19" t="s">
        <v>59</v>
      </c>
      <c r="N20" s="2" t="s">
        <v>33</v>
      </c>
      <c r="P20" s="19" t="s">
        <v>59</v>
      </c>
      <c r="Q20" s="2" t="s">
        <v>35</v>
      </c>
      <c r="S20" s="19" t="s">
        <v>59</v>
      </c>
      <c r="T20" s="2" t="s">
        <v>15</v>
      </c>
    </row>
    <row r="21" spans="1:25" ht="15" x14ac:dyDescent="0.25">
      <c r="A21" s="6" t="s">
        <v>1</v>
      </c>
      <c r="B21" s="7">
        <v>0.4634584086964546</v>
      </c>
      <c r="C21"/>
      <c r="D21" s="2" t="str">
        <f>INDEX(A20:A21,MATCH(MIN(B20:B21),B20:B21,0))</f>
        <v>Yes</v>
      </c>
      <c r="E21" s="7">
        <f>MIN(B20:B21)</f>
        <v>0.4634584086964546</v>
      </c>
      <c r="G21" s="6" t="s">
        <v>22</v>
      </c>
      <c r="H21" s="14">
        <v>3503.0349999999999</v>
      </c>
      <c r="I21"/>
      <c r="J21" s="6" t="s">
        <v>22</v>
      </c>
      <c r="K21" s="17">
        <v>2.5977473819131125E-2</v>
      </c>
      <c r="M21" s="6" t="s">
        <v>22</v>
      </c>
      <c r="N21" s="8">
        <v>3.3819273858240066E-2</v>
      </c>
      <c r="P21" s="6" t="s">
        <v>22</v>
      </c>
      <c r="Q21" s="16">
        <v>91</v>
      </c>
      <c r="S21" s="6" t="s">
        <v>22</v>
      </c>
      <c r="T21" s="16">
        <v>118.47009999999997</v>
      </c>
    </row>
    <row r="22" spans="1:25" ht="15" x14ac:dyDescent="0.25">
      <c r="A22" s="6" t="s">
        <v>31</v>
      </c>
      <c r="B22" s="7">
        <v>1</v>
      </c>
      <c r="C22"/>
      <c r="G22" s="6" t="s">
        <v>21</v>
      </c>
      <c r="H22" s="14">
        <v>4138.2049999999999</v>
      </c>
      <c r="I22"/>
      <c r="J22" s="6" t="s">
        <v>21</v>
      </c>
      <c r="K22" s="17">
        <v>2.2956813400979409E-2</v>
      </c>
      <c r="M22" s="6" t="s">
        <v>21</v>
      </c>
      <c r="N22" s="8">
        <v>2.9300409235405191E-2</v>
      </c>
      <c r="P22" s="6" t="s">
        <v>21</v>
      </c>
      <c r="Q22" s="16">
        <v>95</v>
      </c>
      <c r="S22" s="6" t="s">
        <v>21</v>
      </c>
      <c r="T22" s="16">
        <v>121.25109999999994</v>
      </c>
    </row>
    <row r="23" spans="1:25" ht="15" x14ac:dyDescent="0.25">
      <c r="A23"/>
      <c r="B23"/>
      <c r="C23"/>
      <c r="G23" s="6" t="s">
        <v>16</v>
      </c>
      <c r="H23" s="14">
        <v>4795.7749999999996</v>
      </c>
      <c r="I23"/>
      <c r="J23" s="6" t="s">
        <v>16</v>
      </c>
      <c r="K23" s="17">
        <v>2.2728339006729884E-2</v>
      </c>
      <c r="M23" s="6" t="s">
        <v>16</v>
      </c>
      <c r="N23" s="8">
        <v>2.9068315340064956E-2</v>
      </c>
      <c r="P23" s="6" t="s">
        <v>16</v>
      </c>
      <c r="Q23" s="16">
        <v>109</v>
      </c>
      <c r="S23" s="6" t="s">
        <v>16</v>
      </c>
      <c r="T23" s="16">
        <v>139.4051</v>
      </c>
    </row>
    <row r="24" spans="1:25" ht="15" x14ac:dyDescent="0.25">
      <c r="G24" s="6" t="s">
        <v>12</v>
      </c>
      <c r="H24" s="14">
        <v>4224.5950000000003</v>
      </c>
      <c r="I24"/>
      <c r="J24" s="6" t="s">
        <v>12</v>
      </c>
      <c r="K24" s="17">
        <v>2.035698096503925E-2</v>
      </c>
      <c r="M24" s="6" t="s">
        <v>12</v>
      </c>
      <c r="N24" s="8">
        <v>2.7981451476413708E-2</v>
      </c>
      <c r="P24" s="6" t="s">
        <v>12</v>
      </c>
      <c r="Q24" s="16">
        <v>86</v>
      </c>
      <c r="S24" s="6" t="s">
        <v>12</v>
      </c>
      <c r="T24" s="16">
        <v>118.21029999999998</v>
      </c>
    </row>
    <row r="25" spans="1:25" ht="15" x14ac:dyDescent="0.25">
      <c r="A25" s="2" t="s">
        <v>53</v>
      </c>
      <c r="B25" s="2" t="s">
        <v>55</v>
      </c>
      <c r="C25" s="2" t="s">
        <v>54</v>
      </c>
      <c r="D25" s="2" t="s">
        <v>56</v>
      </c>
      <c r="G25" s="6" t="s">
        <v>23</v>
      </c>
      <c r="H25" s="14">
        <v>3247.98</v>
      </c>
      <c r="I25"/>
      <c r="J25" s="6" t="s">
        <v>23</v>
      </c>
      <c r="K25" s="17">
        <v>2.4322809869518902E-2</v>
      </c>
      <c r="M25" s="6" t="s">
        <v>23</v>
      </c>
      <c r="N25" s="8">
        <v>3.1937481142125253E-2</v>
      </c>
      <c r="P25" s="6" t="s">
        <v>23</v>
      </c>
      <c r="Q25" s="16">
        <v>79</v>
      </c>
      <c r="S25" s="6" t="s">
        <v>23</v>
      </c>
      <c r="T25" s="16">
        <v>103.73229999999998</v>
      </c>
    </row>
    <row r="26" spans="1:25" ht="15" x14ac:dyDescent="0.25">
      <c r="A26" s="14">
        <v>20917.849999999999</v>
      </c>
      <c r="B26" s="8">
        <v>0.4634584086964546</v>
      </c>
      <c r="C26" s="14">
        <v>24216.404999999999</v>
      </c>
      <c r="D26" s="8">
        <v>0.5365415913035454</v>
      </c>
      <c r="G26" s="6" t="s">
        <v>10</v>
      </c>
      <c r="H26" s="14">
        <v>4843.04</v>
      </c>
      <c r="I26"/>
      <c r="J26" s="6" t="s">
        <v>10</v>
      </c>
      <c r="K26" s="17">
        <v>1.8170405365225149E-2</v>
      </c>
      <c r="M26" s="6" t="s">
        <v>10</v>
      </c>
      <c r="N26" s="8">
        <v>2.5316846443556112E-2</v>
      </c>
      <c r="P26" s="6" t="s">
        <v>10</v>
      </c>
      <c r="Q26" s="16">
        <v>88</v>
      </c>
      <c r="S26" s="6" t="s">
        <v>10</v>
      </c>
      <c r="T26" s="16">
        <v>122.61049999999999</v>
      </c>
    </row>
    <row r="27" spans="1:25" ht="15" x14ac:dyDescent="0.25">
      <c r="A27" s="9"/>
      <c r="B27" s="8"/>
      <c r="C27" s="9"/>
      <c r="D27" s="8"/>
      <c r="G27" s="6" t="s">
        <v>6</v>
      </c>
      <c r="H27" s="14">
        <v>3982.915</v>
      </c>
      <c r="I27"/>
      <c r="J27" s="6" t="s">
        <v>6</v>
      </c>
      <c r="K27" s="17">
        <v>2.2847587759216553E-2</v>
      </c>
      <c r="M27" s="6" t="s">
        <v>6</v>
      </c>
      <c r="N27" s="8">
        <v>2.7820478217586868E-2</v>
      </c>
      <c r="P27" s="6" t="s">
        <v>6</v>
      </c>
      <c r="Q27" s="16">
        <v>91</v>
      </c>
      <c r="S27" s="6" t="s">
        <v>6</v>
      </c>
      <c r="T27" s="16">
        <v>110.8066</v>
      </c>
    </row>
    <row r="28" spans="1:25" ht="15" x14ac:dyDescent="0.25">
      <c r="A28"/>
      <c r="B28"/>
      <c r="G28" s="6" t="s">
        <v>20</v>
      </c>
      <c r="H28" s="14">
        <v>2326.9</v>
      </c>
      <c r="I28"/>
      <c r="J28" s="6" t="s">
        <v>20</v>
      </c>
      <c r="K28" s="17">
        <v>2.7504405002363657E-2</v>
      </c>
      <c r="M28" s="6" t="s">
        <v>20</v>
      </c>
      <c r="N28" s="8">
        <v>2.8566805621212776E-2</v>
      </c>
      <c r="P28" s="6" t="s">
        <v>20</v>
      </c>
      <c r="Q28" s="16">
        <v>64</v>
      </c>
      <c r="S28" s="6" t="s">
        <v>20</v>
      </c>
      <c r="T28" s="16">
        <v>66.472100000000012</v>
      </c>
    </row>
    <row r="29" spans="1:25" x14ac:dyDescent="0.2">
      <c r="G29" s="6" t="s">
        <v>4</v>
      </c>
      <c r="H29" s="14">
        <v>3633.645</v>
      </c>
      <c r="J29" s="6" t="s">
        <v>4</v>
      </c>
      <c r="K29" s="17">
        <v>2.0090019801053762E-2</v>
      </c>
      <c r="M29" s="6" t="s">
        <v>4</v>
      </c>
      <c r="N29" s="8">
        <v>2.5261053294969651E-2</v>
      </c>
      <c r="P29" s="6" t="s">
        <v>4</v>
      </c>
      <c r="Q29" s="16">
        <v>73</v>
      </c>
      <c r="S29" s="6" t="s">
        <v>4</v>
      </c>
      <c r="T29" s="16">
        <v>91.789699999999996</v>
      </c>
    </row>
    <row r="30" spans="1:25" x14ac:dyDescent="0.2">
      <c r="G30" s="6" t="s">
        <v>13</v>
      </c>
      <c r="H30" s="14">
        <v>3800.0749999999998</v>
      </c>
      <c r="J30" s="6" t="s">
        <v>13</v>
      </c>
      <c r="K30" s="17">
        <v>2.2367979579350408E-2</v>
      </c>
      <c r="M30" s="6" t="s">
        <v>13</v>
      </c>
      <c r="N30" s="8">
        <v>3.1973290000855248E-2</v>
      </c>
      <c r="P30" s="6" t="s">
        <v>13</v>
      </c>
      <c r="Q30" s="16">
        <v>85</v>
      </c>
      <c r="S30" s="6" t="s">
        <v>13</v>
      </c>
      <c r="T30" s="16">
        <v>121.5009</v>
      </c>
    </row>
    <row r="31" spans="1:25" x14ac:dyDescent="0.2">
      <c r="G31" s="6" t="s">
        <v>7</v>
      </c>
      <c r="H31" s="14">
        <v>3548.43</v>
      </c>
      <c r="J31" s="6" t="s">
        <v>7</v>
      </c>
      <c r="K31" s="17">
        <v>1.9163404660652739E-2</v>
      </c>
      <c r="M31" s="6" t="s">
        <v>7</v>
      </c>
      <c r="N31" s="8">
        <v>2.8756633215252937E-2</v>
      </c>
      <c r="P31" s="6" t="s">
        <v>7</v>
      </c>
      <c r="Q31" s="16">
        <v>68</v>
      </c>
      <c r="S31" s="6" t="s">
        <v>7</v>
      </c>
      <c r="T31" s="16">
        <v>102.04089999999998</v>
      </c>
    </row>
    <row r="32" spans="1:25" x14ac:dyDescent="0.2">
      <c r="G32" s="6" t="s">
        <v>17</v>
      </c>
      <c r="H32" s="14">
        <v>3089.66</v>
      </c>
      <c r="J32" s="6" t="s">
        <v>17</v>
      </c>
      <c r="K32" s="17">
        <v>2.2979874808231326E-2</v>
      </c>
      <c r="M32" s="6" t="s">
        <v>17</v>
      </c>
      <c r="N32" s="8">
        <v>2.7534874387473054E-2</v>
      </c>
      <c r="P32" s="6" t="s">
        <v>17</v>
      </c>
      <c r="Q32" s="16">
        <v>71</v>
      </c>
      <c r="S32" s="6" t="s">
        <v>17</v>
      </c>
      <c r="T32" s="16">
        <v>85.073399999999992</v>
      </c>
    </row>
    <row r="33" spans="1:20" x14ac:dyDescent="0.2">
      <c r="G33" s="6" t="s">
        <v>31</v>
      </c>
      <c r="H33" s="14">
        <v>45134.254999999997</v>
      </c>
      <c r="J33" s="6" t="s">
        <v>31</v>
      </c>
      <c r="K33" s="17">
        <v>2.2156120667107503E-2</v>
      </c>
      <c r="M33" s="6" t="s">
        <v>31</v>
      </c>
      <c r="N33" s="8">
        <v>2.8833155659709019E-2</v>
      </c>
      <c r="P33" s="6" t="s">
        <v>31</v>
      </c>
      <c r="Q33" s="16">
        <v>1000</v>
      </c>
      <c r="S33" s="6" t="s">
        <v>31</v>
      </c>
      <c r="T33" s="16">
        <v>1301.3630000000001</v>
      </c>
    </row>
    <row r="34" spans="1:20" ht="15" x14ac:dyDescent="0.25">
      <c r="G34"/>
      <c r="H34"/>
    </row>
    <row r="35" spans="1:20" ht="15" x14ac:dyDescent="0.25">
      <c r="G35"/>
      <c r="H35"/>
    </row>
    <row r="36" spans="1:20" ht="15" x14ac:dyDescent="0.25">
      <c r="G36"/>
      <c r="H36"/>
    </row>
    <row r="37" spans="1:20" ht="15" x14ac:dyDescent="0.25">
      <c r="G37" s="2" t="s">
        <v>66</v>
      </c>
      <c r="H37"/>
      <c r="Q37" s="2" t="s">
        <v>67</v>
      </c>
    </row>
    <row r="38" spans="1:20" ht="15" x14ac:dyDescent="0.25">
      <c r="A38" s="19" t="s">
        <v>32</v>
      </c>
      <c r="B38" s="19" t="s">
        <v>70</v>
      </c>
      <c r="G38" s="19" t="s">
        <v>60</v>
      </c>
      <c r="H38" s="2" t="s">
        <v>32</v>
      </c>
      <c r="I38"/>
      <c r="J38"/>
      <c r="K38"/>
      <c r="L38" s="19" t="s">
        <v>30</v>
      </c>
      <c r="M38" s="2" t="s">
        <v>34</v>
      </c>
      <c r="N38"/>
      <c r="Q38" s="19" t="s">
        <v>60</v>
      </c>
      <c r="R38" s="2" t="s">
        <v>35</v>
      </c>
      <c r="S38" s="2" t="s">
        <v>32</v>
      </c>
    </row>
    <row r="39" spans="1:20" ht="15" x14ac:dyDescent="0.25">
      <c r="A39" s="19" t="s">
        <v>59</v>
      </c>
      <c r="B39" s="2" t="s">
        <v>8</v>
      </c>
      <c r="C39" s="2" t="s">
        <v>11</v>
      </c>
      <c r="D39" s="2" t="s">
        <v>18</v>
      </c>
      <c r="E39" s="2" t="s">
        <v>2</v>
      </c>
      <c r="G39" s="6" t="s">
        <v>27</v>
      </c>
      <c r="H39" s="15">
        <v>278.01</v>
      </c>
      <c r="I39"/>
      <c r="J39"/>
      <c r="K39"/>
      <c r="L39" s="6" t="s">
        <v>22</v>
      </c>
      <c r="M39" s="15">
        <v>3503.0349999999999</v>
      </c>
      <c r="N39"/>
      <c r="Q39" s="6" t="s">
        <v>27</v>
      </c>
      <c r="R39" s="21">
        <v>3</v>
      </c>
      <c r="S39" s="14">
        <v>278.01</v>
      </c>
    </row>
    <row r="40" spans="1:20" ht="15" x14ac:dyDescent="0.25">
      <c r="A40" s="6" t="s">
        <v>22</v>
      </c>
      <c r="B40" s="15">
        <v>605.14499999999998</v>
      </c>
      <c r="C40" s="15">
        <v>677.72</v>
      </c>
      <c r="D40" s="15">
        <v>1611.07</v>
      </c>
      <c r="E40" s="15">
        <v>609.1</v>
      </c>
      <c r="G40" s="6" t="s">
        <v>25</v>
      </c>
      <c r="H40" s="15">
        <v>281.67500000000001</v>
      </c>
      <c r="I40"/>
      <c r="J40"/>
      <c r="K40"/>
      <c r="L40" s="6" t="s">
        <v>21</v>
      </c>
      <c r="M40" s="15">
        <v>4138.2049999999999</v>
      </c>
      <c r="N40"/>
      <c r="Q40" s="6" t="s">
        <v>28</v>
      </c>
      <c r="R40" s="21">
        <v>3</v>
      </c>
      <c r="S40" s="14">
        <v>317.07</v>
      </c>
    </row>
    <row r="41" spans="1:20" ht="15" x14ac:dyDescent="0.25">
      <c r="A41" s="6" t="s">
        <v>21</v>
      </c>
      <c r="B41" s="15">
        <v>1454.4949999999999</v>
      </c>
      <c r="C41" s="15">
        <v>976.41</v>
      </c>
      <c r="D41" s="15">
        <v>971.22</v>
      </c>
      <c r="E41" s="15">
        <v>736.08</v>
      </c>
      <c r="G41" s="6" t="s">
        <v>26</v>
      </c>
      <c r="H41" s="15">
        <v>289.11</v>
      </c>
      <c r="I41"/>
      <c r="J41"/>
      <c r="K41"/>
      <c r="L41" s="6" t="s">
        <v>16</v>
      </c>
      <c r="M41" s="15">
        <v>4795.7749999999996</v>
      </c>
      <c r="N41"/>
      <c r="Q41" s="6" t="s">
        <v>29</v>
      </c>
      <c r="R41" s="21">
        <v>7</v>
      </c>
      <c r="S41" s="14">
        <v>307.04500000000002</v>
      </c>
    </row>
    <row r="42" spans="1:20" ht="15" x14ac:dyDescent="0.25">
      <c r="A42" s="6" t="s">
        <v>16</v>
      </c>
      <c r="B42" s="15">
        <v>1051.48</v>
      </c>
      <c r="C42" s="15">
        <v>1264.1400000000001</v>
      </c>
      <c r="D42" s="15">
        <v>1469.81</v>
      </c>
      <c r="E42" s="15">
        <v>1010.345</v>
      </c>
      <c r="G42" s="6" t="s">
        <v>29</v>
      </c>
      <c r="H42" s="15">
        <v>307.04500000000002</v>
      </c>
      <c r="I42"/>
      <c r="J42"/>
      <c r="K42"/>
      <c r="L42" s="6" t="s">
        <v>12</v>
      </c>
      <c r="M42" s="15">
        <v>4224.5950000000003</v>
      </c>
      <c r="N42"/>
      <c r="Q42" s="6" t="s">
        <v>25</v>
      </c>
      <c r="R42" s="21">
        <v>5</v>
      </c>
      <c r="S42" s="14">
        <v>281.67500000000001</v>
      </c>
    </row>
    <row r="43" spans="1:20" ht="15" x14ac:dyDescent="0.25">
      <c r="A43" s="6" t="s">
        <v>12</v>
      </c>
      <c r="B43" s="15">
        <v>634.34500000000003</v>
      </c>
      <c r="C43" s="15">
        <v>1560.23</v>
      </c>
      <c r="D43" s="15">
        <v>1324.635</v>
      </c>
      <c r="E43" s="15">
        <v>705.38499999999999</v>
      </c>
      <c r="G43" s="6" t="s">
        <v>28</v>
      </c>
      <c r="H43" s="15">
        <v>317.07</v>
      </c>
      <c r="I43"/>
      <c r="J43"/>
      <c r="K43"/>
      <c r="L43" s="6" t="s">
        <v>23</v>
      </c>
      <c r="M43" s="15">
        <v>3247.98</v>
      </c>
      <c r="N43"/>
      <c r="Q43" s="6" t="s">
        <v>26</v>
      </c>
      <c r="R43" s="21">
        <v>4</v>
      </c>
      <c r="S43" s="14">
        <v>289.11</v>
      </c>
    </row>
    <row r="44" spans="1:20" ht="15" x14ac:dyDescent="0.25">
      <c r="A44" s="6" t="s">
        <v>23</v>
      </c>
      <c r="B44" s="15">
        <v>736.61500000000001</v>
      </c>
      <c r="C44" s="15">
        <v>970.33</v>
      </c>
      <c r="D44" s="15">
        <v>836.755</v>
      </c>
      <c r="E44" s="15">
        <v>704.28</v>
      </c>
      <c r="G44" s="6" t="s">
        <v>31</v>
      </c>
      <c r="H44" s="15">
        <v>1472.91</v>
      </c>
      <c r="I44"/>
      <c r="J44"/>
      <c r="K44"/>
      <c r="L44" s="6" t="s">
        <v>10</v>
      </c>
      <c r="M44" s="15">
        <v>4843.04</v>
      </c>
      <c r="N44"/>
      <c r="Q44" s="6" t="s">
        <v>31</v>
      </c>
      <c r="R44" s="21">
        <v>22</v>
      </c>
      <c r="S44" s="14">
        <v>1472.91</v>
      </c>
    </row>
    <row r="45" spans="1:20" ht="15" x14ac:dyDescent="0.25">
      <c r="A45" s="6" t="s">
        <v>10</v>
      </c>
      <c r="B45" s="15">
        <v>1357.99</v>
      </c>
      <c r="C45" s="15">
        <v>1598.1949999999999</v>
      </c>
      <c r="D45" s="15">
        <v>906.07500000000005</v>
      </c>
      <c r="E45" s="15">
        <v>980.78</v>
      </c>
      <c r="G45"/>
      <c r="H45"/>
      <c r="I45"/>
      <c r="J45"/>
      <c r="K45"/>
      <c r="L45" s="6" t="s">
        <v>6</v>
      </c>
      <c r="M45" s="15">
        <v>3982.915</v>
      </c>
      <c r="N45"/>
    </row>
    <row r="46" spans="1:20" ht="15" x14ac:dyDescent="0.25">
      <c r="A46" s="6" t="s">
        <v>6</v>
      </c>
      <c r="B46" s="15">
        <v>1131.9349999999999</v>
      </c>
      <c r="C46" s="15">
        <v>1141.5550000000001</v>
      </c>
      <c r="D46" s="15">
        <v>752.53499999999997</v>
      </c>
      <c r="E46" s="15">
        <v>956.89</v>
      </c>
      <c r="G46"/>
      <c r="H46"/>
      <c r="I46"/>
      <c r="J46"/>
      <c r="K46"/>
      <c r="L46" s="6" t="s">
        <v>20</v>
      </c>
      <c r="M46" s="15">
        <v>2326.9</v>
      </c>
      <c r="N46"/>
    </row>
    <row r="47" spans="1:20" ht="15" x14ac:dyDescent="0.25">
      <c r="A47" s="6" t="s">
        <v>20</v>
      </c>
      <c r="B47" s="15">
        <v>761.31</v>
      </c>
      <c r="C47" s="15">
        <v>478.59</v>
      </c>
      <c r="D47" s="15">
        <v>335.85</v>
      </c>
      <c r="E47" s="15">
        <v>751.15</v>
      </c>
      <c r="G47"/>
      <c r="H47"/>
      <c r="I47"/>
      <c r="J47"/>
      <c r="K47"/>
      <c r="L47" s="6" t="s">
        <v>4</v>
      </c>
      <c r="M47" s="15">
        <v>3633.645</v>
      </c>
      <c r="N47"/>
    </row>
    <row r="48" spans="1:20" ht="15" x14ac:dyDescent="0.25">
      <c r="A48" s="6" t="s">
        <v>4</v>
      </c>
      <c r="B48" s="15">
        <v>1145.79</v>
      </c>
      <c r="C48" s="15">
        <v>771.08500000000004</v>
      </c>
      <c r="D48" s="15">
        <v>699.77</v>
      </c>
      <c r="E48" s="15">
        <v>1017</v>
      </c>
      <c r="G48"/>
      <c r="H48"/>
      <c r="I48"/>
      <c r="J48"/>
      <c r="K48"/>
      <c r="L48" s="6" t="s">
        <v>13</v>
      </c>
      <c r="M48" s="15">
        <v>3800.0749999999998</v>
      </c>
      <c r="N48"/>
    </row>
    <row r="49" spans="1:14" ht="15" x14ac:dyDescent="0.25">
      <c r="A49" s="6" t="s">
        <v>13</v>
      </c>
      <c r="B49" s="15">
        <v>977.08500000000004</v>
      </c>
      <c r="C49" s="15">
        <v>937.33</v>
      </c>
      <c r="D49" s="15">
        <v>1241.1600000000001</v>
      </c>
      <c r="E49" s="15">
        <v>644.5</v>
      </c>
      <c r="G49" t="s">
        <v>63</v>
      </c>
      <c r="H49" t="s">
        <v>62</v>
      </c>
      <c r="I49"/>
      <c r="J49"/>
      <c r="K49"/>
      <c r="L49" s="6" t="s">
        <v>7</v>
      </c>
      <c r="M49" s="15">
        <v>3548.43</v>
      </c>
      <c r="N49"/>
    </row>
    <row r="50" spans="1:14" ht="15" x14ac:dyDescent="0.25">
      <c r="A50" s="6" t="s">
        <v>7</v>
      </c>
      <c r="B50" s="15">
        <v>1151.3399999999999</v>
      </c>
      <c r="C50" s="15">
        <v>771.38</v>
      </c>
      <c r="D50" s="15">
        <v>1235.7449999999999</v>
      </c>
      <c r="E50" s="15">
        <v>389.96499999999997</v>
      </c>
      <c r="F50" s="2" t="s">
        <v>32</v>
      </c>
      <c r="G50" s="11">
        <f>IF(GETPIVOTDATA("[Measures].[YoY Revenue]",$G$2)&gt;0, GETPIVOTDATA("[Measures].[YoY Revenue]",$G$2), "")</f>
        <v>0.18553409146427627</v>
      </c>
      <c r="H50" s="12" t="str">
        <f>IF(GETPIVOTDATA("[Measures].[YoY Revenue]",$G$2)&lt;0,GETPIVOTDATA("[Measures].[YoY Revenue]",$G$2), "")</f>
        <v/>
      </c>
      <c r="I50"/>
      <c r="J50"/>
      <c r="K50"/>
      <c r="L50" s="6" t="s">
        <v>17</v>
      </c>
      <c r="M50" s="15">
        <v>3089.66</v>
      </c>
      <c r="N50"/>
    </row>
    <row r="51" spans="1:14" ht="15" x14ac:dyDescent="0.25">
      <c r="A51" s="6" t="s">
        <v>17</v>
      </c>
      <c r="B51" s="15">
        <v>760.96500000000003</v>
      </c>
      <c r="C51" s="15">
        <v>1159.4749999999999</v>
      </c>
      <c r="D51" s="15">
        <v>669.45</v>
      </c>
      <c r="E51" s="15">
        <v>499.77</v>
      </c>
      <c r="F51" s="2" t="s">
        <v>33</v>
      </c>
      <c r="G51" s="11">
        <f>IF(GETPIVOTDATA("[Measures].[YoY Margin]",$G$2)&gt;0,GETPIVOTDATA("[Measures].[YoY Margin]",$G$2), "")</f>
        <v>1.4278394089459122E-2</v>
      </c>
      <c r="H51" s="12" t="str">
        <f>IF(GETPIVOTDATA("[Measures].[YoY Margin]",$G$2)&lt;0,GETPIVOTDATA("[Measures].[YoY Margin]",$G$2), "")</f>
        <v/>
      </c>
      <c r="I51"/>
      <c r="J51"/>
      <c r="K51"/>
      <c r="L51" s="6" t="s">
        <v>31</v>
      </c>
      <c r="M51" s="15">
        <v>45134.254999999997</v>
      </c>
      <c r="N51"/>
    </row>
    <row r="52" spans="1:14" ht="15" x14ac:dyDescent="0.25">
      <c r="A52" s="6" t="s">
        <v>31</v>
      </c>
      <c r="B52" s="15">
        <v>11768.495000000001</v>
      </c>
      <c r="C52" s="15">
        <v>12306.44</v>
      </c>
      <c r="D52" s="15">
        <v>12054.075000000001</v>
      </c>
      <c r="E52" s="15">
        <v>9005.2450000000008</v>
      </c>
      <c r="F52" s="2" t="s">
        <v>36</v>
      </c>
      <c r="G52" s="11">
        <f>IF(GETPIVOTDATA("[Measures].[YoY AOV]",$G$2)&gt;0,GETPIVOTDATA("[Measures].[YoY AOV]",$G$2), "")</f>
        <v>1.1392903855790885E-2</v>
      </c>
      <c r="H52" s="12" t="str">
        <f>IF(GETPIVOTDATA("[Measures].[YoY AOV]",$G$2)&lt;0,GETPIVOTDATA("[Measures].[YoY AOV]",$G$2), "")</f>
        <v/>
      </c>
      <c r="I52"/>
      <c r="J52"/>
      <c r="K52"/>
      <c r="L52"/>
      <c r="M52"/>
      <c r="N52"/>
    </row>
    <row r="53" spans="1:14" ht="15" x14ac:dyDescent="0.25">
      <c r="F53" s="2" t="s">
        <v>64</v>
      </c>
      <c r="G53" s="11">
        <f>IF(GETPIVOTDATA("[Measures].[YoY Orders]",$G$2)&gt;0,GETPIVOTDATA("[Measures].[YoY Orders]",$G$2), "")</f>
        <v>0.19904076738609114</v>
      </c>
      <c r="H53" s="12" t="str">
        <f>IF(GETPIVOTDATA("[Measures].[YoY Orders]",$G$2)&lt;0,GETPIVOTDATA("[Measures].[YoY Orders]",$G$2), "")</f>
        <v/>
      </c>
      <c r="I53"/>
      <c r="J53"/>
      <c r="K53"/>
      <c r="L53"/>
      <c r="M53"/>
      <c r="N53"/>
    </row>
    <row r="54" spans="1:14" ht="15" x14ac:dyDescent="0.25">
      <c r="F54" s="2" t="s">
        <v>15</v>
      </c>
      <c r="G54" s="11">
        <f>IF(GETPIVOTDATA("[Measures].[YoY Profit]",$G$2)&gt;0,GETPIVOTDATA("[Measures].[YoY Profit]",$G$2), "")</f>
        <v>0.20246161442869204</v>
      </c>
      <c r="H54" s="12" t="str">
        <f>IF(GETPIVOTDATA("[Measures].[YoY Profit]",$G$2)&lt;0,GETPIVOTDATA("[Measures].[YoY Profit]",$G$2), "")</f>
        <v/>
      </c>
      <c r="I54"/>
      <c r="J54"/>
      <c r="K54"/>
      <c r="L54"/>
      <c r="M54"/>
      <c r="N54"/>
    </row>
    <row r="55" spans="1:14" ht="15" x14ac:dyDescent="0.25">
      <c r="G55"/>
      <c r="H55"/>
      <c r="I55"/>
      <c r="J55"/>
      <c r="K55"/>
      <c r="L55"/>
      <c r="M55"/>
      <c r="N55"/>
    </row>
    <row r="56" spans="1:14" ht="15" x14ac:dyDescent="0.25">
      <c r="G56"/>
      <c r="H56"/>
      <c r="I56"/>
      <c r="J56"/>
      <c r="K56"/>
    </row>
    <row r="57" spans="1:14" ht="15" x14ac:dyDescent="0.25">
      <c r="G57"/>
      <c r="H57"/>
      <c r="I57"/>
      <c r="J57"/>
      <c r="K57"/>
    </row>
    <row r="58" spans="1:14" ht="15" x14ac:dyDescent="0.25">
      <c r="G58"/>
      <c r="H58"/>
      <c r="I58"/>
      <c r="J58"/>
      <c r="K58"/>
    </row>
    <row r="59" spans="1:14" ht="15" x14ac:dyDescent="0.25">
      <c r="G59"/>
      <c r="H59"/>
      <c r="I59"/>
      <c r="J59"/>
      <c r="K59"/>
    </row>
    <row r="60" spans="1:14" ht="15" x14ac:dyDescent="0.25">
      <c r="G60"/>
      <c r="H60"/>
      <c r="I60"/>
      <c r="J60"/>
      <c r="K60"/>
    </row>
    <row r="61" spans="1:14" ht="15" x14ac:dyDescent="0.25">
      <c r="G61"/>
      <c r="H61"/>
      <c r="I61"/>
      <c r="J61"/>
      <c r="K61"/>
    </row>
    <row r="62" spans="1:14" ht="15" x14ac:dyDescent="0.25">
      <c r="G62"/>
      <c r="H62"/>
      <c r="I62"/>
      <c r="J62"/>
      <c r="K62"/>
    </row>
    <row r="63" spans="1:14" ht="15" x14ac:dyDescent="0.25">
      <c r="G63"/>
      <c r="H63"/>
      <c r="I63"/>
      <c r="J63"/>
      <c r="K63"/>
    </row>
    <row r="64" spans="1:14" ht="15" x14ac:dyDescent="0.25">
      <c r="G64"/>
      <c r="H64"/>
      <c r="I64"/>
      <c r="J64"/>
      <c r="K64"/>
    </row>
    <row r="65" spans="7:11" ht="15" x14ac:dyDescent="0.25">
      <c r="G65"/>
      <c r="H65"/>
      <c r="I65"/>
      <c r="J65"/>
      <c r="K65"/>
    </row>
    <row r="66" spans="7:11" ht="15" x14ac:dyDescent="0.25">
      <c r="G66"/>
      <c r="H66"/>
      <c r="I66"/>
      <c r="J66"/>
      <c r="K66"/>
    </row>
    <row r="67" spans="7:11" ht="15" x14ac:dyDescent="0.25">
      <c r="G67"/>
      <c r="H67"/>
      <c r="I67"/>
      <c r="J67"/>
      <c r="K67"/>
    </row>
    <row r="68" spans="7:11" ht="15" x14ac:dyDescent="0.25">
      <c r="G68"/>
      <c r="H68"/>
      <c r="I68"/>
      <c r="J68"/>
      <c r="K68"/>
    </row>
    <row r="69" spans="7:11" ht="15" x14ac:dyDescent="0.25">
      <c r="G69"/>
      <c r="H69"/>
      <c r="I69"/>
      <c r="J69"/>
      <c r="K69"/>
    </row>
    <row r="70" spans="7:11" ht="15" x14ac:dyDescent="0.25">
      <c r="G70"/>
      <c r="H70"/>
      <c r="I70"/>
      <c r="J70"/>
      <c r="K70"/>
    </row>
    <row r="71" spans="7:11" ht="15" x14ac:dyDescent="0.25">
      <c r="G71"/>
      <c r="H71"/>
      <c r="I71"/>
      <c r="J71"/>
      <c r="K71"/>
    </row>
    <row r="72" spans="7:11" ht="15" x14ac:dyDescent="0.25">
      <c r="G72"/>
      <c r="H72"/>
      <c r="I72"/>
      <c r="J72"/>
      <c r="K72"/>
    </row>
    <row r="73" spans="7:11" ht="15" x14ac:dyDescent="0.25">
      <c r="G73"/>
      <c r="H73"/>
      <c r="I73"/>
      <c r="J73"/>
      <c r="K73"/>
    </row>
    <row r="74" spans="7:11" ht="15" x14ac:dyDescent="0.25">
      <c r="G74"/>
      <c r="H74"/>
      <c r="I74"/>
      <c r="J74"/>
      <c r="K74"/>
    </row>
    <row r="75" spans="7:11" ht="15" x14ac:dyDescent="0.25">
      <c r="G75"/>
      <c r="H75"/>
      <c r="I75"/>
      <c r="J75"/>
      <c r="K75"/>
    </row>
    <row r="76" spans="7:11" ht="15" x14ac:dyDescent="0.25">
      <c r="G76"/>
      <c r="H76"/>
      <c r="I76"/>
      <c r="J76"/>
      <c r="K76"/>
    </row>
    <row r="77" spans="7:11" ht="15" x14ac:dyDescent="0.25">
      <c r="G77"/>
      <c r="H77"/>
      <c r="I77"/>
      <c r="J77"/>
      <c r="K77"/>
    </row>
    <row r="78" spans="7:11" ht="15" x14ac:dyDescent="0.25">
      <c r="G78"/>
      <c r="H78"/>
      <c r="I78"/>
      <c r="J78"/>
      <c r="K78"/>
    </row>
    <row r="79" spans="7:11" ht="15" x14ac:dyDescent="0.25">
      <c r="G79"/>
      <c r="H79"/>
      <c r="I79"/>
      <c r="J79"/>
      <c r="K79"/>
    </row>
    <row r="80" spans="7:11" ht="15" x14ac:dyDescent="0.25">
      <c r="G80"/>
      <c r="H80"/>
      <c r="I80"/>
      <c r="J80"/>
      <c r="K80"/>
    </row>
    <row r="81" spans="7:11" ht="15" x14ac:dyDescent="0.25">
      <c r="G81"/>
      <c r="H81"/>
      <c r="I81"/>
      <c r="J81"/>
      <c r="K81"/>
    </row>
    <row r="82" spans="7:11" ht="15" x14ac:dyDescent="0.25">
      <c r="G82"/>
      <c r="H82"/>
      <c r="I82"/>
      <c r="J82"/>
      <c r="K82"/>
    </row>
    <row r="83" spans="7:11" ht="15" x14ac:dyDescent="0.25">
      <c r="G83"/>
      <c r="H83"/>
      <c r="I83"/>
      <c r="J83"/>
      <c r="K83"/>
    </row>
    <row r="84" spans="7:11" ht="15" x14ac:dyDescent="0.25">
      <c r="G84"/>
      <c r="H84"/>
      <c r="I84"/>
      <c r="J84"/>
      <c r="K84"/>
    </row>
    <row r="85" spans="7:11" ht="15" x14ac:dyDescent="0.25">
      <c r="G85"/>
      <c r="H85"/>
      <c r="I85"/>
      <c r="J85"/>
      <c r="K85"/>
    </row>
    <row r="86" spans="7:11" ht="15" x14ac:dyDescent="0.25">
      <c r="G86"/>
      <c r="H86"/>
      <c r="I86"/>
      <c r="J86"/>
      <c r="K86"/>
    </row>
    <row r="87" spans="7:11" ht="15" x14ac:dyDescent="0.25">
      <c r="G87"/>
      <c r="H87"/>
      <c r="I87"/>
      <c r="J87"/>
      <c r="K87"/>
    </row>
    <row r="88" spans="7:11" ht="15" x14ac:dyDescent="0.25">
      <c r="G88"/>
      <c r="H88"/>
      <c r="I88"/>
      <c r="J88"/>
      <c r="K88"/>
    </row>
    <row r="89" spans="7:11" ht="15" x14ac:dyDescent="0.25">
      <c r="G89"/>
      <c r="H89"/>
      <c r="I89"/>
      <c r="J89"/>
      <c r="K89"/>
    </row>
    <row r="90" spans="7:11" ht="15" x14ac:dyDescent="0.25">
      <c r="G90"/>
      <c r="H90"/>
      <c r="I90"/>
      <c r="J90"/>
      <c r="K90"/>
    </row>
    <row r="91" spans="7:11" ht="15" x14ac:dyDescent="0.25">
      <c r="G91"/>
      <c r="H91"/>
      <c r="I91"/>
      <c r="J91"/>
      <c r="K91"/>
    </row>
    <row r="92" spans="7:11" ht="15" x14ac:dyDescent="0.25">
      <c r="G92"/>
      <c r="H92"/>
      <c r="I92"/>
      <c r="J92"/>
      <c r="K92"/>
    </row>
    <row r="93" spans="7:11" ht="15" x14ac:dyDescent="0.25">
      <c r="G93"/>
      <c r="H93"/>
      <c r="I93"/>
      <c r="J93"/>
      <c r="K93"/>
    </row>
    <row r="94" spans="7:11" ht="15" x14ac:dyDescent="0.25">
      <c r="G94"/>
      <c r="H94"/>
      <c r="I94"/>
      <c r="J94"/>
      <c r="K94"/>
    </row>
    <row r="95" spans="7:11" ht="15" x14ac:dyDescent="0.25">
      <c r="G95"/>
      <c r="H95"/>
      <c r="I95"/>
      <c r="J95"/>
      <c r="K95"/>
    </row>
    <row r="96" spans="7:11" ht="15" x14ac:dyDescent="0.25">
      <c r="G96"/>
      <c r="H96"/>
      <c r="I96"/>
      <c r="J96"/>
      <c r="K96"/>
    </row>
    <row r="97" spans="7:11" ht="15" x14ac:dyDescent="0.25">
      <c r="G97"/>
      <c r="H97"/>
      <c r="I97"/>
      <c r="J97"/>
      <c r="K97"/>
    </row>
    <row r="98" spans="7:11" ht="15" x14ac:dyDescent="0.25">
      <c r="G98"/>
      <c r="H98"/>
      <c r="I98"/>
      <c r="J98"/>
      <c r="K98"/>
    </row>
    <row r="99" spans="7:11" ht="15" x14ac:dyDescent="0.25">
      <c r="G99"/>
      <c r="H99"/>
      <c r="I99"/>
      <c r="J99"/>
      <c r="K99"/>
    </row>
    <row r="100" spans="7:11" ht="15" x14ac:dyDescent="0.25">
      <c r="G100"/>
      <c r="H100"/>
      <c r="I100"/>
      <c r="J100"/>
      <c r="K100"/>
    </row>
    <row r="101" spans="7:11" ht="15" x14ac:dyDescent="0.25">
      <c r="G101"/>
      <c r="H101"/>
      <c r="I101"/>
      <c r="J101"/>
      <c r="K101"/>
    </row>
    <row r="102" spans="7:11" ht="15" x14ac:dyDescent="0.25">
      <c r="G102"/>
      <c r="H102"/>
      <c r="I102"/>
      <c r="J102"/>
      <c r="K102"/>
    </row>
    <row r="103" spans="7:11" ht="15" x14ac:dyDescent="0.25">
      <c r="G103"/>
      <c r="H103"/>
      <c r="I103"/>
      <c r="J103"/>
      <c r="K103"/>
    </row>
    <row r="104" spans="7:11" ht="15" x14ac:dyDescent="0.25">
      <c r="G104"/>
      <c r="H104"/>
      <c r="I104"/>
      <c r="J104"/>
      <c r="K104"/>
    </row>
    <row r="105" spans="7:11" ht="15" x14ac:dyDescent="0.25">
      <c r="G105"/>
      <c r="H105"/>
      <c r="I105"/>
      <c r="J105"/>
      <c r="K105"/>
    </row>
    <row r="106" spans="7:11" ht="15" x14ac:dyDescent="0.25">
      <c r="G106"/>
      <c r="H106"/>
      <c r="I106"/>
      <c r="J106"/>
      <c r="K106"/>
    </row>
    <row r="107" spans="7:11" ht="15" x14ac:dyDescent="0.25">
      <c r="G107"/>
      <c r="H107"/>
      <c r="I107"/>
      <c r="J107"/>
      <c r="K107"/>
    </row>
    <row r="108" spans="7:11" ht="15" x14ac:dyDescent="0.25">
      <c r="G108"/>
      <c r="H108"/>
      <c r="I108"/>
      <c r="J108"/>
      <c r="K108"/>
    </row>
    <row r="109" spans="7:11" ht="15" x14ac:dyDescent="0.25">
      <c r="G109"/>
      <c r="H109"/>
      <c r="I109"/>
      <c r="J109"/>
      <c r="K109"/>
    </row>
    <row r="110" spans="7:11" ht="15" x14ac:dyDescent="0.25">
      <c r="G110"/>
      <c r="H110"/>
      <c r="I110"/>
      <c r="J110"/>
      <c r="K110"/>
    </row>
    <row r="111" spans="7:11" ht="15" x14ac:dyDescent="0.25">
      <c r="G111"/>
      <c r="H111"/>
      <c r="I111"/>
      <c r="J111"/>
      <c r="K111"/>
    </row>
    <row r="112" spans="7:11" ht="15" x14ac:dyDescent="0.25">
      <c r="G112"/>
      <c r="H112"/>
      <c r="I112"/>
      <c r="J112"/>
      <c r="K112"/>
    </row>
    <row r="113" spans="7:11" ht="15" x14ac:dyDescent="0.25">
      <c r="G113"/>
      <c r="H113"/>
      <c r="I113"/>
      <c r="J113"/>
      <c r="K113"/>
    </row>
    <row r="114" spans="7:11" ht="15" x14ac:dyDescent="0.25">
      <c r="G114"/>
      <c r="H114"/>
      <c r="I114"/>
      <c r="J114"/>
      <c r="K114"/>
    </row>
    <row r="115" spans="7:11" ht="15" x14ac:dyDescent="0.25">
      <c r="G115"/>
      <c r="H115"/>
      <c r="I115"/>
      <c r="J115"/>
      <c r="K115"/>
    </row>
    <row r="116" spans="7:11" ht="15" x14ac:dyDescent="0.25">
      <c r="G116"/>
      <c r="H116"/>
      <c r="I116"/>
      <c r="J116"/>
      <c r="K116"/>
    </row>
    <row r="117" spans="7:11" ht="15" x14ac:dyDescent="0.25">
      <c r="G117"/>
      <c r="H117"/>
      <c r="I117"/>
      <c r="J117"/>
      <c r="K117"/>
    </row>
    <row r="118" spans="7:11" ht="15" x14ac:dyDescent="0.25">
      <c r="G118"/>
      <c r="H118"/>
      <c r="I118"/>
      <c r="J118"/>
      <c r="K118"/>
    </row>
    <row r="119" spans="7:11" ht="15" x14ac:dyDescent="0.25">
      <c r="G119"/>
      <c r="H119"/>
      <c r="I119"/>
      <c r="J119"/>
      <c r="K119"/>
    </row>
    <row r="120" spans="7:11" ht="15" x14ac:dyDescent="0.25">
      <c r="G120"/>
      <c r="H120"/>
      <c r="I120"/>
      <c r="J120"/>
      <c r="K120"/>
    </row>
    <row r="121" spans="7:11" ht="15" x14ac:dyDescent="0.25">
      <c r="G121"/>
      <c r="H121"/>
      <c r="I121"/>
      <c r="J121"/>
      <c r="K121"/>
    </row>
    <row r="122" spans="7:11" ht="15" x14ac:dyDescent="0.25">
      <c r="G122"/>
      <c r="H122"/>
      <c r="I122"/>
      <c r="J122"/>
      <c r="K122"/>
    </row>
    <row r="123" spans="7:11" ht="15" x14ac:dyDescent="0.25">
      <c r="G123"/>
      <c r="H123"/>
      <c r="I123"/>
      <c r="J123"/>
      <c r="K123"/>
    </row>
    <row r="124" spans="7:11" ht="15" x14ac:dyDescent="0.25">
      <c r="G124"/>
      <c r="H124"/>
      <c r="I124"/>
      <c r="J124"/>
      <c r="K124"/>
    </row>
    <row r="125" spans="7:11" ht="15" x14ac:dyDescent="0.25">
      <c r="G125"/>
      <c r="H125"/>
      <c r="I125"/>
      <c r="J125"/>
      <c r="K125"/>
    </row>
    <row r="126" spans="7:11" ht="15" x14ac:dyDescent="0.25">
      <c r="G126"/>
      <c r="H126"/>
      <c r="I126"/>
      <c r="J126"/>
      <c r="K126"/>
    </row>
    <row r="127" spans="7:11" ht="15" x14ac:dyDescent="0.25">
      <c r="G127"/>
      <c r="H127"/>
      <c r="I127"/>
      <c r="J127"/>
      <c r="K127"/>
    </row>
    <row r="128" spans="7:11" ht="15" x14ac:dyDescent="0.25">
      <c r="G128"/>
      <c r="H128"/>
      <c r="I128"/>
      <c r="J128"/>
      <c r="K128"/>
    </row>
    <row r="129" spans="7:11" ht="15" x14ac:dyDescent="0.25">
      <c r="G129"/>
      <c r="H129"/>
      <c r="I129"/>
      <c r="J129"/>
      <c r="K129"/>
    </row>
    <row r="130" spans="7:11" ht="15" x14ac:dyDescent="0.25">
      <c r="G130"/>
      <c r="H130"/>
      <c r="I130"/>
      <c r="J130"/>
      <c r="K130"/>
    </row>
    <row r="131" spans="7:11" ht="15" x14ac:dyDescent="0.25">
      <c r="G131"/>
      <c r="H131"/>
      <c r="I131"/>
      <c r="J131"/>
      <c r="K131"/>
    </row>
    <row r="132" spans="7:11" ht="15" x14ac:dyDescent="0.25">
      <c r="G132"/>
      <c r="H132"/>
      <c r="I132"/>
      <c r="J132"/>
      <c r="K132"/>
    </row>
    <row r="133" spans="7:11" ht="15" x14ac:dyDescent="0.25">
      <c r="G133"/>
      <c r="H133"/>
      <c r="I133"/>
      <c r="J133"/>
      <c r="K133"/>
    </row>
    <row r="134" spans="7:11" ht="15" x14ac:dyDescent="0.25">
      <c r="G134"/>
      <c r="H134"/>
      <c r="I134"/>
      <c r="J134"/>
      <c r="K134"/>
    </row>
    <row r="135" spans="7:11" ht="15" x14ac:dyDescent="0.25">
      <c r="G135"/>
      <c r="H135"/>
      <c r="I135"/>
      <c r="J135"/>
      <c r="K135"/>
    </row>
    <row r="136" spans="7:11" ht="15" x14ac:dyDescent="0.25">
      <c r="G136"/>
      <c r="H136"/>
      <c r="I136"/>
      <c r="J136"/>
      <c r="K136"/>
    </row>
    <row r="137" spans="7:11" ht="15" x14ac:dyDescent="0.25">
      <c r="G137"/>
      <c r="H137"/>
      <c r="I137"/>
      <c r="J137"/>
      <c r="K137"/>
    </row>
    <row r="138" spans="7:11" ht="15" x14ac:dyDescent="0.25">
      <c r="G138"/>
      <c r="H138"/>
      <c r="I138"/>
      <c r="J138"/>
      <c r="K138"/>
    </row>
    <row r="139" spans="7:11" ht="15" x14ac:dyDescent="0.25">
      <c r="G139"/>
      <c r="H139"/>
      <c r="I139"/>
      <c r="J139"/>
      <c r="K139"/>
    </row>
    <row r="140" spans="7:11" ht="15" x14ac:dyDescent="0.25">
      <c r="G140"/>
      <c r="H140"/>
      <c r="I140"/>
      <c r="J140"/>
      <c r="K140"/>
    </row>
    <row r="141" spans="7:11" ht="15" x14ac:dyDescent="0.25">
      <c r="G141"/>
      <c r="H141"/>
      <c r="I141"/>
      <c r="J141"/>
      <c r="K141"/>
    </row>
    <row r="142" spans="7:11" ht="15" x14ac:dyDescent="0.25">
      <c r="G142"/>
      <c r="H142"/>
      <c r="I142"/>
      <c r="J142"/>
      <c r="K142"/>
    </row>
    <row r="143" spans="7:11" ht="15" x14ac:dyDescent="0.25">
      <c r="G143"/>
      <c r="H143"/>
      <c r="I143"/>
      <c r="J143"/>
      <c r="K143"/>
    </row>
    <row r="144" spans="7:11" ht="15" x14ac:dyDescent="0.25">
      <c r="G144"/>
      <c r="H144"/>
      <c r="I144"/>
      <c r="J144"/>
      <c r="K144"/>
    </row>
    <row r="145" spans="7:11" ht="15" x14ac:dyDescent="0.25">
      <c r="G145"/>
      <c r="H145"/>
      <c r="I145"/>
      <c r="J145"/>
      <c r="K145"/>
    </row>
    <row r="146" spans="7:11" ht="15" x14ac:dyDescent="0.25">
      <c r="G146"/>
      <c r="H146"/>
      <c r="I146"/>
      <c r="J146"/>
      <c r="K146"/>
    </row>
    <row r="147" spans="7:11" ht="15" x14ac:dyDescent="0.25">
      <c r="G147"/>
      <c r="H147"/>
      <c r="I147"/>
      <c r="J147"/>
      <c r="K147"/>
    </row>
    <row r="148" spans="7:11" ht="15" x14ac:dyDescent="0.25">
      <c r="G148"/>
      <c r="H148"/>
      <c r="I148"/>
      <c r="J148"/>
      <c r="K148"/>
    </row>
    <row r="149" spans="7:11" ht="15" x14ac:dyDescent="0.25">
      <c r="G149"/>
      <c r="H149"/>
      <c r="I149"/>
      <c r="J149"/>
      <c r="K149"/>
    </row>
    <row r="150" spans="7:11" ht="15" x14ac:dyDescent="0.25">
      <c r="G150"/>
      <c r="H150"/>
      <c r="I150"/>
      <c r="J150"/>
      <c r="K150"/>
    </row>
    <row r="151" spans="7:11" ht="15" x14ac:dyDescent="0.25">
      <c r="G151"/>
      <c r="H151"/>
      <c r="I151"/>
      <c r="J151"/>
      <c r="K151"/>
    </row>
    <row r="152" spans="7:11" ht="15" x14ac:dyDescent="0.25">
      <c r="G152"/>
      <c r="H152"/>
      <c r="I152"/>
      <c r="J152"/>
      <c r="K152"/>
    </row>
    <row r="153" spans="7:11" ht="15" x14ac:dyDescent="0.25">
      <c r="G153"/>
      <c r="H153"/>
      <c r="I153"/>
      <c r="J153"/>
      <c r="K153"/>
    </row>
    <row r="154" spans="7:11" ht="15" x14ac:dyDescent="0.25">
      <c r="G154"/>
      <c r="H154"/>
      <c r="I154"/>
      <c r="J154"/>
      <c r="K154"/>
    </row>
    <row r="155" spans="7:11" ht="15" x14ac:dyDescent="0.25">
      <c r="G155"/>
      <c r="H155"/>
      <c r="I155"/>
      <c r="J155"/>
      <c r="K155"/>
    </row>
    <row r="156" spans="7:11" ht="15" x14ac:dyDescent="0.25">
      <c r="G156"/>
      <c r="H156"/>
      <c r="I156"/>
      <c r="J156"/>
      <c r="K156"/>
    </row>
    <row r="157" spans="7:11" ht="15" x14ac:dyDescent="0.25">
      <c r="G157"/>
      <c r="H157"/>
      <c r="I157"/>
      <c r="J157"/>
      <c r="K157"/>
    </row>
    <row r="158" spans="7:11" ht="15" x14ac:dyDescent="0.25">
      <c r="G158"/>
      <c r="H158"/>
      <c r="I158"/>
      <c r="J158"/>
      <c r="K158"/>
    </row>
    <row r="159" spans="7:11" ht="15" x14ac:dyDescent="0.25">
      <c r="G159"/>
      <c r="H159"/>
      <c r="I159"/>
      <c r="J159"/>
      <c r="K159"/>
    </row>
    <row r="160" spans="7:11" ht="15" x14ac:dyDescent="0.25">
      <c r="G160"/>
      <c r="H160"/>
      <c r="I160"/>
      <c r="J160"/>
      <c r="K160"/>
    </row>
    <row r="161" spans="7:11" ht="15" x14ac:dyDescent="0.25">
      <c r="G161"/>
      <c r="H161"/>
      <c r="I161"/>
      <c r="J161"/>
      <c r="K161"/>
    </row>
    <row r="162" spans="7:11" ht="15" x14ac:dyDescent="0.25">
      <c r="G162"/>
      <c r="H162"/>
      <c r="I162"/>
      <c r="J162"/>
      <c r="K162"/>
    </row>
    <row r="163" spans="7:11" ht="15" x14ac:dyDescent="0.25">
      <c r="G163"/>
      <c r="H163"/>
      <c r="I163"/>
      <c r="J163"/>
      <c r="K163"/>
    </row>
    <row r="164" spans="7:11" ht="15" x14ac:dyDescent="0.25">
      <c r="G164"/>
      <c r="H164"/>
      <c r="I164"/>
      <c r="J164"/>
      <c r="K164"/>
    </row>
    <row r="165" spans="7:11" ht="15" x14ac:dyDescent="0.25">
      <c r="G165"/>
      <c r="H165"/>
      <c r="I165"/>
      <c r="J165"/>
      <c r="K165"/>
    </row>
    <row r="166" spans="7:11" ht="15" x14ac:dyDescent="0.25">
      <c r="G166"/>
      <c r="H166"/>
      <c r="I166"/>
      <c r="J166"/>
      <c r="K166"/>
    </row>
    <row r="167" spans="7:11" ht="15" x14ac:dyDescent="0.25">
      <c r="G167"/>
      <c r="H167"/>
      <c r="I167"/>
      <c r="J167"/>
      <c r="K167"/>
    </row>
    <row r="168" spans="7:11" ht="15" x14ac:dyDescent="0.25">
      <c r="G168"/>
      <c r="H168"/>
      <c r="I168"/>
      <c r="J168"/>
      <c r="K168"/>
    </row>
    <row r="169" spans="7:11" ht="15" x14ac:dyDescent="0.25">
      <c r="G169"/>
      <c r="H169"/>
      <c r="I169"/>
      <c r="J169"/>
      <c r="K169"/>
    </row>
    <row r="170" spans="7:11" ht="15" x14ac:dyDescent="0.25">
      <c r="G170"/>
      <c r="H170"/>
      <c r="I170"/>
      <c r="J170"/>
      <c r="K170"/>
    </row>
    <row r="171" spans="7:11" ht="15" x14ac:dyDescent="0.25">
      <c r="G171"/>
      <c r="H171"/>
      <c r="I171"/>
      <c r="J171"/>
      <c r="K171"/>
    </row>
    <row r="172" spans="7:11" ht="15" x14ac:dyDescent="0.25">
      <c r="G172"/>
      <c r="H172"/>
      <c r="I172"/>
      <c r="J172"/>
      <c r="K172"/>
    </row>
    <row r="173" spans="7:11" ht="15" x14ac:dyDescent="0.25">
      <c r="G173"/>
      <c r="H173"/>
      <c r="I173"/>
      <c r="J173"/>
      <c r="K173"/>
    </row>
    <row r="174" spans="7:11" ht="15" x14ac:dyDescent="0.25">
      <c r="G174"/>
      <c r="H174"/>
      <c r="I174"/>
      <c r="J174"/>
      <c r="K174"/>
    </row>
    <row r="175" spans="7:11" ht="15" x14ac:dyDescent="0.25">
      <c r="G175"/>
      <c r="H175"/>
      <c r="I175"/>
      <c r="J175"/>
      <c r="K175"/>
    </row>
    <row r="176" spans="7:11" ht="15" x14ac:dyDescent="0.25">
      <c r="G176"/>
      <c r="H176"/>
      <c r="I176"/>
      <c r="J176"/>
      <c r="K176"/>
    </row>
    <row r="177" spans="7:11" ht="15" x14ac:dyDescent="0.25">
      <c r="G177"/>
      <c r="H177"/>
      <c r="I177"/>
      <c r="J177"/>
      <c r="K177"/>
    </row>
    <row r="178" spans="7:11" ht="15" x14ac:dyDescent="0.25">
      <c r="G178"/>
      <c r="H178"/>
      <c r="I178"/>
      <c r="J178"/>
      <c r="K178"/>
    </row>
    <row r="179" spans="7:11" ht="15" x14ac:dyDescent="0.25">
      <c r="G179"/>
      <c r="H179"/>
      <c r="I179"/>
      <c r="J179"/>
      <c r="K179"/>
    </row>
    <row r="180" spans="7:11" ht="15" x14ac:dyDescent="0.25">
      <c r="G180"/>
      <c r="H180"/>
      <c r="I180"/>
      <c r="J180"/>
      <c r="K180"/>
    </row>
    <row r="181" spans="7:11" ht="15" x14ac:dyDescent="0.25">
      <c r="G181"/>
      <c r="H181"/>
      <c r="I181"/>
      <c r="J181"/>
      <c r="K181"/>
    </row>
    <row r="182" spans="7:11" ht="15" x14ac:dyDescent="0.25">
      <c r="G182"/>
      <c r="H182"/>
      <c r="I182"/>
      <c r="J182"/>
      <c r="K182"/>
    </row>
    <row r="183" spans="7:11" ht="15" x14ac:dyDescent="0.25">
      <c r="G183"/>
      <c r="H183"/>
      <c r="I183"/>
      <c r="J183"/>
      <c r="K183"/>
    </row>
    <row r="184" spans="7:11" ht="15" x14ac:dyDescent="0.25">
      <c r="G184"/>
      <c r="H184"/>
      <c r="I184"/>
      <c r="J184"/>
      <c r="K184"/>
    </row>
    <row r="185" spans="7:11" ht="15" x14ac:dyDescent="0.25">
      <c r="G185"/>
      <c r="H185"/>
      <c r="I185"/>
      <c r="J185"/>
      <c r="K185"/>
    </row>
    <row r="186" spans="7:11" ht="15" x14ac:dyDescent="0.25">
      <c r="G186"/>
      <c r="H186"/>
      <c r="I186"/>
      <c r="J186"/>
      <c r="K186"/>
    </row>
    <row r="187" spans="7:11" ht="15" x14ac:dyDescent="0.25">
      <c r="G187"/>
      <c r="H187"/>
      <c r="I187"/>
      <c r="J187"/>
      <c r="K187"/>
    </row>
    <row r="188" spans="7:11" ht="15" x14ac:dyDescent="0.25">
      <c r="G188"/>
      <c r="H188"/>
      <c r="I188"/>
      <c r="J188"/>
      <c r="K188"/>
    </row>
    <row r="189" spans="7:11" ht="15" x14ac:dyDescent="0.25">
      <c r="G189"/>
      <c r="H189"/>
      <c r="I189"/>
      <c r="J189"/>
      <c r="K189"/>
    </row>
    <row r="190" spans="7:11" ht="15" x14ac:dyDescent="0.25">
      <c r="G190"/>
      <c r="H190"/>
      <c r="I190"/>
      <c r="J190"/>
      <c r="K190"/>
    </row>
    <row r="191" spans="7:11" ht="15" x14ac:dyDescent="0.25">
      <c r="G191"/>
      <c r="H191"/>
      <c r="I191"/>
      <c r="J191"/>
      <c r="K191"/>
    </row>
    <row r="192" spans="7:11" ht="15" x14ac:dyDescent="0.25">
      <c r="G192"/>
      <c r="H192"/>
      <c r="I192"/>
      <c r="J192"/>
      <c r="K192"/>
    </row>
    <row r="193" spans="7:11" ht="15" x14ac:dyDescent="0.25">
      <c r="G193"/>
      <c r="H193"/>
      <c r="I193"/>
      <c r="J193"/>
      <c r="K193"/>
    </row>
    <row r="194" spans="7:11" ht="15" x14ac:dyDescent="0.25">
      <c r="G194"/>
      <c r="H194"/>
      <c r="I194"/>
      <c r="J194"/>
      <c r="K194"/>
    </row>
    <row r="195" spans="7:11" ht="15" x14ac:dyDescent="0.25">
      <c r="G195"/>
      <c r="H195"/>
      <c r="I195"/>
      <c r="J195"/>
      <c r="K195"/>
    </row>
    <row r="196" spans="7:11" ht="15" x14ac:dyDescent="0.25">
      <c r="G196"/>
      <c r="H196"/>
      <c r="I196"/>
      <c r="J196"/>
      <c r="K196"/>
    </row>
    <row r="197" spans="7:11" ht="15" x14ac:dyDescent="0.25">
      <c r="G197"/>
      <c r="H197"/>
      <c r="I197"/>
      <c r="J197"/>
      <c r="K197"/>
    </row>
    <row r="198" spans="7:11" ht="15" x14ac:dyDescent="0.25">
      <c r="G198"/>
      <c r="H198"/>
      <c r="I198"/>
      <c r="J198"/>
      <c r="K198"/>
    </row>
    <row r="199" spans="7:11" ht="15" x14ac:dyDescent="0.25">
      <c r="G199"/>
      <c r="H199"/>
      <c r="I199"/>
      <c r="J199"/>
      <c r="K199"/>
    </row>
    <row r="200" spans="7:11" ht="15" x14ac:dyDescent="0.25">
      <c r="G200"/>
      <c r="H200"/>
      <c r="I200"/>
      <c r="J200"/>
      <c r="K200"/>
    </row>
    <row r="201" spans="7:11" ht="15" x14ac:dyDescent="0.25">
      <c r="G201"/>
      <c r="H201"/>
      <c r="I201"/>
      <c r="J201"/>
      <c r="K201"/>
    </row>
    <row r="202" spans="7:11" ht="15" x14ac:dyDescent="0.25">
      <c r="G202"/>
      <c r="H202"/>
      <c r="I202"/>
      <c r="J202"/>
      <c r="K202"/>
    </row>
    <row r="203" spans="7:11" ht="15" x14ac:dyDescent="0.25">
      <c r="G203"/>
      <c r="H203"/>
      <c r="I203"/>
      <c r="J203"/>
      <c r="K203"/>
    </row>
    <row r="204" spans="7:11" ht="15" x14ac:dyDescent="0.25">
      <c r="G204"/>
      <c r="H204"/>
      <c r="I204"/>
      <c r="J204"/>
      <c r="K204"/>
    </row>
    <row r="205" spans="7:11" ht="15" x14ac:dyDescent="0.25">
      <c r="G205"/>
      <c r="H205"/>
      <c r="I205"/>
      <c r="J205"/>
      <c r="K205"/>
    </row>
    <row r="206" spans="7:11" ht="15" x14ac:dyDescent="0.25">
      <c r="G206"/>
      <c r="H206"/>
      <c r="I206"/>
      <c r="J206"/>
      <c r="K206"/>
    </row>
    <row r="207" spans="7:11" ht="15" x14ac:dyDescent="0.25">
      <c r="G207"/>
      <c r="H207"/>
      <c r="I207"/>
      <c r="J207"/>
      <c r="K207"/>
    </row>
    <row r="208" spans="7:11" ht="15" x14ac:dyDescent="0.25">
      <c r="G208"/>
      <c r="H208"/>
      <c r="I208"/>
      <c r="J208"/>
      <c r="K208"/>
    </row>
    <row r="209" spans="7:11" ht="15" x14ac:dyDescent="0.25">
      <c r="G209"/>
      <c r="H209"/>
      <c r="I209"/>
      <c r="J209"/>
      <c r="K209"/>
    </row>
    <row r="210" spans="7:11" ht="15" x14ac:dyDescent="0.25">
      <c r="G210"/>
      <c r="H210"/>
      <c r="I210"/>
      <c r="J210"/>
      <c r="K210"/>
    </row>
    <row r="211" spans="7:11" ht="15" x14ac:dyDescent="0.25">
      <c r="G211"/>
      <c r="H211"/>
      <c r="I211"/>
      <c r="J211"/>
      <c r="K211"/>
    </row>
    <row r="212" spans="7:11" ht="15" x14ac:dyDescent="0.25">
      <c r="G212"/>
      <c r="H212"/>
      <c r="I212"/>
      <c r="J212"/>
      <c r="K212"/>
    </row>
    <row r="213" spans="7:11" ht="15" x14ac:dyDescent="0.25">
      <c r="G213"/>
      <c r="H213"/>
      <c r="I213"/>
      <c r="J213"/>
      <c r="K213"/>
    </row>
    <row r="214" spans="7:11" ht="15" x14ac:dyDescent="0.25">
      <c r="G214"/>
      <c r="H214"/>
      <c r="I214"/>
      <c r="J214"/>
      <c r="K214"/>
    </row>
    <row r="215" spans="7:11" ht="15" x14ac:dyDescent="0.25">
      <c r="G215"/>
      <c r="H215"/>
      <c r="I215"/>
      <c r="J215"/>
      <c r="K215"/>
    </row>
    <row r="216" spans="7:11" ht="15" x14ac:dyDescent="0.25">
      <c r="G216"/>
      <c r="H216"/>
      <c r="I216"/>
      <c r="J216"/>
      <c r="K216"/>
    </row>
    <row r="217" spans="7:11" ht="15" x14ac:dyDescent="0.25">
      <c r="G217"/>
      <c r="H217"/>
      <c r="I217"/>
      <c r="J217"/>
      <c r="K217"/>
    </row>
    <row r="218" spans="7:11" ht="15" x14ac:dyDescent="0.25">
      <c r="G218"/>
      <c r="H218"/>
      <c r="I218"/>
      <c r="J218"/>
      <c r="K218"/>
    </row>
    <row r="219" spans="7:11" ht="15" x14ac:dyDescent="0.25">
      <c r="G219"/>
      <c r="H219"/>
      <c r="I219"/>
      <c r="J219"/>
      <c r="K219"/>
    </row>
    <row r="220" spans="7:11" ht="15" x14ac:dyDescent="0.25">
      <c r="G220"/>
      <c r="H220"/>
      <c r="I220"/>
      <c r="J220"/>
      <c r="K220"/>
    </row>
    <row r="221" spans="7:11" ht="15" x14ac:dyDescent="0.25">
      <c r="G221"/>
      <c r="H221"/>
      <c r="I221"/>
      <c r="J221"/>
      <c r="K221"/>
    </row>
    <row r="222" spans="7:11" ht="15" x14ac:dyDescent="0.25">
      <c r="G222"/>
      <c r="H222"/>
      <c r="I222"/>
      <c r="J222"/>
      <c r="K222"/>
    </row>
    <row r="223" spans="7:11" ht="15" x14ac:dyDescent="0.25">
      <c r="G223"/>
      <c r="H223"/>
      <c r="I223"/>
      <c r="J223"/>
      <c r="K223"/>
    </row>
    <row r="224" spans="7:11" ht="15" x14ac:dyDescent="0.25">
      <c r="G224"/>
      <c r="H224"/>
      <c r="I224"/>
      <c r="J224"/>
      <c r="K224"/>
    </row>
    <row r="225" spans="7:11" ht="15" x14ac:dyDescent="0.25">
      <c r="G225"/>
      <c r="H225"/>
      <c r="I225"/>
      <c r="J225"/>
      <c r="K225"/>
    </row>
    <row r="226" spans="7:11" ht="15" x14ac:dyDescent="0.25">
      <c r="G226"/>
      <c r="H226"/>
      <c r="I226"/>
      <c r="J226"/>
      <c r="K226"/>
    </row>
    <row r="227" spans="7:11" ht="15" x14ac:dyDescent="0.25">
      <c r="G227"/>
      <c r="H227"/>
      <c r="I227"/>
      <c r="J227"/>
      <c r="K227"/>
    </row>
    <row r="228" spans="7:11" ht="15" x14ac:dyDescent="0.25">
      <c r="G228"/>
      <c r="H228"/>
      <c r="I228"/>
      <c r="J228"/>
      <c r="K228"/>
    </row>
    <row r="229" spans="7:11" ht="15" x14ac:dyDescent="0.25">
      <c r="G229"/>
      <c r="H229"/>
      <c r="I229"/>
      <c r="J229"/>
      <c r="K229"/>
    </row>
    <row r="230" spans="7:11" ht="15" x14ac:dyDescent="0.25">
      <c r="G230"/>
      <c r="H230"/>
      <c r="I230"/>
      <c r="J230"/>
      <c r="K230"/>
    </row>
    <row r="231" spans="7:11" ht="15" x14ac:dyDescent="0.25">
      <c r="G231"/>
      <c r="H231"/>
      <c r="I231"/>
      <c r="J231"/>
      <c r="K231"/>
    </row>
    <row r="232" spans="7:11" ht="15" x14ac:dyDescent="0.25">
      <c r="G232"/>
      <c r="H232"/>
      <c r="I232"/>
      <c r="J232"/>
      <c r="K232"/>
    </row>
    <row r="233" spans="7:11" ht="15" x14ac:dyDescent="0.25">
      <c r="G233"/>
      <c r="H233"/>
      <c r="I233"/>
      <c r="J233"/>
      <c r="K233"/>
    </row>
    <row r="234" spans="7:11" ht="15" x14ac:dyDescent="0.25">
      <c r="G234"/>
      <c r="H234"/>
      <c r="I234"/>
      <c r="J234"/>
      <c r="K234"/>
    </row>
    <row r="235" spans="7:11" ht="15" x14ac:dyDescent="0.25">
      <c r="G235"/>
      <c r="H235"/>
      <c r="I235"/>
      <c r="J235"/>
      <c r="K235"/>
    </row>
    <row r="236" spans="7:11" ht="15" x14ac:dyDescent="0.25">
      <c r="G236"/>
      <c r="H236"/>
      <c r="I236"/>
      <c r="J236"/>
      <c r="K236"/>
    </row>
    <row r="237" spans="7:11" ht="15" x14ac:dyDescent="0.25">
      <c r="G237"/>
      <c r="H237"/>
      <c r="I237"/>
      <c r="J237"/>
      <c r="K237"/>
    </row>
    <row r="238" spans="7:11" ht="15" x14ac:dyDescent="0.25">
      <c r="G238"/>
      <c r="H238"/>
      <c r="I238"/>
      <c r="J238"/>
      <c r="K238"/>
    </row>
    <row r="239" spans="7:11" ht="15" x14ac:dyDescent="0.25">
      <c r="G239"/>
      <c r="H239"/>
      <c r="I239"/>
      <c r="J239"/>
      <c r="K239"/>
    </row>
    <row r="240" spans="7:11" ht="15" x14ac:dyDescent="0.25">
      <c r="G240"/>
      <c r="H240"/>
      <c r="I240"/>
      <c r="J240"/>
      <c r="K240"/>
    </row>
    <row r="241" spans="7:11" ht="15" x14ac:dyDescent="0.25">
      <c r="G241"/>
      <c r="H241"/>
      <c r="I241"/>
      <c r="J241"/>
      <c r="K241"/>
    </row>
    <row r="242" spans="7:11" ht="15" x14ac:dyDescent="0.25">
      <c r="G242"/>
      <c r="H242"/>
      <c r="I242"/>
      <c r="J242"/>
      <c r="K242"/>
    </row>
    <row r="243" spans="7:11" ht="15" x14ac:dyDescent="0.25">
      <c r="G243"/>
      <c r="H243"/>
      <c r="I243"/>
      <c r="J243"/>
      <c r="K243"/>
    </row>
    <row r="244" spans="7:11" ht="15" x14ac:dyDescent="0.25">
      <c r="G244"/>
      <c r="H244"/>
      <c r="I244"/>
      <c r="J244"/>
      <c r="K244"/>
    </row>
    <row r="245" spans="7:11" ht="15" x14ac:dyDescent="0.25">
      <c r="G245"/>
      <c r="H245"/>
      <c r="I245"/>
      <c r="J245"/>
      <c r="K245"/>
    </row>
    <row r="246" spans="7:11" ht="15" x14ac:dyDescent="0.25">
      <c r="G246"/>
      <c r="H246"/>
      <c r="I246"/>
      <c r="J246"/>
      <c r="K246"/>
    </row>
    <row r="247" spans="7:11" ht="15" x14ac:dyDescent="0.25">
      <c r="G247"/>
      <c r="H247"/>
      <c r="I247"/>
      <c r="J247"/>
      <c r="K247"/>
    </row>
    <row r="248" spans="7:11" ht="15" x14ac:dyDescent="0.25">
      <c r="G248"/>
      <c r="H248"/>
      <c r="I248"/>
      <c r="J248"/>
      <c r="K248"/>
    </row>
    <row r="249" spans="7:11" ht="15" x14ac:dyDescent="0.25">
      <c r="G249"/>
      <c r="H249"/>
      <c r="I249"/>
      <c r="J249"/>
      <c r="K249"/>
    </row>
    <row r="250" spans="7:11" ht="15" x14ac:dyDescent="0.25">
      <c r="G250"/>
      <c r="H250"/>
      <c r="I250"/>
      <c r="J250"/>
      <c r="K250"/>
    </row>
    <row r="251" spans="7:11" ht="15" x14ac:dyDescent="0.25">
      <c r="G251"/>
      <c r="H251"/>
      <c r="I251"/>
      <c r="J251"/>
      <c r="K251"/>
    </row>
    <row r="252" spans="7:11" ht="15" x14ac:dyDescent="0.25">
      <c r="G252"/>
      <c r="H252"/>
      <c r="I252"/>
      <c r="J252"/>
      <c r="K252"/>
    </row>
    <row r="253" spans="7:11" ht="15" x14ac:dyDescent="0.25">
      <c r="G253"/>
      <c r="H253"/>
      <c r="I253"/>
      <c r="J253"/>
      <c r="K253"/>
    </row>
    <row r="254" spans="7:11" ht="15" x14ac:dyDescent="0.25">
      <c r="G254"/>
      <c r="H254"/>
      <c r="I254"/>
      <c r="J254"/>
      <c r="K254"/>
    </row>
    <row r="255" spans="7:11" ht="15" x14ac:dyDescent="0.25">
      <c r="G255"/>
      <c r="H255"/>
      <c r="I255"/>
      <c r="J255"/>
      <c r="K255"/>
    </row>
    <row r="256" spans="7:11" ht="15" x14ac:dyDescent="0.25">
      <c r="G256"/>
      <c r="H256"/>
      <c r="I256"/>
      <c r="J256"/>
      <c r="K256"/>
    </row>
    <row r="257" spans="7:11" ht="15" x14ac:dyDescent="0.25">
      <c r="G257"/>
      <c r="H257"/>
      <c r="I257"/>
      <c r="J257"/>
      <c r="K257"/>
    </row>
    <row r="258" spans="7:11" ht="15" x14ac:dyDescent="0.25">
      <c r="G258"/>
      <c r="H258"/>
      <c r="I258"/>
      <c r="J258"/>
      <c r="K258"/>
    </row>
    <row r="259" spans="7:11" ht="15" x14ac:dyDescent="0.25">
      <c r="G259"/>
      <c r="H259"/>
      <c r="I259"/>
      <c r="J259"/>
      <c r="K259"/>
    </row>
    <row r="260" spans="7:11" ht="15" x14ac:dyDescent="0.25">
      <c r="G260"/>
      <c r="H260"/>
      <c r="I260"/>
      <c r="J260"/>
      <c r="K260"/>
    </row>
    <row r="261" spans="7:11" ht="15" x14ac:dyDescent="0.25">
      <c r="G261"/>
      <c r="H261"/>
      <c r="I261"/>
      <c r="J261"/>
      <c r="K261"/>
    </row>
    <row r="262" spans="7:11" ht="15" x14ac:dyDescent="0.25">
      <c r="G262"/>
      <c r="H262"/>
      <c r="I262"/>
      <c r="J262"/>
      <c r="K262"/>
    </row>
    <row r="263" spans="7:11" ht="15" x14ac:dyDescent="0.25">
      <c r="G263"/>
      <c r="H263"/>
      <c r="I263"/>
      <c r="J263"/>
      <c r="K263"/>
    </row>
    <row r="264" spans="7:11" ht="15" x14ac:dyDescent="0.25">
      <c r="G264"/>
      <c r="H264"/>
      <c r="I264"/>
      <c r="J264"/>
      <c r="K264"/>
    </row>
    <row r="265" spans="7:11" ht="15" x14ac:dyDescent="0.25">
      <c r="G265"/>
      <c r="H265"/>
      <c r="I265"/>
      <c r="J265"/>
      <c r="K265"/>
    </row>
    <row r="266" spans="7:11" ht="15" x14ac:dyDescent="0.25">
      <c r="G266"/>
      <c r="H266"/>
      <c r="I266"/>
      <c r="J266"/>
      <c r="K266"/>
    </row>
    <row r="267" spans="7:11" ht="15" x14ac:dyDescent="0.25">
      <c r="G267"/>
      <c r="H267"/>
      <c r="I267"/>
      <c r="J267"/>
      <c r="K267"/>
    </row>
    <row r="268" spans="7:11" ht="15" x14ac:dyDescent="0.25">
      <c r="G268"/>
      <c r="H268"/>
      <c r="I268"/>
      <c r="J268"/>
      <c r="K268"/>
    </row>
    <row r="269" spans="7:11" ht="15" x14ac:dyDescent="0.25">
      <c r="G269"/>
      <c r="H269"/>
      <c r="I269"/>
      <c r="J269"/>
      <c r="K269"/>
    </row>
    <row r="270" spans="7:11" ht="15" x14ac:dyDescent="0.25">
      <c r="G270"/>
      <c r="H270"/>
      <c r="I270"/>
      <c r="J270"/>
      <c r="K270"/>
    </row>
    <row r="271" spans="7:11" ht="15" x14ac:dyDescent="0.25">
      <c r="G271"/>
      <c r="H271"/>
      <c r="I271"/>
      <c r="J271"/>
      <c r="K271"/>
    </row>
    <row r="272" spans="7:11" ht="15" x14ac:dyDescent="0.25">
      <c r="G272"/>
      <c r="H272"/>
      <c r="I272"/>
      <c r="J272"/>
      <c r="K272"/>
    </row>
    <row r="273" spans="7:11" ht="15" x14ac:dyDescent="0.25">
      <c r="G273"/>
      <c r="H273"/>
      <c r="I273"/>
      <c r="J273"/>
      <c r="K273"/>
    </row>
    <row r="274" spans="7:11" ht="15" x14ac:dyDescent="0.25">
      <c r="G274"/>
      <c r="H274"/>
      <c r="I274"/>
      <c r="J274"/>
      <c r="K274"/>
    </row>
    <row r="275" spans="7:11" ht="15" x14ac:dyDescent="0.25">
      <c r="G275"/>
      <c r="H275"/>
      <c r="I275"/>
      <c r="J275"/>
      <c r="K275"/>
    </row>
    <row r="276" spans="7:11" ht="15" x14ac:dyDescent="0.25">
      <c r="G276"/>
      <c r="H276"/>
      <c r="I276"/>
      <c r="J276"/>
      <c r="K276"/>
    </row>
    <row r="277" spans="7:11" ht="15" x14ac:dyDescent="0.25">
      <c r="G277"/>
      <c r="H277"/>
      <c r="I277"/>
      <c r="J277"/>
      <c r="K277"/>
    </row>
    <row r="278" spans="7:11" ht="15" x14ac:dyDescent="0.25">
      <c r="G278"/>
      <c r="H278"/>
      <c r="I278"/>
      <c r="J278"/>
      <c r="K278"/>
    </row>
    <row r="279" spans="7:11" ht="15" x14ac:dyDescent="0.25">
      <c r="G279"/>
      <c r="H279"/>
      <c r="I279"/>
      <c r="J279"/>
      <c r="K279"/>
    </row>
    <row r="280" spans="7:11" ht="15" x14ac:dyDescent="0.25">
      <c r="G280"/>
      <c r="H280"/>
      <c r="I280"/>
      <c r="J280"/>
      <c r="K280"/>
    </row>
    <row r="281" spans="7:11" ht="15" x14ac:dyDescent="0.25">
      <c r="G281"/>
      <c r="H281"/>
      <c r="I281"/>
      <c r="J281"/>
      <c r="K281"/>
    </row>
    <row r="282" spans="7:11" ht="15" x14ac:dyDescent="0.25">
      <c r="G282"/>
      <c r="H282"/>
      <c r="I282"/>
      <c r="J282"/>
      <c r="K282"/>
    </row>
    <row r="283" spans="7:11" ht="15" x14ac:dyDescent="0.25">
      <c r="G283"/>
      <c r="H283"/>
      <c r="I283"/>
      <c r="J283"/>
      <c r="K283"/>
    </row>
    <row r="284" spans="7:11" ht="15" x14ac:dyDescent="0.25">
      <c r="G284"/>
      <c r="H284"/>
      <c r="I284"/>
      <c r="J284"/>
      <c r="K284"/>
    </row>
    <row r="285" spans="7:11" ht="15" x14ac:dyDescent="0.25">
      <c r="G285"/>
      <c r="H285"/>
      <c r="I285"/>
      <c r="J285"/>
      <c r="K285"/>
    </row>
    <row r="286" spans="7:11" ht="15" x14ac:dyDescent="0.25">
      <c r="G286"/>
      <c r="H286"/>
      <c r="I286"/>
      <c r="J286"/>
      <c r="K286"/>
    </row>
    <row r="287" spans="7:11" ht="15" x14ac:dyDescent="0.25">
      <c r="G287"/>
      <c r="H287"/>
      <c r="I287"/>
      <c r="J287"/>
      <c r="K287"/>
    </row>
    <row r="288" spans="7:11" ht="15" x14ac:dyDescent="0.25">
      <c r="G288"/>
      <c r="H288"/>
      <c r="I288"/>
      <c r="J288"/>
      <c r="K288"/>
    </row>
    <row r="289" spans="7:11" ht="15" x14ac:dyDescent="0.25">
      <c r="G289"/>
      <c r="H289"/>
      <c r="I289"/>
      <c r="J289"/>
      <c r="K289"/>
    </row>
    <row r="290" spans="7:11" ht="15" x14ac:dyDescent="0.25">
      <c r="G290"/>
      <c r="H290"/>
      <c r="I290"/>
      <c r="J290"/>
      <c r="K290"/>
    </row>
    <row r="291" spans="7:11" ht="15" x14ac:dyDescent="0.25">
      <c r="G291"/>
      <c r="H291"/>
      <c r="I291"/>
      <c r="J291"/>
      <c r="K291"/>
    </row>
    <row r="292" spans="7:11" ht="15" x14ac:dyDescent="0.25">
      <c r="G292"/>
      <c r="H292"/>
      <c r="I292"/>
      <c r="J292"/>
      <c r="K292"/>
    </row>
    <row r="293" spans="7:11" ht="15" x14ac:dyDescent="0.25">
      <c r="G293"/>
      <c r="H293"/>
      <c r="I293"/>
      <c r="J293"/>
      <c r="K293"/>
    </row>
    <row r="294" spans="7:11" ht="15" x14ac:dyDescent="0.25">
      <c r="G294"/>
      <c r="H294"/>
      <c r="I294"/>
      <c r="J294"/>
      <c r="K294"/>
    </row>
    <row r="295" spans="7:11" ht="15" x14ac:dyDescent="0.25">
      <c r="G295"/>
      <c r="H295"/>
      <c r="I295"/>
      <c r="J295"/>
      <c r="K295"/>
    </row>
    <row r="296" spans="7:11" ht="15" x14ac:dyDescent="0.25">
      <c r="G296"/>
      <c r="H296"/>
      <c r="I296"/>
      <c r="J296"/>
      <c r="K296"/>
    </row>
    <row r="297" spans="7:11" ht="15" x14ac:dyDescent="0.25">
      <c r="G297"/>
      <c r="H297"/>
      <c r="I297"/>
      <c r="J297"/>
      <c r="K297"/>
    </row>
    <row r="298" spans="7:11" ht="15" x14ac:dyDescent="0.25">
      <c r="G298"/>
      <c r="H298"/>
      <c r="I298"/>
      <c r="J298"/>
      <c r="K298"/>
    </row>
    <row r="299" spans="7:11" ht="15" x14ac:dyDescent="0.25">
      <c r="G299"/>
      <c r="H299"/>
      <c r="I299"/>
      <c r="J299"/>
      <c r="K299"/>
    </row>
    <row r="300" spans="7:11" ht="15" x14ac:dyDescent="0.25">
      <c r="G300"/>
      <c r="H300"/>
      <c r="I300"/>
      <c r="J300"/>
      <c r="K300"/>
    </row>
    <row r="301" spans="7:11" ht="15" x14ac:dyDescent="0.25">
      <c r="G301"/>
      <c r="H301"/>
      <c r="I301"/>
      <c r="J301"/>
      <c r="K301"/>
    </row>
    <row r="302" spans="7:11" ht="15" x14ac:dyDescent="0.25">
      <c r="G302"/>
      <c r="H302"/>
      <c r="I302"/>
      <c r="J302"/>
      <c r="K302"/>
    </row>
    <row r="303" spans="7:11" ht="15" x14ac:dyDescent="0.25">
      <c r="G303"/>
      <c r="H303"/>
      <c r="I303"/>
      <c r="J303"/>
      <c r="K303"/>
    </row>
    <row r="304" spans="7:11" ht="15" x14ac:dyDescent="0.25">
      <c r="G304"/>
      <c r="H304"/>
      <c r="I304"/>
      <c r="J304"/>
      <c r="K304"/>
    </row>
    <row r="305" spans="7:11" ht="15" x14ac:dyDescent="0.25">
      <c r="G305"/>
      <c r="H305"/>
      <c r="I305"/>
      <c r="J305"/>
      <c r="K305"/>
    </row>
    <row r="306" spans="7:11" ht="15" x14ac:dyDescent="0.25">
      <c r="G306"/>
      <c r="H306"/>
      <c r="I306"/>
      <c r="J306"/>
      <c r="K306"/>
    </row>
    <row r="307" spans="7:11" ht="15" x14ac:dyDescent="0.25">
      <c r="G307"/>
      <c r="H307"/>
      <c r="I307"/>
      <c r="J307"/>
      <c r="K307"/>
    </row>
    <row r="308" spans="7:11" ht="15" x14ac:dyDescent="0.25">
      <c r="G308"/>
      <c r="H308"/>
      <c r="I308"/>
      <c r="J308"/>
      <c r="K308"/>
    </row>
    <row r="309" spans="7:11" ht="15" x14ac:dyDescent="0.25">
      <c r="G309"/>
      <c r="H309"/>
      <c r="I309"/>
      <c r="J309"/>
      <c r="K309"/>
    </row>
    <row r="310" spans="7:11" ht="15" x14ac:dyDescent="0.25">
      <c r="G310"/>
      <c r="H310"/>
      <c r="I310"/>
      <c r="J310"/>
      <c r="K310"/>
    </row>
    <row r="311" spans="7:11" ht="15" x14ac:dyDescent="0.25">
      <c r="G311"/>
      <c r="H311"/>
      <c r="I311"/>
      <c r="J311"/>
      <c r="K311"/>
    </row>
    <row r="312" spans="7:11" ht="15" x14ac:dyDescent="0.25">
      <c r="G312"/>
      <c r="H312"/>
      <c r="I312"/>
      <c r="J312"/>
      <c r="K312"/>
    </row>
    <row r="313" spans="7:11" ht="15" x14ac:dyDescent="0.25">
      <c r="G313"/>
      <c r="H313"/>
      <c r="I313"/>
      <c r="J313"/>
      <c r="K313"/>
    </row>
    <row r="314" spans="7:11" ht="15" x14ac:dyDescent="0.25">
      <c r="G314"/>
      <c r="H314"/>
      <c r="I314"/>
      <c r="J314"/>
      <c r="K314"/>
    </row>
    <row r="315" spans="7:11" ht="15" x14ac:dyDescent="0.25">
      <c r="G315"/>
      <c r="H315"/>
      <c r="I315"/>
      <c r="J315"/>
      <c r="K315"/>
    </row>
    <row r="316" spans="7:11" ht="15" x14ac:dyDescent="0.25">
      <c r="G316"/>
      <c r="H316"/>
      <c r="I316"/>
      <c r="J316"/>
      <c r="K316"/>
    </row>
    <row r="317" spans="7:11" ht="15" x14ac:dyDescent="0.25">
      <c r="G317"/>
      <c r="H317"/>
      <c r="I317"/>
      <c r="J317"/>
      <c r="K317"/>
    </row>
    <row r="318" spans="7:11" ht="15" x14ac:dyDescent="0.25">
      <c r="G318"/>
      <c r="H318"/>
      <c r="I318"/>
      <c r="J318"/>
      <c r="K318"/>
    </row>
    <row r="319" spans="7:11" ht="15" x14ac:dyDescent="0.25">
      <c r="G319"/>
      <c r="H319"/>
      <c r="I319"/>
      <c r="J319"/>
      <c r="K319"/>
    </row>
    <row r="320" spans="7:11" ht="15" x14ac:dyDescent="0.25">
      <c r="G320"/>
      <c r="H320"/>
      <c r="I320"/>
      <c r="J320"/>
      <c r="K320"/>
    </row>
    <row r="321" spans="7:11" ht="15" x14ac:dyDescent="0.25">
      <c r="G321"/>
      <c r="H321"/>
      <c r="I321"/>
      <c r="J321"/>
      <c r="K321"/>
    </row>
    <row r="322" spans="7:11" ht="15" x14ac:dyDescent="0.25">
      <c r="G322"/>
      <c r="H322"/>
      <c r="I322"/>
      <c r="J322"/>
      <c r="K322"/>
    </row>
    <row r="323" spans="7:11" ht="15" x14ac:dyDescent="0.25">
      <c r="G323"/>
      <c r="H323"/>
      <c r="I323"/>
      <c r="J323"/>
      <c r="K323"/>
    </row>
    <row r="324" spans="7:11" ht="15" x14ac:dyDescent="0.25">
      <c r="G324"/>
      <c r="H324"/>
      <c r="I324"/>
      <c r="J324"/>
      <c r="K324"/>
    </row>
    <row r="325" spans="7:11" ht="15" x14ac:dyDescent="0.25">
      <c r="G325"/>
      <c r="H325"/>
      <c r="I325"/>
      <c r="J325"/>
      <c r="K325"/>
    </row>
    <row r="326" spans="7:11" ht="15" x14ac:dyDescent="0.25">
      <c r="G326"/>
      <c r="H326"/>
      <c r="I326"/>
      <c r="J326"/>
      <c r="K326"/>
    </row>
    <row r="327" spans="7:11" ht="15" x14ac:dyDescent="0.25">
      <c r="G327"/>
      <c r="H327"/>
      <c r="I327"/>
      <c r="J327"/>
      <c r="K327"/>
    </row>
    <row r="328" spans="7:11" ht="15" x14ac:dyDescent="0.25">
      <c r="G328"/>
      <c r="H328"/>
      <c r="I328"/>
      <c r="J328"/>
      <c r="K328"/>
    </row>
    <row r="329" spans="7:11" ht="15" x14ac:dyDescent="0.25">
      <c r="G329"/>
      <c r="H329"/>
      <c r="I329"/>
      <c r="J329"/>
      <c r="K329"/>
    </row>
    <row r="330" spans="7:11" ht="15" x14ac:dyDescent="0.25">
      <c r="G330"/>
      <c r="H330"/>
      <c r="I330"/>
      <c r="J330"/>
      <c r="K330"/>
    </row>
    <row r="331" spans="7:11" ht="15" x14ac:dyDescent="0.25">
      <c r="G331"/>
      <c r="H331"/>
      <c r="I331"/>
      <c r="J331"/>
      <c r="K331"/>
    </row>
    <row r="332" spans="7:11" ht="15" x14ac:dyDescent="0.25">
      <c r="G332"/>
      <c r="H332"/>
      <c r="I332"/>
      <c r="J332"/>
      <c r="K332"/>
    </row>
    <row r="333" spans="7:11" ht="15" x14ac:dyDescent="0.25">
      <c r="G333"/>
      <c r="H333"/>
      <c r="I333"/>
      <c r="J333"/>
      <c r="K333"/>
    </row>
    <row r="334" spans="7:11" ht="15" x14ac:dyDescent="0.25">
      <c r="G334"/>
      <c r="H334"/>
      <c r="I334"/>
      <c r="J334"/>
      <c r="K334"/>
    </row>
    <row r="335" spans="7:11" ht="15" x14ac:dyDescent="0.25">
      <c r="G335"/>
      <c r="H335"/>
      <c r="I335"/>
      <c r="J335"/>
      <c r="K335"/>
    </row>
    <row r="336" spans="7:11" ht="15" x14ac:dyDescent="0.25">
      <c r="G336"/>
      <c r="H336"/>
      <c r="I336"/>
      <c r="J336"/>
      <c r="K336"/>
    </row>
    <row r="337" spans="7:11" ht="15" x14ac:dyDescent="0.25">
      <c r="G337"/>
      <c r="H337"/>
      <c r="I337"/>
      <c r="J337"/>
      <c r="K337"/>
    </row>
    <row r="338" spans="7:11" ht="15" x14ac:dyDescent="0.25">
      <c r="G338"/>
      <c r="H338"/>
      <c r="I338"/>
      <c r="J338"/>
      <c r="K338"/>
    </row>
    <row r="339" spans="7:11" ht="15" x14ac:dyDescent="0.25">
      <c r="G339"/>
      <c r="H339"/>
      <c r="I339"/>
      <c r="J339"/>
      <c r="K339"/>
    </row>
    <row r="340" spans="7:11" ht="15" x14ac:dyDescent="0.25">
      <c r="G340"/>
      <c r="H340"/>
      <c r="I340"/>
      <c r="J340"/>
      <c r="K340"/>
    </row>
    <row r="341" spans="7:11" ht="15" x14ac:dyDescent="0.25">
      <c r="G341"/>
      <c r="H341"/>
      <c r="I341"/>
      <c r="J341"/>
      <c r="K341"/>
    </row>
    <row r="342" spans="7:11" ht="15" x14ac:dyDescent="0.25">
      <c r="G342"/>
      <c r="H342"/>
      <c r="I342"/>
      <c r="J342"/>
      <c r="K342"/>
    </row>
    <row r="343" spans="7:11" ht="15" x14ac:dyDescent="0.25">
      <c r="G343"/>
      <c r="H343"/>
      <c r="I343"/>
      <c r="J343"/>
      <c r="K343"/>
    </row>
    <row r="344" spans="7:11" ht="15" x14ac:dyDescent="0.25">
      <c r="G344"/>
      <c r="H344"/>
      <c r="I344"/>
      <c r="J344"/>
      <c r="K344"/>
    </row>
    <row r="345" spans="7:11" ht="15" x14ac:dyDescent="0.25">
      <c r="G345"/>
      <c r="H345"/>
      <c r="I345"/>
      <c r="J345"/>
      <c r="K345"/>
    </row>
    <row r="346" spans="7:11" ht="15" x14ac:dyDescent="0.25">
      <c r="G346"/>
      <c r="H346"/>
      <c r="I346"/>
      <c r="J346"/>
      <c r="K346"/>
    </row>
    <row r="347" spans="7:11" ht="15" x14ac:dyDescent="0.25">
      <c r="G347"/>
      <c r="H347"/>
      <c r="I347"/>
      <c r="J347"/>
      <c r="K347"/>
    </row>
    <row r="348" spans="7:11" ht="15" x14ac:dyDescent="0.25">
      <c r="G348"/>
      <c r="H348"/>
      <c r="I348"/>
      <c r="J348"/>
      <c r="K348"/>
    </row>
    <row r="349" spans="7:11" ht="15" x14ac:dyDescent="0.25">
      <c r="G349"/>
      <c r="H349"/>
      <c r="I349"/>
      <c r="J349"/>
      <c r="K349"/>
    </row>
    <row r="350" spans="7:11" ht="15" x14ac:dyDescent="0.25">
      <c r="G350"/>
      <c r="H350"/>
      <c r="I350"/>
      <c r="J350"/>
      <c r="K350"/>
    </row>
    <row r="351" spans="7:11" ht="15" x14ac:dyDescent="0.25">
      <c r="G351"/>
      <c r="H351"/>
      <c r="I351"/>
      <c r="J351"/>
      <c r="K351"/>
    </row>
    <row r="352" spans="7:11" ht="15" x14ac:dyDescent="0.25">
      <c r="G352"/>
      <c r="H352"/>
      <c r="I352"/>
      <c r="J352"/>
      <c r="K352"/>
    </row>
    <row r="353" spans="7:11" ht="15" x14ac:dyDescent="0.25">
      <c r="G353"/>
      <c r="H353"/>
      <c r="I353"/>
      <c r="J353"/>
      <c r="K353"/>
    </row>
    <row r="354" spans="7:11" ht="15" x14ac:dyDescent="0.25">
      <c r="G354"/>
      <c r="H354"/>
      <c r="I354"/>
      <c r="J354"/>
      <c r="K354"/>
    </row>
    <row r="355" spans="7:11" ht="15" x14ac:dyDescent="0.25">
      <c r="G355"/>
      <c r="H355"/>
      <c r="I355"/>
      <c r="J355"/>
      <c r="K355"/>
    </row>
    <row r="356" spans="7:11" ht="15" x14ac:dyDescent="0.25">
      <c r="G356"/>
      <c r="H356"/>
      <c r="I356"/>
      <c r="J356"/>
      <c r="K356"/>
    </row>
    <row r="357" spans="7:11" ht="15" x14ac:dyDescent="0.25">
      <c r="G357"/>
      <c r="H357"/>
      <c r="I357"/>
      <c r="J357"/>
      <c r="K357"/>
    </row>
    <row r="358" spans="7:11" ht="15" x14ac:dyDescent="0.25">
      <c r="G358"/>
      <c r="H358"/>
      <c r="I358"/>
      <c r="J358"/>
      <c r="K358"/>
    </row>
    <row r="359" spans="7:11" ht="15" x14ac:dyDescent="0.25">
      <c r="G359"/>
      <c r="H359"/>
      <c r="I359"/>
      <c r="J359"/>
      <c r="K359"/>
    </row>
    <row r="360" spans="7:11" ht="15" x14ac:dyDescent="0.25">
      <c r="G360"/>
      <c r="H360"/>
      <c r="I360"/>
      <c r="J360"/>
      <c r="K360"/>
    </row>
    <row r="361" spans="7:11" ht="15" x14ac:dyDescent="0.25">
      <c r="G361"/>
      <c r="H361"/>
      <c r="I361"/>
      <c r="J361"/>
      <c r="K361"/>
    </row>
    <row r="362" spans="7:11" ht="15" x14ac:dyDescent="0.25">
      <c r="G362"/>
      <c r="H362"/>
      <c r="I362"/>
      <c r="J362"/>
      <c r="K362"/>
    </row>
    <row r="363" spans="7:11" ht="15" x14ac:dyDescent="0.25">
      <c r="G363"/>
      <c r="H363"/>
      <c r="I363"/>
      <c r="J363"/>
      <c r="K363"/>
    </row>
    <row r="364" spans="7:11" ht="15" x14ac:dyDescent="0.25">
      <c r="G364"/>
      <c r="H364"/>
      <c r="I364"/>
      <c r="J364"/>
      <c r="K364"/>
    </row>
    <row r="365" spans="7:11" ht="15" x14ac:dyDescent="0.25">
      <c r="G365"/>
      <c r="H365"/>
      <c r="I365"/>
      <c r="J365"/>
      <c r="K365"/>
    </row>
    <row r="366" spans="7:11" ht="15" x14ac:dyDescent="0.25">
      <c r="G366"/>
      <c r="H366"/>
      <c r="I366"/>
      <c r="J366"/>
      <c r="K366"/>
    </row>
    <row r="367" spans="7:11" ht="15" x14ac:dyDescent="0.25">
      <c r="G367"/>
      <c r="H367"/>
      <c r="I367"/>
      <c r="J367"/>
      <c r="K367"/>
    </row>
    <row r="368" spans="7:11" ht="15" x14ac:dyDescent="0.25">
      <c r="G368"/>
      <c r="H368"/>
      <c r="I368"/>
      <c r="J368"/>
      <c r="K368"/>
    </row>
    <row r="369" spans="7:11" ht="15" x14ac:dyDescent="0.25">
      <c r="G369"/>
      <c r="H369"/>
      <c r="I369"/>
      <c r="J369"/>
      <c r="K369"/>
    </row>
    <row r="370" spans="7:11" ht="15" x14ac:dyDescent="0.25">
      <c r="G370"/>
      <c r="H370"/>
      <c r="I370"/>
      <c r="J370"/>
      <c r="K370"/>
    </row>
    <row r="371" spans="7:11" ht="15" x14ac:dyDescent="0.25">
      <c r="G371"/>
      <c r="H371"/>
      <c r="I371"/>
      <c r="J371"/>
      <c r="K371"/>
    </row>
    <row r="372" spans="7:11" ht="15" x14ac:dyDescent="0.25">
      <c r="G372"/>
      <c r="H372"/>
      <c r="I372"/>
      <c r="J372"/>
      <c r="K372"/>
    </row>
    <row r="373" spans="7:11" ht="15" x14ac:dyDescent="0.25">
      <c r="G373"/>
      <c r="H373"/>
      <c r="I373"/>
      <c r="J373"/>
      <c r="K373"/>
    </row>
    <row r="374" spans="7:11" ht="15" x14ac:dyDescent="0.25">
      <c r="G374"/>
      <c r="H374"/>
      <c r="I374"/>
      <c r="J374"/>
      <c r="K374"/>
    </row>
    <row r="375" spans="7:11" ht="15" x14ac:dyDescent="0.25">
      <c r="G375"/>
      <c r="H375"/>
      <c r="I375"/>
      <c r="J375"/>
      <c r="K375"/>
    </row>
    <row r="376" spans="7:11" ht="15" x14ac:dyDescent="0.25">
      <c r="G376"/>
      <c r="H376"/>
      <c r="I376"/>
      <c r="J376"/>
      <c r="K376"/>
    </row>
    <row r="377" spans="7:11" ht="15" x14ac:dyDescent="0.25">
      <c r="G377"/>
      <c r="H377"/>
      <c r="I377"/>
      <c r="J377"/>
      <c r="K377"/>
    </row>
    <row r="378" spans="7:11" ht="15" x14ac:dyDescent="0.25">
      <c r="G378"/>
      <c r="H378"/>
      <c r="I378"/>
      <c r="J378"/>
      <c r="K378"/>
    </row>
    <row r="379" spans="7:11" ht="15" x14ac:dyDescent="0.25">
      <c r="G379"/>
      <c r="H379"/>
      <c r="I379"/>
      <c r="J379"/>
      <c r="K379"/>
    </row>
    <row r="380" spans="7:11" ht="15" x14ac:dyDescent="0.25">
      <c r="G380"/>
      <c r="H380"/>
      <c r="I380"/>
      <c r="J380"/>
      <c r="K380"/>
    </row>
    <row r="381" spans="7:11" ht="15" x14ac:dyDescent="0.25">
      <c r="G381"/>
      <c r="H381"/>
      <c r="I381"/>
      <c r="J381"/>
      <c r="K381"/>
    </row>
    <row r="382" spans="7:11" ht="15" x14ac:dyDescent="0.25">
      <c r="G382"/>
      <c r="H382"/>
      <c r="I382"/>
      <c r="J382"/>
      <c r="K382"/>
    </row>
    <row r="383" spans="7:11" ht="15" x14ac:dyDescent="0.25">
      <c r="G383"/>
      <c r="H383"/>
      <c r="I383"/>
      <c r="J383"/>
      <c r="K383"/>
    </row>
    <row r="384" spans="7:11" ht="15" x14ac:dyDescent="0.25">
      <c r="G384"/>
      <c r="H384"/>
      <c r="I384"/>
      <c r="J384"/>
      <c r="K384"/>
    </row>
    <row r="385" spans="7:11" ht="15" x14ac:dyDescent="0.25">
      <c r="G385"/>
      <c r="H385"/>
      <c r="I385"/>
      <c r="J385"/>
      <c r="K385"/>
    </row>
    <row r="386" spans="7:11" ht="15" x14ac:dyDescent="0.25">
      <c r="G386"/>
      <c r="H386"/>
      <c r="I386"/>
      <c r="J386"/>
      <c r="K386"/>
    </row>
    <row r="387" spans="7:11" ht="15" x14ac:dyDescent="0.25">
      <c r="G387"/>
      <c r="H387"/>
      <c r="I387"/>
      <c r="J387"/>
      <c r="K387"/>
    </row>
    <row r="388" spans="7:11" ht="15" x14ac:dyDescent="0.25">
      <c r="G388"/>
      <c r="H388"/>
      <c r="I388"/>
      <c r="J388"/>
      <c r="K388"/>
    </row>
    <row r="389" spans="7:11" ht="15" x14ac:dyDescent="0.25">
      <c r="G389"/>
      <c r="H389"/>
      <c r="I389"/>
      <c r="J389"/>
      <c r="K389"/>
    </row>
    <row r="390" spans="7:11" ht="15" x14ac:dyDescent="0.25">
      <c r="G390"/>
      <c r="H390"/>
      <c r="I390"/>
      <c r="J390"/>
      <c r="K390"/>
    </row>
    <row r="391" spans="7:11" ht="15" x14ac:dyDescent="0.25">
      <c r="G391"/>
      <c r="H391"/>
      <c r="I391"/>
      <c r="J391"/>
      <c r="K391"/>
    </row>
    <row r="392" spans="7:11" ht="15" x14ac:dyDescent="0.25">
      <c r="G392"/>
      <c r="H392"/>
      <c r="I392"/>
      <c r="J392"/>
      <c r="K392"/>
    </row>
    <row r="393" spans="7:11" ht="15" x14ac:dyDescent="0.25">
      <c r="G393"/>
      <c r="H393"/>
      <c r="I393"/>
      <c r="J393"/>
      <c r="K393"/>
    </row>
    <row r="394" spans="7:11" ht="15" x14ac:dyDescent="0.25">
      <c r="G394"/>
      <c r="H394"/>
      <c r="I394"/>
      <c r="J394"/>
      <c r="K394"/>
    </row>
    <row r="395" spans="7:11" ht="15" x14ac:dyDescent="0.25">
      <c r="G395"/>
      <c r="H395"/>
      <c r="I395"/>
      <c r="J395"/>
      <c r="K395"/>
    </row>
    <row r="396" spans="7:11" ht="15" x14ac:dyDescent="0.25">
      <c r="G396"/>
      <c r="H396"/>
      <c r="I396"/>
      <c r="J396"/>
      <c r="K396"/>
    </row>
    <row r="397" spans="7:11" ht="15" x14ac:dyDescent="0.25">
      <c r="G397"/>
      <c r="H397"/>
      <c r="I397"/>
      <c r="J397"/>
      <c r="K397"/>
    </row>
    <row r="398" spans="7:11" ht="15" x14ac:dyDescent="0.25">
      <c r="G398"/>
      <c r="H398"/>
      <c r="I398"/>
      <c r="J398"/>
      <c r="K398"/>
    </row>
    <row r="399" spans="7:11" ht="15" x14ac:dyDescent="0.25">
      <c r="G399"/>
      <c r="H399"/>
      <c r="I399"/>
      <c r="J399"/>
      <c r="K399"/>
    </row>
    <row r="400" spans="7:11" ht="15" x14ac:dyDescent="0.25">
      <c r="G400"/>
      <c r="H400"/>
      <c r="I400"/>
      <c r="J400"/>
      <c r="K400"/>
    </row>
    <row r="401" spans="7:11" ht="15" x14ac:dyDescent="0.25">
      <c r="G401"/>
      <c r="H401"/>
      <c r="I401"/>
      <c r="J401"/>
      <c r="K401"/>
    </row>
    <row r="402" spans="7:11" ht="15" x14ac:dyDescent="0.25">
      <c r="G402"/>
      <c r="H402"/>
      <c r="I402"/>
      <c r="J402"/>
      <c r="K402"/>
    </row>
    <row r="403" spans="7:11" ht="15" x14ac:dyDescent="0.25">
      <c r="G403"/>
      <c r="H403"/>
      <c r="I403"/>
      <c r="J403"/>
      <c r="K403"/>
    </row>
    <row r="404" spans="7:11" ht="15" x14ac:dyDescent="0.25">
      <c r="G404"/>
      <c r="H404"/>
      <c r="I404"/>
      <c r="J404"/>
      <c r="K404"/>
    </row>
    <row r="405" spans="7:11" ht="15" x14ac:dyDescent="0.25">
      <c r="G405"/>
      <c r="H405"/>
      <c r="I405"/>
      <c r="J405"/>
      <c r="K405"/>
    </row>
    <row r="406" spans="7:11" ht="15" x14ac:dyDescent="0.25">
      <c r="G406"/>
      <c r="H406"/>
      <c r="I406"/>
      <c r="J406"/>
      <c r="K406"/>
    </row>
    <row r="407" spans="7:11" ht="15" x14ac:dyDescent="0.25">
      <c r="G407"/>
      <c r="H407"/>
      <c r="I407"/>
      <c r="J407"/>
      <c r="K407"/>
    </row>
    <row r="408" spans="7:11" ht="15" x14ac:dyDescent="0.25">
      <c r="G408"/>
      <c r="H408"/>
      <c r="I408"/>
      <c r="J408"/>
      <c r="K408"/>
    </row>
    <row r="409" spans="7:11" ht="15" x14ac:dyDescent="0.25">
      <c r="G409"/>
      <c r="H409"/>
      <c r="I409"/>
      <c r="J409"/>
      <c r="K409"/>
    </row>
    <row r="410" spans="7:11" ht="15" x14ac:dyDescent="0.25">
      <c r="G410"/>
      <c r="H410"/>
      <c r="I410"/>
      <c r="J410"/>
      <c r="K410"/>
    </row>
    <row r="411" spans="7:11" ht="15" x14ac:dyDescent="0.25">
      <c r="G411"/>
      <c r="H411"/>
      <c r="I411"/>
      <c r="J411"/>
      <c r="K411"/>
    </row>
    <row r="412" spans="7:11" ht="15" x14ac:dyDescent="0.25">
      <c r="G412"/>
      <c r="H412"/>
      <c r="I412"/>
      <c r="J412"/>
      <c r="K412"/>
    </row>
    <row r="413" spans="7:11" ht="15" x14ac:dyDescent="0.25">
      <c r="G413"/>
      <c r="H413"/>
      <c r="I413"/>
      <c r="J413"/>
      <c r="K413"/>
    </row>
    <row r="414" spans="7:11" ht="15" x14ac:dyDescent="0.25">
      <c r="G414"/>
      <c r="H414"/>
      <c r="I414"/>
      <c r="J414"/>
      <c r="K414"/>
    </row>
    <row r="415" spans="7:11" ht="15" x14ac:dyDescent="0.25">
      <c r="G415"/>
      <c r="H415"/>
      <c r="I415"/>
      <c r="J415"/>
      <c r="K415"/>
    </row>
    <row r="416" spans="7:11" ht="15" x14ac:dyDescent="0.25">
      <c r="G416"/>
      <c r="H416"/>
      <c r="I416"/>
      <c r="J416"/>
      <c r="K416"/>
    </row>
    <row r="417" spans="7:11" ht="15" x14ac:dyDescent="0.25">
      <c r="G417"/>
      <c r="H417"/>
      <c r="I417"/>
      <c r="J417"/>
      <c r="K417"/>
    </row>
    <row r="418" spans="7:11" ht="15" x14ac:dyDescent="0.25">
      <c r="G418"/>
      <c r="H418"/>
      <c r="I418"/>
      <c r="J418"/>
      <c r="K418"/>
    </row>
    <row r="419" spans="7:11" ht="15" x14ac:dyDescent="0.25">
      <c r="G419"/>
      <c r="H419"/>
      <c r="I419"/>
      <c r="J419"/>
      <c r="K419"/>
    </row>
    <row r="420" spans="7:11" ht="15" x14ac:dyDescent="0.25">
      <c r="G420"/>
      <c r="H420"/>
      <c r="I420"/>
      <c r="J420"/>
      <c r="K420"/>
    </row>
    <row r="421" spans="7:11" ht="15" x14ac:dyDescent="0.25">
      <c r="G421"/>
      <c r="H421"/>
      <c r="I421"/>
      <c r="J421"/>
      <c r="K421"/>
    </row>
    <row r="422" spans="7:11" ht="15" x14ac:dyDescent="0.25">
      <c r="G422"/>
      <c r="H422"/>
      <c r="I422"/>
      <c r="J422"/>
      <c r="K422"/>
    </row>
    <row r="423" spans="7:11" ht="15" x14ac:dyDescent="0.25">
      <c r="G423"/>
      <c r="H423"/>
      <c r="I423"/>
      <c r="J423"/>
      <c r="K423"/>
    </row>
    <row r="424" spans="7:11" ht="15" x14ac:dyDescent="0.25">
      <c r="G424"/>
      <c r="H424"/>
      <c r="I424"/>
      <c r="J424"/>
      <c r="K424"/>
    </row>
    <row r="425" spans="7:11" ht="15" x14ac:dyDescent="0.25">
      <c r="G425"/>
      <c r="H425"/>
      <c r="I425"/>
      <c r="J425"/>
      <c r="K425"/>
    </row>
    <row r="426" spans="7:11" ht="15" x14ac:dyDescent="0.25">
      <c r="G426"/>
      <c r="H426"/>
      <c r="I426"/>
      <c r="J426"/>
      <c r="K426"/>
    </row>
    <row r="427" spans="7:11" ht="15" x14ac:dyDescent="0.25">
      <c r="G427"/>
      <c r="H427"/>
      <c r="I427"/>
      <c r="J427"/>
      <c r="K427"/>
    </row>
    <row r="428" spans="7:11" ht="15" x14ac:dyDescent="0.25">
      <c r="G428"/>
      <c r="H428"/>
      <c r="I428"/>
      <c r="J428"/>
      <c r="K428"/>
    </row>
    <row r="429" spans="7:11" ht="15" x14ac:dyDescent="0.25">
      <c r="G429"/>
      <c r="H429"/>
      <c r="I429"/>
      <c r="J429"/>
      <c r="K429"/>
    </row>
    <row r="430" spans="7:11" ht="15" x14ac:dyDescent="0.25">
      <c r="G430"/>
      <c r="H430"/>
      <c r="I430"/>
      <c r="J430"/>
      <c r="K430"/>
    </row>
    <row r="431" spans="7:11" ht="15" x14ac:dyDescent="0.25">
      <c r="G431"/>
      <c r="H431"/>
      <c r="I431"/>
      <c r="J431"/>
      <c r="K431"/>
    </row>
    <row r="432" spans="7:11" ht="15" x14ac:dyDescent="0.25">
      <c r="G432"/>
      <c r="H432"/>
      <c r="I432"/>
      <c r="J432"/>
      <c r="K432"/>
    </row>
    <row r="433" spans="7:11" ht="15" x14ac:dyDescent="0.25">
      <c r="G433"/>
      <c r="H433"/>
      <c r="I433"/>
      <c r="J433"/>
      <c r="K433"/>
    </row>
    <row r="434" spans="7:11" ht="15" x14ac:dyDescent="0.25">
      <c r="G434"/>
      <c r="H434"/>
      <c r="I434"/>
      <c r="J434"/>
      <c r="K434"/>
    </row>
    <row r="435" spans="7:11" ht="15" x14ac:dyDescent="0.25">
      <c r="G435"/>
      <c r="H435"/>
      <c r="I435"/>
      <c r="J435"/>
      <c r="K435"/>
    </row>
    <row r="436" spans="7:11" ht="15" x14ac:dyDescent="0.25">
      <c r="G436"/>
      <c r="H436"/>
      <c r="I436"/>
      <c r="J436"/>
      <c r="K436"/>
    </row>
    <row r="437" spans="7:11" ht="15" x14ac:dyDescent="0.25">
      <c r="G437"/>
      <c r="H437"/>
      <c r="I437"/>
      <c r="J437"/>
      <c r="K437"/>
    </row>
    <row r="438" spans="7:11" ht="15" x14ac:dyDescent="0.25">
      <c r="G438"/>
      <c r="H438"/>
      <c r="I438"/>
      <c r="J438"/>
      <c r="K438"/>
    </row>
    <row r="439" spans="7:11" ht="15" x14ac:dyDescent="0.25">
      <c r="G439"/>
      <c r="H439"/>
      <c r="I439"/>
      <c r="J439"/>
      <c r="K439"/>
    </row>
    <row r="440" spans="7:11" ht="15" x14ac:dyDescent="0.25">
      <c r="G440"/>
      <c r="H440"/>
      <c r="I440"/>
      <c r="J440"/>
      <c r="K440"/>
    </row>
    <row r="441" spans="7:11" ht="15" x14ac:dyDescent="0.25">
      <c r="G441"/>
      <c r="H441"/>
      <c r="I441"/>
      <c r="J441"/>
      <c r="K441"/>
    </row>
    <row r="442" spans="7:11" ht="15" x14ac:dyDescent="0.25">
      <c r="G442"/>
      <c r="H442"/>
      <c r="I442"/>
      <c r="J442"/>
      <c r="K442"/>
    </row>
    <row r="443" spans="7:11" ht="15" x14ac:dyDescent="0.25">
      <c r="G443"/>
      <c r="H443"/>
      <c r="I443"/>
      <c r="J443"/>
      <c r="K443"/>
    </row>
    <row r="444" spans="7:11" ht="15" x14ac:dyDescent="0.25">
      <c r="G444"/>
      <c r="H444"/>
      <c r="I444"/>
      <c r="J444"/>
      <c r="K444"/>
    </row>
    <row r="445" spans="7:11" ht="15" x14ac:dyDescent="0.25">
      <c r="G445"/>
      <c r="H445"/>
      <c r="I445"/>
      <c r="J445"/>
      <c r="K445"/>
    </row>
    <row r="446" spans="7:11" ht="15" x14ac:dyDescent="0.25">
      <c r="G446"/>
      <c r="H446"/>
      <c r="I446"/>
      <c r="J446"/>
      <c r="K446"/>
    </row>
    <row r="447" spans="7:11" ht="15" x14ac:dyDescent="0.25">
      <c r="G447"/>
      <c r="H447"/>
      <c r="I447"/>
      <c r="J447"/>
      <c r="K447"/>
    </row>
    <row r="448" spans="7:11" ht="15" x14ac:dyDescent="0.25">
      <c r="G448"/>
      <c r="H448"/>
      <c r="I448"/>
      <c r="J448"/>
      <c r="K448"/>
    </row>
    <row r="449" spans="7:11" ht="15" x14ac:dyDescent="0.25">
      <c r="G449"/>
      <c r="H449"/>
      <c r="I449"/>
      <c r="J449"/>
      <c r="K449"/>
    </row>
    <row r="450" spans="7:11" ht="15" x14ac:dyDescent="0.25">
      <c r="G450"/>
      <c r="H450"/>
      <c r="I450"/>
      <c r="J450"/>
      <c r="K450"/>
    </row>
    <row r="451" spans="7:11" ht="15" x14ac:dyDescent="0.25">
      <c r="G451"/>
      <c r="H451"/>
      <c r="I451"/>
      <c r="J451"/>
      <c r="K451"/>
    </row>
    <row r="452" spans="7:11" ht="15" x14ac:dyDescent="0.25">
      <c r="G452"/>
      <c r="H452"/>
      <c r="I452"/>
      <c r="J452"/>
      <c r="K452"/>
    </row>
    <row r="453" spans="7:11" ht="15" x14ac:dyDescent="0.25">
      <c r="G453"/>
      <c r="H453"/>
      <c r="I453"/>
      <c r="J453"/>
      <c r="K453"/>
    </row>
    <row r="454" spans="7:11" ht="15" x14ac:dyDescent="0.25">
      <c r="G454"/>
      <c r="H454"/>
      <c r="I454"/>
      <c r="J454"/>
      <c r="K454"/>
    </row>
    <row r="455" spans="7:11" ht="15" x14ac:dyDescent="0.25">
      <c r="G455"/>
      <c r="H455"/>
      <c r="I455"/>
      <c r="J455"/>
      <c r="K455"/>
    </row>
    <row r="456" spans="7:11" ht="15" x14ac:dyDescent="0.25">
      <c r="G456"/>
      <c r="H456"/>
      <c r="I456"/>
      <c r="J456"/>
      <c r="K456"/>
    </row>
    <row r="457" spans="7:11" ht="15" x14ac:dyDescent="0.25">
      <c r="G457"/>
      <c r="H457"/>
      <c r="I457"/>
      <c r="J457"/>
      <c r="K457"/>
    </row>
    <row r="458" spans="7:11" ht="15" x14ac:dyDescent="0.25">
      <c r="G458"/>
      <c r="H458"/>
      <c r="I458"/>
      <c r="J458"/>
      <c r="K458"/>
    </row>
    <row r="459" spans="7:11" ht="15" x14ac:dyDescent="0.25">
      <c r="G459"/>
      <c r="H459"/>
      <c r="I459"/>
      <c r="J459"/>
      <c r="K459"/>
    </row>
    <row r="460" spans="7:11" ht="15" x14ac:dyDescent="0.25">
      <c r="G460"/>
      <c r="H460"/>
      <c r="I460"/>
      <c r="J460"/>
      <c r="K460"/>
    </row>
    <row r="461" spans="7:11" ht="15" x14ac:dyDescent="0.25">
      <c r="G461"/>
      <c r="H461"/>
      <c r="I461"/>
      <c r="J461"/>
      <c r="K461"/>
    </row>
    <row r="462" spans="7:11" ht="15" x14ac:dyDescent="0.25">
      <c r="G462"/>
      <c r="H462"/>
      <c r="I462"/>
      <c r="J462"/>
      <c r="K462"/>
    </row>
    <row r="463" spans="7:11" ht="15" x14ac:dyDescent="0.25">
      <c r="G463"/>
      <c r="H463"/>
      <c r="I463"/>
      <c r="J463"/>
      <c r="K463"/>
    </row>
    <row r="464" spans="7:11" ht="15" x14ac:dyDescent="0.25">
      <c r="G464"/>
      <c r="H464"/>
      <c r="I464"/>
      <c r="J464"/>
      <c r="K464"/>
    </row>
    <row r="465" spans="7:11" ht="15" x14ac:dyDescent="0.25">
      <c r="G465"/>
      <c r="H465"/>
      <c r="I465"/>
      <c r="J465"/>
      <c r="K465"/>
    </row>
    <row r="466" spans="7:11" ht="15" x14ac:dyDescent="0.25">
      <c r="G466"/>
      <c r="H466"/>
      <c r="I466"/>
      <c r="J466"/>
      <c r="K466"/>
    </row>
    <row r="467" spans="7:11" ht="15" x14ac:dyDescent="0.25">
      <c r="G467"/>
      <c r="H467"/>
      <c r="I467"/>
      <c r="J467"/>
      <c r="K467"/>
    </row>
    <row r="468" spans="7:11" ht="15" x14ac:dyDescent="0.25">
      <c r="G468"/>
      <c r="H468"/>
      <c r="I468"/>
      <c r="J468"/>
      <c r="K468"/>
    </row>
    <row r="469" spans="7:11" ht="15" x14ac:dyDescent="0.25">
      <c r="G469"/>
      <c r="H469"/>
      <c r="I469"/>
      <c r="J469"/>
      <c r="K469"/>
    </row>
    <row r="470" spans="7:11" ht="15" x14ac:dyDescent="0.25">
      <c r="G470"/>
      <c r="H470"/>
      <c r="I470"/>
      <c r="J470"/>
      <c r="K470"/>
    </row>
    <row r="471" spans="7:11" ht="15" x14ac:dyDescent="0.25">
      <c r="G471"/>
      <c r="H471"/>
      <c r="I471"/>
      <c r="J471"/>
      <c r="K471"/>
    </row>
    <row r="472" spans="7:11" ht="15" x14ac:dyDescent="0.25">
      <c r="G472"/>
      <c r="H472"/>
      <c r="I472"/>
      <c r="J472"/>
      <c r="K472"/>
    </row>
    <row r="473" spans="7:11" ht="15" x14ac:dyDescent="0.25">
      <c r="G473"/>
      <c r="H473"/>
      <c r="I473"/>
      <c r="J473"/>
      <c r="K473"/>
    </row>
    <row r="474" spans="7:11" ht="15" x14ac:dyDescent="0.25">
      <c r="G474"/>
      <c r="H474"/>
      <c r="I474"/>
      <c r="J474"/>
      <c r="K474"/>
    </row>
    <row r="475" spans="7:11" ht="15" x14ac:dyDescent="0.25">
      <c r="G475"/>
      <c r="H475"/>
      <c r="I475"/>
      <c r="J475"/>
      <c r="K475"/>
    </row>
    <row r="476" spans="7:11" ht="15" x14ac:dyDescent="0.25">
      <c r="G476"/>
      <c r="H476"/>
      <c r="I476"/>
      <c r="J476"/>
      <c r="K476"/>
    </row>
    <row r="477" spans="7:11" ht="15" x14ac:dyDescent="0.25">
      <c r="G477"/>
      <c r="H477"/>
      <c r="I477"/>
      <c r="J477"/>
      <c r="K477"/>
    </row>
    <row r="478" spans="7:11" ht="15" x14ac:dyDescent="0.25">
      <c r="G478"/>
      <c r="H478"/>
      <c r="I478"/>
      <c r="J478"/>
      <c r="K478"/>
    </row>
    <row r="479" spans="7:11" ht="15" x14ac:dyDescent="0.25">
      <c r="G479"/>
      <c r="H479"/>
      <c r="I479"/>
      <c r="J479"/>
      <c r="K479"/>
    </row>
    <row r="480" spans="7:11" ht="15" x14ac:dyDescent="0.25">
      <c r="G480"/>
      <c r="H480"/>
      <c r="I480"/>
      <c r="J480"/>
      <c r="K480"/>
    </row>
    <row r="481" spans="7:11" ht="15" x14ac:dyDescent="0.25">
      <c r="G481"/>
      <c r="H481"/>
      <c r="I481"/>
      <c r="J481"/>
      <c r="K481"/>
    </row>
    <row r="482" spans="7:11" ht="15" x14ac:dyDescent="0.25">
      <c r="G482"/>
      <c r="H482"/>
      <c r="I482"/>
      <c r="J482"/>
      <c r="K482"/>
    </row>
    <row r="483" spans="7:11" ht="15" x14ac:dyDescent="0.25">
      <c r="G483"/>
      <c r="H483"/>
      <c r="I483"/>
      <c r="J483"/>
      <c r="K483"/>
    </row>
    <row r="484" spans="7:11" ht="15" x14ac:dyDescent="0.25">
      <c r="G484"/>
      <c r="H484"/>
      <c r="I484"/>
      <c r="J484"/>
      <c r="K484"/>
    </row>
    <row r="485" spans="7:11" ht="15" x14ac:dyDescent="0.25">
      <c r="G485"/>
      <c r="H485"/>
      <c r="I485"/>
      <c r="J485"/>
      <c r="K485"/>
    </row>
    <row r="486" spans="7:11" ht="15" x14ac:dyDescent="0.25">
      <c r="G486"/>
      <c r="H486"/>
      <c r="I486"/>
      <c r="J486"/>
      <c r="K486"/>
    </row>
    <row r="487" spans="7:11" ht="15" x14ac:dyDescent="0.25">
      <c r="G487"/>
      <c r="H487"/>
      <c r="I487"/>
      <c r="J487"/>
      <c r="K487"/>
    </row>
    <row r="488" spans="7:11" ht="15" x14ac:dyDescent="0.25">
      <c r="G488"/>
      <c r="H488"/>
      <c r="I488"/>
      <c r="J488"/>
      <c r="K488"/>
    </row>
    <row r="489" spans="7:11" ht="15" x14ac:dyDescent="0.25">
      <c r="G489"/>
      <c r="H489"/>
      <c r="I489"/>
      <c r="J489"/>
      <c r="K489"/>
    </row>
    <row r="490" spans="7:11" ht="15" x14ac:dyDescent="0.25">
      <c r="G490"/>
      <c r="H490"/>
      <c r="I490"/>
      <c r="J490"/>
      <c r="K490"/>
    </row>
    <row r="491" spans="7:11" ht="15" x14ac:dyDescent="0.25">
      <c r="G491"/>
      <c r="H491"/>
      <c r="I491"/>
      <c r="J491"/>
      <c r="K491"/>
    </row>
    <row r="492" spans="7:11" ht="15" x14ac:dyDescent="0.25">
      <c r="G492"/>
      <c r="H492"/>
      <c r="I492"/>
      <c r="J492"/>
      <c r="K492"/>
    </row>
    <row r="493" spans="7:11" ht="15" x14ac:dyDescent="0.25">
      <c r="G493"/>
      <c r="H493"/>
      <c r="I493"/>
      <c r="J493"/>
      <c r="K493"/>
    </row>
    <row r="494" spans="7:11" ht="15" x14ac:dyDescent="0.25">
      <c r="G494"/>
      <c r="H494"/>
      <c r="I494"/>
      <c r="J494"/>
      <c r="K494"/>
    </row>
    <row r="495" spans="7:11" ht="15" x14ac:dyDescent="0.25">
      <c r="G495"/>
      <c r="H495"/>
      <c r="I495"/>
      <c r="J495"/>
      <c r="K495"/>
    </row>
    <row r="496" spans="7:11" ht="15" x14ac:dyDescent="0.25">
      <c r="G496"/>
      <c r="H496"/>
      <c r="I496"/>
      <c r="J496"/>
      <c r="K496"/>
    </row>
    <row r="497" spans="7:11" ht="15" x14ac:dyDescent="0.25">
      <c r="G497"/>
      <c r="H497"/>
      <c r="I497"/>
      <c r="J497"/>
      <c r="K497"/>
    </row>
    <row r="498" spans="7:11" ht="15" x14ac:dyDescent="0.25">
      <c r="G498"/>
      <c r="H498"/>
      <c r="I498"/>
      <c r="J498"/>
      <c r="K498"/>
    </row>
    <row r="499" spans="7:11" ht="15" x14ac:dyDescent="0.25">
      <c r="G499"/>
      <c r="H499"/>
      <c r="I499"/>
      <c r="J499"/>
      <c r="K499"/>
    </row>
    <row r="500" spans="7:11" ht="15" x14ac:dyDescent="0.25">
      <c r="G500"/>
      <c r="H500"/>
      <c r="I500"/>
      <c r="J500"/>
      <c r="K500"/>
    </row>
    <row r="501" spans="7:11" ht="15" x14ac:dyDescent="0.25">
      <c r="G501"/>
      <c r="H501"/>
      <c r="I501"/>
      <c r="J501"/>
      <c r="K501"/>
    </row>
    <row r="502" spans="7:11" ht="15" x14ac:dyDescent="0.25">
      <c r="G502"/>
      <c r="H502"/>
      <c r="I502"/>
      <c r="J502"/>
      <c r="K502"/>
    </row>
    <row r="503" spans="7:11" ht="15" x14ac:dyDescent="0.25">
      <c r="G503"/>
      <c r="H503"/>
      <c r="I503"/>
      <c r="J503"/>
      <c r="K503"/>
    </row>
    <row r="504" spans="7:11" ht="15" x14ac:dyDescent="0.25">
      <c r="G504"/>
      <c r="H504"/>
      <c r="I504"/>
      <c r="J504"/>
      <c r="K504"/>
    </row>
    <row r="505" spans="7:11" ht="15" x14ac:dyDescent="0.25">
      <c r="G505"/>
      <c r="H505"/>
      <c r="I505"/>
      <c r="J505"/>
      <c r="K505"/>
    </row>
    <row r="506" spans="7:11" ht="15" x14ac:dyDescent="0.25">
      <c r="G506"/>
      <c r="H506"/>
      <c r="I506"/>
      <c r="J506"/>
      <c r="K506"/>
    </row>
    <row r="507" spans="7:11" ht="15" x14ac:dyDescent="0.25">
      <c r="G507"/>
      <c r="H507"/>
      <c r="I507"/>
      <c r="J507"/>
      <c r="K507"/>
    </row>
    <row r="508" spans="7:11" ht="15" x14ac:dyDescent="0.25">
      <c r="G508"/>
      <c r="H508"/>
      <c r="I508"/>
      <c r="J508"/>
      <c r="K508"/>
    </row>
    <row r="509" spans="7:11" ht="15" x14ac:dyDescent="0.25">
      <c r="G509"/>
      <c r="H509"/>
      <c r="I509"/>
      <c r="J509"/>
      <c r="K509"/>
    </row>
    <row r="510" spans="7:11" ht="15" x14ac:dyDescent="0.25">
      <c r="G510"/>
      <c r="H510"/>
      <c r="I510"/>
      <c r="J510"/>
      <c r="K510"/>
    </row>
    <row r="511" spans="7:11" ht="15" x14ac:dyDescent="0.25">
      <c r="G511"/>
      <c r="H511"/>
      <c r="I511"/>
      <c r="J511"/>
      <c r="K511"/>
    </row>
    <row r="512" spans="7:11" ht="15" x14ac:dyDescent="0.25">
      <c r="G512"/>
      <c r="H512"/>
      <c r="I512"/>
      <c r="J512"/>
      <c r="K512"/>
    </row>
    <row r="513" spans="7:11" ht="15" x14ac:dyDescent="0.25">
      <c r="G513"/>
      <c r="H513"/>
      <c r="I513"/>
      <c r="J513"/>
      <c r="K513"/>
    </row>
    <row r="514" spans="7:11" ht="15" x14ac:dyDescent="0.25">
      <c r="G514"/>
      <c r="H514"/>
      <c r="I514"/>
      <c r="J514"/>
      <c r="K514"/>
    </row>
    <row r="515" spans="7:11" ht="15" x14ac:dyDescent="0.25">
      <c r="G515"/>
      <c r="H515"/>
      <c r="I515"/>
      <c r="J515"/>
      <c r="K515"/>
    </row>
    <row r="516" spans="7:11" ht="15" x14ac:dyDescent="0.25">
      <c r="G516"/>
      <c r="H516"/>
      <c r="I516"/>
      <c r="J516"/>
      <c r="K516"/>
    </row>
    <row r="517" spans="7:11" ht="15" x14ac:dyDescent="0.25">
      <c r="G517"/>
      <c r="H517"/>
      <c r="I517"/>
      <c r="J517"/>
      <c r="K517"/>
    </row>
    <row r="518" spans="7:11" ht="15" x14ac:dyDescent="0.25">
      <c r="G518"/>
      <c r="H518"/>
      <c r="I518"/>
      <c r="J518"/>
      <c r="K518"/>
    </row>
    <row r="519" spans="7:11" ht="15" x14ac:dyDescent="0.25">
      <c r="G519"/>
      <c r="H519"/>
      <c r="I519"/>
      <c r="J519"/>
      <c r="K519"/>
    </row>
    <row r="520" spans="7:11" ht="15" x14ac:dyDescent="0.25">
      <c r="G520"/>
      <c r="H520"/>
      <c r="I520"/>
      <c r="J520"/>
      <c r="K520"/>
    </row>
    <row r="521" spans="7:11" ht="15" x14ac:dyDescent="0.25">
      <c r="G521"/>
      <c r="H521"/>
      <c r="I521"/>
      <c r="J521"/>
      <c r="K521"/>
    </row>
    <row r="522" spans="7:11" ht="15" x14ac:dyDescent="0.25">
      <c r="G522"/>
      <c r="H522"/>
      <c r="I522"/>
      <c r="J522"/>
      <c r="K522"/>
    </row>
    <row r="523" spans="7:11" ht="15" x14ac:dyDescent="0.25">
      <c r="G523"/>
      <c r="H523"/>
      <c r="I523"/>
      <c r="J523"/>
      <c r="K523"/>
    </row>
    <row r="524" spans="7:11" ht="15" x14ac:dyDescent="0.25">
      <c r="G524"/>
      <c r="H524"/>
      <c r="I524"/>
      <c r="J524"/>
      <c r="K524"/>
    </row>
    <row r="525" spans="7:11" ht="15" x14ac:dyDescent="0.25">
      <c r="G525"/>
      <c r="H525"/>
      <c r="I525"/>
      <c r="J525"/>
      <c r="K525"/>
    </row>
    <row r="526" spans="7:11" ht="15" x14ac:dyDescent="0.25">
      <c r="G526"/>
      <c r="H526"/>
      <c r="I526"/>
      <c r="J526"/>
      <c r="K526"/>
    </row>
    <row r="527" spans="7:11" ht="15" x14ac:dyDescent="0.25">
      <c r="G527"/>
      <c r="H527"/>
      <c r="I527"/>
      <c r="J527"/>
      <c r="K527"/>
    </row>
    <row r="528" spans="7:11" ht="15" x14ac:dyDescent="0.25">
      <c r="G528"/>
      <c r="H528"/>
      <c r="I528"/>
      <c r="J528"/>
      <c r="K528"/>
    </row>
    <row r="529" spans="7:11" ht="15" x14ac:dyDescent="0.25">
      <c r="G529"/>
      <c r="H529"/>
      <c r="I529"/>
      <c r="J529"/>
      <c r="K529"/>
    </row>
    <row r="530" spans="7:11" ht="15" x14ac:dyDescent="0.25">
      <c r="G530"/>
      <c r="H530"/>
      <c r="I530"/>
      <c r="J530"/>
      <c r="K530"/>
    </row>
    <row r="531" spans="7:11" ht="15" x14ac:dyDescent="0.25">
      <c r="G531"/>
      <c r="H531"/>
      <c r="I531"/>
      <c r="J531"/>
      <c r="K531"/>
    </row>
    <row r="532" spans="7:11" ht="15" x14ac:dyDescent="0.25">
      <c r="G532"/>
      <c r="H532"/>
      <c r="I532"/>
      <c r="J532"/>
      <c r="K532"/>
    </row>
    <row r="533" spans="7:11" ht="15" x14ac:dyDescent="0.25">
      <c r="G533"/>
      <c r="H533"/>
      <c r="I533"/>
      <c r="J533"/>
      <c r="K533"/>
    </row>
    <row r="534" spans="7:11" ht="15" x14ac:dyDescent="0.25">
      <c r="G534"/>
      <c r="H534"/>
      <c r="I534"/>
      <c r="J534"/>
      <c r="K534"/>
    </row>
    <row r="535" spans="7:11" ht="15" x14ac:dyDescent="0.25">
      <c r="G535"/>
      <c r="H535"/>
      <c r="I535"/>
      <c r="J535"/>
      <c r="K535"/>
    </row>
    <row r="536" spans="7:11" ht="15" x14ac:dyDescent="0.25">
      <c r="G536"/>
      <c r="H536"/>
      <c r="I536"/>
      <c r="J536"/>
      <c r="K536"/>
    </row>
    <row r="537" spans="7:11" ht="15" x14ac:dyDescent="0.25">
      <c r="G537"/>
      <c r="H537"/>
      <c r="I537"/>
      <c r="J537"/>
      <c r="K537"/>
    </row>
    <row r="538" spans="7:11" ht="15" x14ac:dyDescent="0.25">
      <c r="G538"/>
      <c r="H538"/>
      <c r="I538"/>
      <c r="J538"/>
      <c r="K538"/>
    </row>
    <row r="539" spans="7:11" ht="15" x14ac:dyDescent="0.25">
      <c r="G539"/>
      <c r="H539"/>
      <c r="I539"/>
      <c r="J539"/>
      <c r="K539"/>
    </row>
    <row r="540" spans="7:11" ht="15" x14ac:dyDescent="0.25">
      <c r="G540"/>
      <c r="H540"/>
      <c r="I540"/>
      <c r="J540"/>
      <c r="K540"/>
    </row>
    <row r="541" spans="7:11" ht="15" x14ac:dyDescent="0.25">
      <c r="G541"/>
      <c r="H541"/>
      <c r="I541"/>
      <c r="J541"/>
      <c r="K541"/>
    </row>
    <row r="542" spans="7:11" ht="15" x14ac:dyDescent="0.25">
      <c r="G542"/>
      <c r="H542"/>
      <c r="I542"/>
      <c r="J542"/>
      <c r="K542"/>
    </row>
    <row r="543" spans="7:11" ht="15" x14ac:dyDescent="0.25">
      <c r="G543"/>
      <c r="H543"/>
      <c r="I543"/>
      <c r="J543"/>
      <c r="K543"/>
    </row>
    <row r="544" spans="7:11" ht="15" x14ac:dyDescent="0.25">
      <c r="G544"/>
      <c r="H544"/>
      <c r="I544"/>
      <c r="J544"/>
      <c r="K544"/>
    </row>
    <row r="545" spans="7:11" ht="15" x14ac:dyDescent="0.25">
      <c r="G545"/>
      <c r="H545"/>
      <c r="I545"/>
      <c r="J545"/>
      <c r="K545"/>
    </row>
    <row r="546" spans="7:11" ht="15" x14ac:dyDescent="0.25">
      <c r="G546"/>
      <c r="H546"/>
      <c r="I546"/>
      <c r="J546"/>
      <c r="K546"/>
    </row>
    <row r="547" spans="7:11" ht="15" x14ac:dyDescent="0.25">
      <c r="G547"/>
      <c r="H547"/>
      <c r="I547"/>
      <c r="J547"/>
      <c r="K547"/>
    </row>
    <row r="548" spans="7:11" ht="15" x14ac:dyDescent="0.25">
      <c r="G548"/>
      <c r="H548"/>
      <c r="I548"/>
      <c r="J548"/>
      <c r="K548"/>
    </row>
    <row r="549" spans="7:11" ht="15" x14ac:dyDescent="0.25">
      <c r="G549"/>
      <c r="H549"/>
      <c r="I549"/>
      <c r="J549"/>
      <c r="K549"/>
    </row>
    <row r="550" spans="7:11" ht="15" x14ac:dyDescent="0.25">
      <c r="G550"/>
      <c r="H550"/>
      <c r="I550"/>
      <c r="J550"/>
      <c r="K550"/>
    </row>
    <row r="551" spans="7:11" ht="15" x14ac:dyDescent="0.25">
      <c r="G551"/>
      <c r="H551"/>
      <c r="I551"/>
      <c r="J551"/>
      <c r="K551"/>
    </row>
    <row r="552" spans="7:11" ht="15" x14ac:dyDescent="0.25">
      <c r="G552"/>
      <c r="H552"/>
      <c r="I552"/>
      <c r="J552"/>
      <c r="K552"/>
    </row>
    <row r="553" spans="7:11" ht="15" x14ac:dyDescent="0.25">
      <c r="G553"/>
      <c r="H553"/>
      <c r="I553"/>
      <c r="J553"/>
      <c r="K553"/>
    </row>
    <row r="554" spans="7:11" ht="15" x14ac:dyDescent="0.25">
      <c r="G554"/>
      <c r="H554"/>
      <c r="I554"/>
      <c r="J554"/>
      <c r="K554"/>
    </row>
    <row r="555" spans="7:11" ht="15" x14ac:dyDescent="0.25">
      <c r="G555"/>
      <c r="H555"/>
      <c r="I555"/>
      <c r="J555"/>
      <c r="K555"/>
    </row>
    <row r="556" spans="7:11" ht="15" x14ac:dyDescent="0.25">
      <c r="G556"/>
      <c r="H556"/>
      <c r="I556"/>
      <c r="J556"/>
      <c r="K556"/>
    </row>
    <row r="557" spans="7:11" ht="15" x14ac:dyDescent="0.25">
      <c r="G557"/>
      <c r="H557"/>
      <c r="I557"/>
      <c r="J557"/>
      <c r="K557"/>
    </row>
    <row r="558" spans="7:11" ht="15" x14ac:dyDescent="0.25">
      <c r="G558"/>
      <c r="H558"/>
      <c r="I558"/>
      <c r="J558"/>
      <c r="K558"/>
    </row>
    <row r="559" spans="7:11" ht="15" x14ac:dyDescent="0.25">
      <c r="G559"/>
      <c r="H559"/>
      <c r="I559"/>
      <c r="J559"/>
      <c r="K559"/>
    </row>
    <row r="560" spans="7:11" ht="15" x14ac:dyDescent="0.25">
      <c r="G560"/>
      <c r="H560"/>
      <c r="I560"/>
      <c r="J560"/>
      <c r="K560"/>
    </row>
    <row r="561" spans="7:11" ht="15" x14ac:dyDescent="0.25">
      <c r="G561"/>
      <c r="H561"/>
      <c r="I561"/>
      <c r="J561"/>
      <c r="K561"/>
    </row>
    <row r="562" spans="7:11" ht="15" x14ac:dyDescent="0.25">
      <c r="G562"/>
      <c r="H562"/>
      <c r="I562"/>
      <c r="J562"/>
      <c r="K562"/>
    </row>
    <row r="563" spans="7:11" ht="15" x14ac:dyDescent="0.25">
      <c r="G563"/>
      <c r="H563"/>
      <c r="I563"/>
      <c r="J563"/>
      <c r="K563"/>
    </row>
    <row r="564" spans="7:11" ht="15" x14ac:dyDescent="0.25">
      <c r="G564"/>
      <c r="H564"/>
      <c r="I564"/>
      <c r="J564"/>
      <c r="K564"/>
    </row>
    <row r="565" spans="7:11" ht="15" x14ac:dyDescent="0.25">
      <c r="G565"/>
      <c r="H565"/>
      <c r="I565"/>
      <c r="J565"/>
      <c r="K565"/>
    </row>
    <row r="566" spans="7:11" ht="15" x14ac:dyDescent="0.25">
      <c r="G566"/>
      <c r="H566"/>
      <c r="I566"/>
      <c r="J566"/>
      <c r="K566"/>
    </row>
    <row r="567" spans="7:11" ht="15" x14ac:dyDescent="0.25">
      <c r="G567"/>
      <c r="H567"/>
      <c r="I567"/>
      <c r="J567"/>
      <c r="K567"/>
    </row>
    <row r="568" spans="7:11" ht="15" x14ac:dyDescent="0.25">
      <c r="G568"/>
      <c r="H568"/>
      <c r="I568"/>
      <c r="J568"/>
      <c r="K568"/>
    </row>
    <row r="569" spans="7:11" ht="15" x14ac:dyDescent="0.25">
      <c r="G569"/>
      <c r="H569"/>
      <c r="I569"/>
      <c r="J569"/>
      <c r="K569"/>
    </row>
    <row r="570" spans="7:11" ht="15" x14ac:dyDescent="0.25">
      <c r="G570"/>
      <c r="H570"/>
      <c r="I570"/>
      <c r="J570"/>
      <c r="K570"/>
    </row>
    <row r="571" spans="7:11" ht="15" x14ac:dyDescent="0.25">
      <c r="G571"/>
      <c r="H571"/>
      <c r="I571"/>
      <c r="J571"/>
      <c r="K571"/>
    </row>
    <row r="572" spans="7:11" ht="15" x14ac:dyDescent="0.25">
      <c r="G572"/>
      <c r="H572"/>
      <c r="I572"/>
      <c r="J572"/>
      <c r="K572"/>
    </row>
    <row r="573" spans="7:11" ht="15" x14ac:dyDescent="0.25">
      <c r="G573"/>
      <c r="H573"/>
      <c r="I573"/>
      <c r="J573"/>
      <c r="K573"/>
    </row>
    <row r="574" spans="7:11" ht="15" x14ac:dyDescent="0.25">
      <c r="G574"/>
      <c r="H574"/>
      <c r="I574"/>
      <c r="J574"/>
      <c r="K574"/>
    </row>
    <row r="575" spans="7:11" ht="15" x14ac:dyDescent="0.25">
      <c r="G575"/>
      <c r="H575"/>
      <c r="I575"/>
      <c r="J575"/>
      <c r="K575"/>
    </row>
    <row r="576" spans="7:11" ht="15" x14ac:dyDescent="0.25">
      <c r="G576"/>
      <c r="H576"/>
      <c r="I576"/>
      <c r="J576"/>
      <c r="K576"/>
    </row>
    <row r="577" spans="7:11" ht="15" x14ac:dyDescent="0.25">
      <c r="G577"/>
      <c r="H577"/>
      <c r="I577"/>
      <c r="J577"/>
      <c r="K577"/>
    </row>
    <row r="578" spans="7:11" ht="15" x14ac:dyDescent="0.25">
      <c r="G578"/>
      <c r="H578"/>
      <c r="I578"/>
      <c r="J578"/>
      <c r="K578"/>
    </row>
    <row r="579" spans="7:11" ht="15" x14ac:dyDescent="0.25">
      <c r="G579"/>
      <c r="H579"/>
      <c r="I579"/>
      <c r="J579"/>
      <c r="K579"/>
    </row>
    <row r="580" spans="7:11" ht="15" x14ac:dyDescent="0.25">
      <c r="G580"/>
      <c r="H580"/>
      <c r="I580"/>
      <c r="J580"/>
      <c r="K580"/>
    </row>
    <row r="581" spans="7:11" ht="15" x14ac:dyDescent="0.25">
      <c r="G581"/>
      <c r="H581"/>
      <c r="I581"/>
      <c r="J581"/>
      <c r="K581"/>
    </row>
    <row r="582" spans="7:11" ht="15" x14ac:dyDescent="0.25">
      <c r="G582"/>
      <c r="H582"/>
      <c r="I582"/>
      <c r="J582"/>
      <c r="K582"/>
    </row>
    <row r="583" spans="7:11" ht="15" x14ac:dyDescent="0.25">
      <c r="G583"/>
      <c r="H583"/>
      <c r="I583"/>
      <c r="J583"/>
      <c r="K583"/>
    </row>
    <row r="584" spans="7:11" ht="15" x14ac:dyDescent="0.25">
      <c r="G584"/>
      <c r="H584"/>
      <c r="I584"/>
      <c r="J584"/>
      <c r="K584"/>
    </row>
    <row r="585" spans="7:11" ht="15" x14ac:dyDescent="0.25">
      <c r="G585"/>
      <c r="H585"/>
      <c r="I585"/>
      <c r="J585"/>
      <c r="K585"/>
    </row>
    <row r="586" spans="7:11" ht="15" x14ac:dyDescent="0.25">
      <c r="G586"/>
      <c r="H586"/>
      <c r="I586"/>
      <c r="J586"/>
      <c r="K586"/>
    </row>
    <row r="587" spans="7:11" ht="15" x14ac:dyDescent="0.25">
      <c r="G587"/>
      <c r="H587"/>
      <c r="I587"/>
      <c r="J587"/>
      <c r="K587"/>
    </row>
    <row r="588" spans="7:11" ht="15" x14ac:dyDescent="0.25">
      <c r="G588"/>
      <c r="H588"/>
      <c r="I588"/>
      <c r="J588"/>
      <c r="K588"/>
    </row>
    <row r="589" spans="7:11" ht="15" x14ac:dyDescent="0.25">
      <c r="G589"/>
      <c r="H589"/>
      <c r="I589"/>
      <c r="J589"/>
      <c r="K589"/>
    </row>
    <row r="590" spans="7:11" ht="15" x14ac:dyDescent="0.25">
      <c r="G590"/>
      <c r="H590"/>
      <c r="I590"/>
      <c r="J590"/>
      <c r="K590"/>
    </row>
    <row r="591" spans="7:11" ht="15" x14ac:dyDescent="0.25">
      <c r="G591"/>
      <c r="H591"/>
      <c r="I591"/>
      <c r="J591"/>
      <c r="K591"/>
    </row>
    <row r="592" spans="7:11" ht="15" x14ac:dyDescent="0.25">
      <c r="G592"/>
      <c r="H592"/>
      <c r="I592"/>
      <c r="J592"/>
      <c r="K592"/>
    </row>
    <row r="593" spans="7:11" ht="15" x14ac:dyDescent="0.25">
      <c r="G593"/>
      <c r="H593"/>
      <c r="I593"/>
      <c r="J593"/>
      <c r="K593"/>
    </row>
    <row r="594" spans="7:11" ht="15" x14ac:dyDescent="0.25">
      <c r="G594"/>
      <c r="H594"/>
      <c r="I594"/>
      <c r="J594"/>
      <c r="K594"/>
    </row>
    <row r="595" spans="7:11" ht="15" x14ac:dyDescent="0.25">
      <c r="G595"/>
      <c r="H595"/>
      <c r="I595"/>
      <c r="J595"/>
      <c r="K595"/>
    </row>
    <row r="596" spans="7:11" ht="15" x14ac:dyDescent="0.25">
      <c r="G596"/>
      <c r="H596"/>
      <c r="I596"/>
      <c r="J596"/>
      <c r="K596"/>
    </row>
    <row r="597" spans="7:11" ht="15" x14ac:dyDescent="0.25">
      <c r="G597"/>
      <c r="H597"/>
      <c r="I597"/>
      <c r="J597"/>
      <c r="K597"/>
    </row>
    <row r="598" spans="7:11" ht="15" x14ac:dyDescent="0.25">
      <c r="G598"/>
      <c r="H598"/>
      <c r="I598"/>
      <c r="J598"/>
      <c r="K598"/>
    </row>
    <row r="599" spans="7:11" ht="15" x14ac:dyDescent="0.25">
      <c r="G599"/>
      <c r="H599"/>
      <c r="I599"/>
      <c r="J599"/>
      <c r="K599"/>
    </row>
    <row r="600" spans="7:11" ht="15" x14ac:dyDescent="0.25">
      <c r="G600"/>
      <c r="H600"/>
      <c r="I600"/>
      <c r="J600"/>
      <c r="K600"/>
    </row>
    <row r="601" spans="7:11" ht="15" x14ac:dyDescent="0.25">
      <c r="G601"/>
      <c r="H601"/>
      <c r="I601"/>
      <c r="J601"/>
      <c r="K601"/>
    </row>
    <row r="602" spans="7:11" ht="15" x14ac:dyDescent="0.25">
      <c r="G602"/>
      <c r="H602"/>
      <c r="I602"/>
      <c r="J602"/>
      <c r="K602"/>
    </row>
    <row r="603" spans="7:11" ht="15" x14ac:dyDescent="0.25">
      <c r="G603"/>
      <c r="H603"/>
      <c r="I603"/>
      <c r="J603"/>
      <c r="K603"/>
    </row>
    <row r="604" spans="7:11" ht="15" x14ac:dyDescent="0.25">
      <c r="G604"/>
      <c r="H604"/>
      <c r="I604"/>
      <c r="J604"/>
      <c r="K604"/>
    </row>
    <row r="605" spans="7:11" ht="15" x14ac:dyDescent="0.25">
      <c r="G605"/>
      <c r="H605"/>
      <c r="I605"/>
      <c r="J605"/>
      <c r="K605"/>
    </row>
    <row r="606" spans="7:11" ht="15" x14ac:dyDescent="0.25">
      <c r="G606"/>
      <c r="H606"/>
      <c r="I606"/>
      <c r="J606"/>
      <c r="K606"/>
    </row>
    <row r="607" spans="7:11" ht="15" x14ac:dyDescent="0.25">
      <c r="G607"/>
      <c r="H607"/>
      <c r="I607"/>
      <c r="J607"/>
      <c r="K607"/>
    </row>
    <row r="608" spans="7:11" ht="15" x14ac:dyDescent="0.25">
      <c r="G608"/>
      <c r="H608"/>
      <c r="I608"/>
      <c r="J608"/>
      <c r="K608"/>
    </row>
    <row r="609" spans="7:11" ht="15" x14ac:dyDescent="0.25">
      <c r="G609"/>
      <c r="H609"/>
      <c r="I609"/>
      <c r="J609"/>
      <c r="K609"/>
    </row>
    <row r="610" spans="7:11" ht="15" x14ac:dyDescent="0.25">
      <c r="G610"/>
      <c r="H610"/>
      <c r="I610"/>
      <c r="J610"/>
      <c r="K610"/>
    </row>
    <row r="611" spans="7:11" ht="15" x14ac:dyDescent="0.25">
      <c r="G611"/>
      <c r="H611"/>
      <c r="I611"/>
      <c r="J611"/>
      <c r="K611"/>
    </row>
    <row r="612" spans="7:11" ht="15" x14ac:dyDescent="0.25">
      <c r="G612"/>
      <c r="H612"/>
      <c r="I612"/>
      <c r="J612"/>
      <c r="K612"/>
    </row>
    <row r="613" spans="7:11" ht="15" x14ac:dyDescent="0.25">
      <c r="G613"/>
      <c r="H613"/>
      <c r="I613"/>
      <c r="J613"/>
      <c r="K613"/>
    </row>
    <row r="614" spans="7:11" ht="15" x14ac:dyDescent="0.25">
      <c r="G614"/>
      <c r="H614"/>
      <c r="I614"/>
      <c r="J614"/>
      <c r="K614"/>
    </row>
    <row r="615" spans="7:11" ht="15" x14ac:dyDescent="0.25">
      <c r="G615"/>
      <c r="H615"/>
      <c r="I615"/>
      <c r="J615"/>
      <c r="K615"/>
    </row>
    <row r="616" spans="7:11" ht="15" x14ac:dyDescent="0.25">
      <c r="G616"/>
      <c r="H616"/>
      <c r="I616"/>
      <c r="J616"/>
      <c r="K616"/>
    </row>
    <row r="617" spans="7:11" ht="15" x14ac:dyDescent="0.25">
      <c r="G617"/>
      <c r="H617"/>
      <c r="I617"/>
      <c r="J617"/>
      <c r="K617"/>
    </row>
    <row r="618" spans="7:11" ht="15" x14ac:dyDescent="0.25">
      <c r="G618"/>
      <c r="H618"/>
      <c r="I618"/>
      <c r="J618"/>
      <c r="K618"/>
    </row>
    <row r="619" spans="7:11" ht="15" x14ac:dyDescent="0.25">
      <c r="G619"/>
      <c r="H619"/>
      <c r="I619"/>
      <c r="J619"/>
      <c r="K619"/>
    </row>
    <row r="620" spans="7:11" ht="15" x14ac:dyDescent="0.25">
      <c r="G620"/>
      <c r="H620"/>
      <c r="I620"/>
      <c r="J620"/>
      <c r="K620"/>
    </row>
    <row r="621" spans="7:11" ht="15" x14ac:dyDescent="0.25">
      <c r="G621"/>
      <c r="H621"/>
      <c r="I621"/>
      <c r="J621"/>
      <c r="K621"/>
    </row>
    <row r="622" spans="7:11" ht="15" x14ac:dyDescent="0.25">
      <c r="G622"/>
      <c r="H622"/>
      <c r="I622"/>
      <c r="J622"/>
      <c r="K622"/>
    </row>
    <row r="623" spans="7:11" ht="15" x14ac:dyDescent="0.25">
      <c r="G623"/>
      <c r="H623"/>
      <c r="I623"/>
      <c r="J623"/>
      <c r="K623"/>
    </row>
    <row r="624" spans="7:11" ht="15" x14ac:dyDescent="0.25">
      <c r="G624"/>
      <c r="H624"/>
      <c r="I624"/>
      <c r="J624"/>
      <c r="K624"/>
    </row>
    <row r="625" spans="7:11" ht="15" x14ac:dyDescent="0.25">
      <c r="G625"/>
      <c r="H625"/>
      <c r="I625"/>
      <c r="J625"/>
      <c r="K625"/>
    </row>
    <row r="626" spans="7:11" ht="15" x14ac:dyDescent="0.25">
      <c r="G626"/>
      <c r="H626"/>
      <c r="I626"/>
      <c r="J626"/>
      <c r="K626"/>
    </row>
    <row r="627" spans="7:11" ht="15" x14ac:dyDescent="0.25">
      <c r="G627"/>
      <c r="H627"/>
      <c r="I627"/>
      <c r="J627"/>
      <c r="K627"/>
    </row>
    <row r="628" spans="7:11" ht="15" x14ac:dyDescent="0.25">
      <c r="G628"/>
      <c r="H628"/>
      <c r="I628"/>
      <c r="J628"/>
      <c r="K628"/>
    </row>
    <row r="629" spans="7:11" ht="15" x14ac:dyDescent="0.25">
      <c r="G629"/>
      <c r="H629"/>
      <c r="I629"/>
      <c r="J629"/>
      <c r="K629"/>
    </row>
    <row r="630" spans="7:11" ht="15" x14ac:dyDescent="0.25">
      <c r="G630"/>
      <c r="H630"/>
      <c r="I630"/>
      <c r="J630"/>
      <c r="K630"/>
    </row>
    <row r="631" spans="7:11" ht="15" x14ac:dyDescent="0.25">
      <c r="G631"/>
      <c r="H631"/>
      <c r="I631"/>
      <c r="J631"/>
      <c r="K631"/>
    </row>
    <row r="632" spans="7:11" ht="15" x14ac:dyDescent="0.25">
      <c r="G632"/>
      <c r="H632"/>
      <c r="I632"/>
      <c r="J632"/>
      <c r="K632"/>
    </row>
    <row r="633" spans="7:11" ht="15" x14ac:dyDescent="0.25">
      <c r="G633"/>
      <c r="H633"/>
      <c r="I633"/>
      <c r="J633"/>
      <c r="K633"/>
    </row>
    <row r="634" spans="7:11" ht="15" x14ac:dyDescent="0.25">
      <c r="G634"/>
      <c r="H634"/>
      <c r="I634"/>
      <c r="J634"/>
      <c r="K634"/>
    </row>
    <row r="635" spans="7:11" ht="15" x14ac:dyDescent="0.25">
      <c r="G635"/>
      <c r="H635"/>
      <c r="I635"/>
      <c r="J635"/>
      <c r="K635"/>
    </row>
    <row r="636" spans="7:11" ht="15" x14ac:dyDescent="0.25">
      <c r="G636"/>
      <c r="H636"/>
      <c r="I636"/>
      <c r="J636"/>
      <c r="K636"/>
    </row>
    <row r="637" spans="7:11" ht="15" x14ac:dyDescent="0.25">
      <c r="G637"/>
      <c r="H637"/>
      <c r="I637"/>
      <c r="J637"/>
      <c r="K637"/>
    </row>
    <row r="638" spans="7:11" ht="15" x14ac:dyDescent="0.25">
      <c r="G638"/>
      <c r="H638"/>
      <c r="I638"/>
      <c r="J638"/>
      <c r="K638"/>
    </row>
    <row r="639" spans="7:11" ht="15" x14ac:dyDescent="0.25">
      <c r="G639"/>
      <c r="H639"/>
      <c r="I639"/>
      <c r="J639"/>
      <c r="K639"/>
    </row>
    <row r="640" spans="7:11" ht="15" x14ac:dyDescent="0.25">
      <c r="G640"/>
      <c r="H640"/>
      <c r="I640"/>
      <c r="J640"/>
      <c r="K640"/>
    </row>
    <row r="641" spans="7:11" ht="15" x14ac:dyDescent="0.25">
      <c r="G641"/>
      <c r="H641"/>
      <c r="I641"/>
      <c r="J641"/>
      <c r="K641"/>
    </row>
    <row r="642" spans="7:11" ht="15" x14ac:dyDescent="0.25">
      <c r="G642"/>
      <c r="H642"/>
      <c r="I642"/>
      <c r="J642"/>
      <c r="K642"/>
    </row>
    <row r="643" spans="7:11" ht="15" x14ac:dyDescent="0.25">
      <c r="G643"/>
      <c r="H643"/>
      <c r="I643"/>
      <c r="J643"/>
      <c r="K643"/>
    </row>
    <row r="644" spans="7:11" ht="15" x14ac:dyDescent="0.25">
      <c r="G644"/>
      <c r="H644"/>
      <c r="I644"/>
      <c r="J644"/>
      <c r="K644"/>
    </row>
    <row r="645" spans="7:11" ht="15" x14ac:dyDescent="0.25">
      <c r="G645"/>
      <c r="H645"/>
      <c r="I645"/>
      <c r="J645"/>
      <c r="K645"/>
    </row>
    <row r="646" spans="7:11" ht="15" x14ac:dyDescent="0.25">
      <c r="G646"/>
      <c r="H646"/>
      <c r="I646"/>
      <c r="J646"/>
      <c r="K646"/>
    </row>
    <row r="647" spans="7:11" ht="15" x14ac:dyDescent="0.25">
      <c r="G647"/>
      <c r="H647"/>
      <c r="I647"/>
      <c r="J647"/>
      <c r="K647"/>
    </row>
    <row r="648" spans="7:11" ht="15" x14ac:dyDescent="0.25">
      <c r="G648"/>
      <c r="H648"/>
      <c r="I648"/>
      <c r="J648"/>
      <c r="K648"/>
    </row>
    <row r="649" spans="7:11" ht="15" x14ac:dyDescent="0.25">
      <c r="G649"/>
      <c r="H649"/>
      <c r="I649"/>
      <c r="J649"/>
      <c r="K649"/>
    </row>
    <row r="650" spans="7:11" ht="15" x14ac:dyDescent="0.25">
      <c r="G650"/>
      <c r="H650"/>
      <c r="I650"/>
      <c r="J650"/>
      <c r="K650"/>
    </row>
    <row r="651" spans="7:11" ht="15" x14ac:dyDescent="0.25">
      <c r="G651"/>
      <c r="H651"/>
      <c r="I651"/>
      <c r="J651"/>
      <c r="K651"/>
    </row>
    <row r="652" spans="7:11" ht="15" x14ac:dyDescent="0.25">
      <c r="G652"/>
      <c r="H652"/>
      <c r="I652"/>
      <c r="J652"/>
      <c r="K652"/>
    </row>
    <row r="653" spans="7:11" ht="15" x14ac:dyDescent="0.25">
      <c r="G653"/>
      <c r="H653"/>
      <c r="I653"/>
      <c r="J653"/>
      <c r="K653"/>
    </row>
    <row r="654" spans="7:11" ht="15" x14ac:dyDescent="0.25">
      <c r="G654"/>
      <c r="H654"/>
      <c r="I654"/>
      <c r="J654"/>
      <c r="K654"/>
    </row>
    <row r="655" spans="7:11" ht="15" x14ac:dyDescent="0.25">
      <c r="G655"/>
      <c r="H655"/>
      <c r="I655"/>
      <c r="J655"/>
      <c r="K655"/>
    </row>
    <row r="656" spans="7:11" ht="15" x14ac:dyDescent="0.25">
      <c r="G656"/>
      <c r="H656"/>
      <c r="I656"/>
      <c r="J656"/>
      <c r="K656"/>
    </row>
    <row r="657" spans="7:11" ht="15" x14ac:dyDescent="0.25">
      <c r="G657"/>
      <c r="H657"/>
      <c r="I657"/>
      <c r="J657"/>
      <c r="K657"/>
    </row>
    <row r="658" spans="7:11" ht="15" x14ac:dyDescent="0.25">
      <c r="G658"/>
      <c r="H658"/>
      <c r="I658"/>
      <c r="J658"/>
      <c r="K658"/>
    </row>
    <row r="659" spans="7:11" ht="15" x14ac:dyDescent="0.25">
      <c r="G659"/>
      <c r="H659"/>
      <c r="I659"/>
      <c r="J659"/>
      <c r="K659"/>
    </row>
    <row r="660" spans="7:11" ht="15" x14ac:dyDescent="0.25">
      <c r="G660"/>
      <c r="H660"/>
      <c r="I660"/>
      <c r="J660"/>
      <c r="K660"/>
    </row>
    <row r="661" spans="7:11" ht="15" x14ac:dyDescent="0.25">
      <c r="G661"/>
      <c r="H661"/>
      <c r="I661"/>
      <c r="J661"/>
      <c r="K661"/>
    </row>
    <row r="662" spans="7:11" ht="15" x14ac:dyDescent="0.25">
      <c r="G662"/>
      <c r="H662"/>
      <c r="I662"/>
      <c r="J662"/>
      <c r="K662"/>
    </row>
    <row r="663" spans="7:11" ht="15" x14ac:dyDescent="0.25">
      <c r="G663"/>
      <c r="H663"/>
      <c r="I663"/>
      <c r="J663"/>
      <c r="K663"/>
    </row>
    <row r="664" spans="7:11" ht="15" x14ac:dyDescent="0.25">
      <c r="G664"/>
      <c r="H664"/>
      <c r="I664"/>
      <c r="J664"/>
      <c r="K664"/>
    </row>
    <row r="665" spans="7:11" ht="15" x14ac:dyDescent="0.25">
      <c r="G665"/>
      <c r="H665"/>
      <c r="I665"/>
      <c r="J665"/>
      <c r="K665"/>
    </row>
    <row r="666" spans="7:11" ht="15" x14ac:dyDescent="0.25">
      <c r="G666"/>
      <c r="H666"/>
      <c r="I666"/>
      <c r="J666"/>
      <c r="K666"/>
    </row>
    <row r="667" spans="7:11" ht="15" x14ac:dyDescent="0.25">
      <c r="G667"/>
      <c r="H667"/>
      <c r="I667"/>
      <c r="J667"/>
      <c r="K667"/>
    </row>
    <row r="668" spans="7:11" ht="15" x14ac:dyDescent="0.25">
      <c r="G668"/>
      <c r="H668"/>
      <c r="I668"/>
      <c r="J668"/>
      <c r="K668"/>
    </row>
    <row r="669" spans="7:11" ht="15" x14ac:dyDescent="0.25">
      <c r="G669"/>
      <c r="H669"/>
      <c r="I669"/>
      <c r="J669"/>
      <c r="K669"/>
    </row>
    <row r="670" spans="7:11" ht="15" x14ac:dyDescent="0.25">
      <c r="G670"/>
      <c r="H670"/>
      <c r="I670"/>
      <c r="J670"/>
      <c r="K670"/>
    </row>
    <row r="671" spans="7:11" ht="15" x14ac:dyDescent="0.25">
      <c r="G671"/>
      <c r="H671"/>
      <c r="I671"/>
      <c r="J671"/>
      <c r="K671"/>
    </row>
    <row r="672" spans="7:11" ht="15" x14ac:dyDescent="0.25">
      <c r="G672"/>
      <c r="H672"/>
      <c r="I672"/>
      <c r="J672"/>
      <c r="K672"/>
    </row>
    <row r="673" spans="7:11" ht="15" x14ac:dyDescent="0.25">
      <c r="G673"/>
      <c r="H673"/>
      <c r="I673"/>
      <c r="J673"/>
      <c r="K673"/>
    </row>
    <row r="674" spans="7:11" ht="15" x14ac:dyDescent="0.25">
      <c r="G674"/>
      <c r="H674"/>
      <c r="I674"/>
      <c r="J674"/>
      <c r="K674"/>
    </row>
    <row r="675" spans="7:11" ht="15" x14ac:dyDescent="0.25">
      <c r="G675"/>
      <c r="H675"/>
      <c r="I675"/>
      <c r="J675"/>
      <c r="K675"/>
    </row>
    <row r="676" spans="7:11" ht="15" x14ac:dyDescent="0.25">
      <c r="G676"/>
      <c r="H676"/>
      <c r="I676"/>
      <c r="J676"/>
      <c r="K676"/>
    </row>
    <row r="677" spans="7:11" ht="15" x14ac:dyDescent="0.25">
      <c r="G677"/>
      <c r="H677"/>
      <c r="I677"/>
      <c r="J677"/>
      <c r="K677"/>
    </row>
    <row r="678" spans="7:11" ht="15" x14ac:dyDescent="0.25">
      <c r="G678"/>
      <c r="H678"/>
      <c r="I678"/>
      <c r="J678"/>
      <c r="K678"/>
    </row>
    <row r="679" spans="7:11" ht="15" x14ac:dyDescent="0.25">
      <c r="G679"/>
      <c r="H679"/>
      <c r="I679"/>
      <c r="J679"/>
      <c r="K679"/>
    </row>
    <row r="680" spans="7:11" ht="15" x14ac:dyDescent="0.25">
      <c r="G680"/>
      <c r="H680"/>
      <c r="I680"/>
      <c r="J680"/>
      <c r="K680"/>
    </row>
    <row r="681" spans="7:11" ht="15" x14ac:dyDescent="0.25">
      <c r="G681"/>
      <c r="H681"/>
      <c r="I681"/>
      <c r="J681"/>
      <c r="K681"/>
    </row>
    <row r="682" spans="7:11" ht="15" x14ac:dyDescent="0.25">
      <c r="G682"/>
      <c r="H682"/>
      <c r="I682"/>
      <c r="J682"/>
      <c r="K682"/>
    </row>
    <row r="683" spans="7:11" ht="15" x14ac:dyDescent="0.25">
      <c r="G683"/>
      <c r="H683"/>
      <c r="I683"/>
      <c r="J683"/>
      <c r="K683"/>
    </row>
    <row r="684" spans="7:11" ht="15" x14ac:dyDescent="0.25">
      <c r="G684"/>
      <c r="H684"/>
      <c r="I684"/>
      <c r="J684"/>
      <c r="K684"/>
    </row>
    <row r="685" spans="7:11" ht="15" x14ac:dyDescent="0.25">
      <c r="G685"/>
      <c r="H685"/>
      <c r="I685"/>
      <c r="J685"/>
      <c r="K685"/>
    </row>
    <row r="686" spans="7:11" ht="15" x14ac:dyDescent="0.25">
      <c r="G686"/>
      <c r="H686"/>
      <c r="I686"/>
      <c r="J686"/>
      <c r="K686"/>
    </row>
    <row r="687" spans="7:11" ht="15" x14ac:dyDescent="0.25">
      <c r="G687"/>
      <c r="H687"/>
      <c r="I687"/>
      <c r="J687"/>
      <c r="K687"/>
    </row>
    <row r="688" spans="7:11" ht="15" x14ac:dyDescent="0.25">
      <c r="G688"/>
      <c r="H688"/>
      <c r="I688"/>
      <c r="J688"/>
      <c r="K688"/>
    </row>
    <row r="689" spans="7:11" ht="15" x14ac:dyDescent="0.25">
      <c r="G689"/>
      <c r="H689"/>
      <c r="I689"/>
      <c r="J689"/>
      <c r="K689"/>
    </row>
    <row r="690" spans="7:11" ht="15" x14ac:dyDescent="0.25">
      <c r="G690"/>
      <c r="H690"/>
      <c r="I690"/>
      <c r="J690"/>
      <c r="K690"/>
    </row>
    <row r="691" spans="7:11" ht="15" x14ac:dyDescent="0.25">
      <c r="G691"/>
      <c r="H691"/>
      <c r="I691"/>
      <c r="J691"/>
      <c r="K691"/>
    </row>
    <row r="692" spans="7:11" ht="15" x14ac:dyDescent="0.25">
      <c r="G692"/>
      <c r="H692"/>
      <c r="I692"/>
      <c r="J692"/>
      <c r="K692"/>
    </row>
    <row r="693" spans="7:11" ht="15" x14ac:dyDescent="0.25">
      <c r="G693"/>
      <c r="H693"/>
      <c r="I693"/>
      <c r="J693"/>
      <c r="K693"/>
    </row>
    <row r="694" spans="7:11" ht="15" x14ac:dyDescent="0.25">
      <c r="G694"/>
      <c r="H694"/>
      <c r="I694"/>
      <c r="J694"/>
      <c r="K694"/>
    </row>
    <row r="695" spans="7:11" ht="15" x14ac:dyDescent="0.25">
      <c r="G695"/>
      <c r="H695"/>
      <c r="I695"/>
      <c r="J695"/>
      <c r="K695"/>
    </row>
    <row r="696" spans="7:11" ht="15" x14ac:dyDescent="0.25">
      <c r="G696"/>
      <c r="H696"/>
      <c r="I696"/>
      <c r="J696"/>
      <c r="K696"/>
    </row>
    <row r="697" spans="7:11" ht="15" x14ac:dyDescent="0.25">
      <c r="G697"/>
      <c r="H697"/>
      <c r="I697"/>
      <c r="J697"/>
      <c r="K697"/>
    </row>
    <row r="698" spans="7:11" ht="15" x14ac:dyDescent="0.25">
      <c r="G698"/>
      <c r="H698"/>
      <c r="I698"/>
      <c r="J698"/>
      <c r="K698"/>
    </row>
    <row r="699" spans="7:11" ht="15" x14ac:dyDescent="0.25">
      <c r="G699"/>
      <c r="H699"/>
      <c r="I699"/>
      <c r="J699"/>
      <c r="K699"/>
    </row>
    <row r="700" spans="7:11" ht="15" x14ac:dyDescent="0.25">
      <c r="G700"/>
      <c r="H700"/>
      <c r="I700"/>
      <c r="J700"/>
      <c r="K700"/>
    </row>
    <row r="701" spans="7:11" ht="15" x14ac:dyDescent="0.25">
      <c r="G701"/>
      <c r="H701"/>
      <c r="I701"/>
      <c r="J701"/>
      <c r="K701"/>
    </row>
    <row r="702" spans="7:11" ht="15" x14ac:dyDescent="0.25">
      <c r="G702"/>
      <c r="H702"/>
      <c r="I702"/>
      <c r="J702"/>
      <c r="K702"/>
    </row>
    <row r="703" spans="7:11" ht="15" x14ac:dyDescent="0.25">
      <c r="G703"/>
      <c r="H703"/>
      <c r="I703"/>
      <c r="J703"/>
      <c r="K703"/>
    </row>
    <row r="704" spans="7:11" ht="15" x14ac:dyDescent="0.25">
      <c r="G704"/>
      <c r="H704"/>
      <c r="I704"/>
      <c r="J704"/>
      <c r="K704"/>
    </row>
    <row r="705" spans="7:11" ht="15" x14ac:dyDescent="0.25">
      <c r="G705"/>
      <c r="H705"/>
      <c r="I705"/>
      <c r="J705"/>
      <c r="K705"/>
    </row>
    <row r="706" spans="7:11" ht="15" x14ac:dyDescent="0.25">
      <c r="G706"/>
      <c r="H706"/>
      <c r="I706"/>
      <c r="J706"/>
      <c r="K706"/>
    </row>
    <row r="707" spans="7:11" ht="15" x14ac:dyDescent="0.25">
      <c r="G707"/>
      <c r="H707"/>
      <c r="I707"/>
      <c r="J707"/>
      <c r="K707"/>
    </row>
    <row r="708" spans="7:11" ht="15" x14ac:dyDescent="0.25">
      <c r="G708"/>
      <c r="H708"/>
      <c r="I708"/>
      <c r="J708"/>
      <c r="K708"/>
    </row>
    <row r="709" spans="7:11" ht="15" x14ac:dyDescent="0.25">
      <c r="G709"/>
      <c r="H709"/>
      <c r="I709"/>
      <c r="J709"/>
      <c r="K709"/>
    </row>
    <row r="710" spans="7:11" ht="15" x14ac:dyDescent="0.25">
      <c r="G710"/>
      <c r="H710"/>
      <c r="I710"/>
      <c r="J710"/>
      <c r="K710"/>
    </row>
    <row r="711" spans="7:11" ht="15" x14ac:dyDescent="0.25">
      <c r="G711"/>
      <c r="H711"/>
      <c r="I711"/>
      <c r="J711"/>
      <c r="K711"/>
    </row>
    <row r="712" spans="7:11" ht="15" x14ac:dyDescent="0.25">
      <c r="G712"/>
      <c r="H712"/>
      <c r="I712"/>
      <c r="J712"/>
      <c r="K712"/>
    </row>
    <row r="713" spans="7:11" ht="15" x14ac:dyDescent="0.25">
      <c r="G713"/>
      <c r="H713"/>
      <c r="I713"/>
      <c r="J713"/>
      <c r="K713"/>
    </row>
    <row r="714" spans="7:11" ht="15" x14ac:dyDescent="0.25">
      <c r="G714"/>
      <c r="H714"/>
      <c r="I714"/>
      <c r="J714"/>
      <c r="K714"/>
    </row>
    <row r="715" spans="7:11" ht="15" x14ac:dyDescent="0.25">
      <c r="G715"/>
      <c r="H715"/>
      <c r="I715"/>
      <c r="J715"/>
      <c r="K715"/>
    </row>
    <row r="716" spans="7:11" ht="15" x14ac:dyDescent="0.25">
      <c r="G716"/>
      <c r="H716"/>
      <c r="I716"/>
      <c r="J716"/>
      <c r="K716"/>
    </row>
    <row r="717" spans="7:11" ht="15" x14ac:dyDescent="0.25">
      <c r="G717"/>
      <c r="H717"/>
      <c r="I717"/>
      <c r="J717"/>
      <c r="K717"/>
    </row>
    <row r="718" spans="7:11" ht="15" x14ac:dyDescent="0.25">
      <c r="G718"/>
      <c r="H718"/>
      <c r="I718"/>
      <c r="J718"/>
      <c r="K718"/>
    </row>
    <row r="719" spans="7:11" ht="15" x14ac:dyDescent="0.25">
      <c r="G719"/>
      <c r="H719"/>
      <c r="I719"/>
      <c r="J719"/>
      <c r="K719"/>
    </row>
    <row r="720" spans="7:11" ht="15" x14ac:dyDescent="0.25">
      <c r="G720"/>
      <c r="H720"/>
      <c r="I720"/>
      <c r="J720"/>
      <c r="K720"/>
    </row>
    <row r="721" spans="7:11" ht="15" x14ac:dyDescent="0.25">
      <c r="G721"/>
      <c r="H721"/>
      <c r="I721"/>
      <c r="J721"/>
      <c r="K721"/>
    </row>
    <row r="722" spans="7:11" ht="15" x14ac:dyDescent="0.25">
      <c r="G722"/>
      <c r="H722"/>
      <c r="I722"/>
      <c r="J722"/>
      <c r="K722"/>
    </row>
    <row r="723" spans="7:11" ht="15" x14ac:dyDescent="0.25">
      <c r="G723"/>
      <c r="H723"/>
      <c r="I723"/>
      <c r="J723"/>
      <c r="K723"/>
    </row>
    <row r="724" spans="7:11" ht="15" x14ac:dyDescent="0.25">
      <c r="G724"/>
      <c r="H724"/>
      <c r="I724"/>
      <c r="J724"/>
      <c r="K724"/>
    </row>
    <row r="725" spans="7:11" ht="15" x14ac:dyDescent="0.25">
      <c r="G725"/>
      <c r="H725"/>
      <c r="I725"/>
      <c r="J725"/>
      <c r="K725"/>
    </row>
    <row r="726" spans="7:11" ht="15" x14ac:dyDescent="0.25">
      <c r="G726"/>
      <c r="H726"/>
      <c r="I726"/>
      <c r="J726"/>
      <c r="K726"/>
    </row>
    <row r="727" spans="7:11" ht="15" x14ac:dyDescent="0.25">
      <c r="G727"/>
      <c r="H727"/>
      <c r="I727"/>
      <c r="J727"/>
      <c r="K727"/>
    </row>
    <row r="728" spans="7:11" ht="15" x14ac:dyDescent="0.25">
      <c r="G728"/>
      <c r="H728"/>
      <c r="I728"/>
      <c r="J728"/>
      <c r="K728"/>
    </row>
    <row r="729" spans="7:11" ht="15" x14ac:dyDescent="0.25">
      <c r="G729"/>
      <c r="H729"/>
      <c r="I729"/>
      <c r="J729"/>
      <c r="K729"/>
    </row>
    <row r="730" spans="7:11" ht="15" x14ac:dyDescent="0.25">
      <c r="G730"/>
      <c r="H730"/>
      <c r="I730"/>
      <c r="J730"/>
      <c r="K730"/>
    </row>
    <row r="731" spans="7:11" ht="15" x14ac:dyDescent="0.25">
      <c r="G731"/>
      <c r="H731"/>
      <c r="I731"/>
      <c r="J731"/>
      <c r="K731"/>
    </row>
    <row r="732" spans="7:11" ht="15" x14ac:dyDescent="0.25">
      <c r="G732"/>
      <c r="H732"/>
      <c r="I732"/>
      <c r="J732"/>
      <c r="K732"/>
    </row>
    <row r="733" spans="7:11" ht="15" x14ac:dyDescent="0.25">
      <c r="G733"/>
      <c r="H733"/>
      <c r="I733"/>
      <c r="J733"/>
      <c r="K733"/>
    </row>
    <row r="734" spans="7:11" ht="15" x14ac:dyDescent="0.25">
      <c r="G734"/>
      <c r="H734"/>
      <c r="I734"/>
      <c r="J734"/>
      <c r="K734"/>
    </row>
    <row r="735" spans="7:11" ht="15" x14ac:dyDescent="0.25">
      <c r="G735"/>
      <c r="H735"/>
      <c r="I735"/>
      <c r="J735"/>
      <c r="K735"/>
    </row>
    <row r="736" spans="7:11" ht="15" x14ac:dyDescent="0.25">
      <c r="G736"/>
      <c r="H736"/>
      <c r="I736"/>
      <c r="J736"/>
      <c r="K736"/>
    </row>
    <row r="737" spans="7:11" ht="15" x14ac:dyDescent="0.25">
      <c r="G737"/>
      <c r="H737"/>
      <c r="I737"/>
      <c r="J737"/>
      <c r="K737"/>
    </row>
    <row r="738" spans="7:11" ht="15" x14ac:dyDescent="0.25">
      <c r="G738"/>
      <c r="H738"/>
      <c r="I738"/>
      <c r="J738"/>
      <c r="K738"/>
    </row>
    <row r="739" spans="7:11" ht="15" x14ac:dyDescent="0.25">
      <c r="G739"/>
      <c r="H739"/>
      <c r="I739"/>
      <c r="J739"/>
      <c r="K739"/>
    </row>
    <row r="740" spans="7:11" ht="15" x14ac:dyDescent="0.25">
      <c r="G740"/>
      <c r="H740"/>
      <c r="I740"/>
      <c r="J740"/>
      <c r="K740"/>
    </row>
    <row r="741" spans="7:11" ht="15" x14ac:dyDescent="0.25">
      <c r="G741"/>
      <c r="H741"/>
      <c r="I741"/>
      <c r="J741"/>
      <c r="K741"/>
    </row>
    <row r="742" spans="7:11" ht="15" x14ac:dyDescent="0.25">
      <c r="G742"/>
      <c r="H742"/>
      <c r="I742"/>
      <c r="J742"/>
      <c r="K742"/>
    </row>
    <row r="743" spans="7:11" ht="15" x14ac:dyDescent="0.25">
      <c r="G743"/>
      <c r="H743"/>
      <c r="I743"/>
      <c r="J743"/>
      <c r="K743"/>
    </row>
    <row r="744" spans="7:11" ht="15" x14ac:dyDescent="0.25">
      <c r="G744"/>
      <c r="H744"/>
      <c r="I744"/>
      <c r="J744"/>
      <c r="K744"/>
    </row>
    <row r="745" spans="7:11" ht="15" x14ac:dyDescent="0.25">
      <c r="G745"/>
      <c r="H745"/>
      <c r="I745"/>
      <c r="J745"/>
      <c r="K745"/>
    </row>
    <row r="746" spans="7:11" ht="15" x14ac:dyDescent="0.25">
      <c r="G746"/>
      <c r="H746"/>
      <c r="I746"/>
      <c r="J746"/>
      <c r="K746"/>
    </row>
    <row r="747" spans="7:11" ht="15" x14ac:dyDescent="0.25">
      <c r="G747"/>
      <c r="H747"/>
      <c r="I747"/>
      <c r="J747"/>
      <c r="K747"/>
    </row>
    <row r="748" spans="7:11" ht="15" x14ac:dyDescent="0.25">
      <c r="G748"/>
      <c r="H748"/>
      <c r="I748"/>
      <c r="J748"/>
      <c r="K748"/>
    </row>
    <row r="749" spans="7:11" ht="15" x14ac:dyDescent="0.25">
      <c r="G749"/>
      <c r="H749"/>
      <c r="I749"/>
      <c r="J749"/>
      <c r="K749"/>
    </row>
    <row r="750" spans="7:11" ht="15" x14ac:dyDescent="0.25">
      <c r="G750"/>
      <c r="H750"/>
      <c r="I750"/>
      <c r="J750"/>
      <c r="K750"/>
    </row>
    <row r="751" spans="7:11" ht="15" x14ac:dyDescent="0.25">
      <c r="G751"/>
      <c r="H751"/>
      <c r="I751"/>
      <c r="J751"/>
      <c r="K751"/>
    </row>
    <row r="752" spans="7:11" ht="15" x14ac:dyDescent="0.25">
      <c r="G752"/>
      <c r="H752"/>
      <c r="I752"/>
      <c r="J752"/>
      <c r="K752"/>
    </row>
    <row r="753" spans="7:11" ht="15" x14ac:dyDescent="0.25">
      <c r="G753"/>
      <c r="H753"/>
      <c r="I753"/>
      <c r="J753"/>
      <c r="K753"/>
    </row>
    <row r="754" spans="7:11" ht="15" x14ac:dyDescent="0.25">
      <c r="G754"/>
      <c r="H754"/>
      <c r="I754"/>
      <c r="J754"/>
      <c r="K754"/>
    </row>
    <row r="755" spans="7:11" ht="15" x14ac:dyDescent="0.25">
      <c r="G755"/>
      <c r="H755"/>
      <c r="I755"/>
      <c r="J755"/>
      <c r="K755"/>
    </row>
    <row r="756" spans="7:11" ht="15" x14ac:dyDescent="0.25">
      <c r="G756"/>
      <c r="H756"/>
      <c r="I756"/>
      <c r="J756"/>
      <c r="K756"/>
    </row>
    <row r="757" spans="7:11" ht="15" x14ac:dyDescent="0.25">
      <c r="G757"/>
      <c r="H757"/>
      <c r="I757"/>
      <c r="J757"/>
      <c r="K757"/>
    </row>
    <row r="758" spans="7:11" ht="15" x14ac:dyDescent="0.25">
      <c r="G758"/>
      <c r="H758"/>
      <c r="I758"/>
      <c r="J758"/>
      <c r="K758"/>
    </row>
    <row r="759" spans="7:11" ht="15" x14ac:dyDescent="0.25">
      <c r="G759"/>
      <c r="H759"/>
      <c r="I759"/>
      <c r="J759"/>
      <c r="K759"/>
    </row>
    <row r="760" spans="7:11" ht="15" x14ac:dyDescent="0.25">
      <c r="G760"/>
      <c r="H760"/>
      <c r="I760"/>
      <c r="J760"/>
      <c r="K760"/>
    </row>
    <row r="761" spans="7:11" ht="15" x14ac:dyDescent="0.25">
      <c r="G761"/>
      <c r="H761"/>
      <c r="I761"/>
      <c r="J761"/>
      <c r="K761"/>
    </row>
    <row r="762" spans="7:11" ht="15" x14ac:dyDescent="0.25">
      <c r="G762"/>
      <c r="H762"/>
      <c r="I762"/>
      <c r="J762"/>
      <c r="K762"/>
    </row>
    <row r="763" spans="7:11" ht="15" x14ac:dyDescent="0.25">
      <c r="G763"/>
      <c r="H763"/>
      <c r="I763"/>
      <c r="J763"/>
      <c r="K763"/>
    </row>
    <row r="764" spans="7:11" ht="15" x14ac:dyDescent="0.25">
      <c r="G764"/>
      <c r="H764"/>
      <c r="I764"/>
      <c r="J764"/>
      <c r="K764"/>
    </row>
    <row r="765" spans="7:11" ht="15" x14ac:dyDescent="0.25">
      <c r="G765"/>
      <c r="H765"/>
      <c r="I765"/>
      <c r="J765"/>
      <c r="K765"/>
    </row>
    <row r="766" spans="7:11" ht="15" x14ac:dyDescent="0.25">
      <c r="G766"/>
      <c r="H766"/>
      <c r="I766"/>
      <c r="J766"/>
      <c r="K766"/>
    </row>
    <row r="767" spans="7:11" ht="15" x14ac:dyDescent="0.25">
      <c r="G767"/>
      <c r="H767"/>
      <c r="I767"/>
      <c r="J767"/>
      <c r="K767"/>
    </row>
    <row r="768" spans="7:11" ht="15" x14ac:dyDescent="0.25">
      <c r="G768"/>
      <c r="H768"/>
      <c r="I768"/>
      <c r="J768"/>
      <c r="K768"/>
    </row>
    <row r="769" spans="7:11" ht="15" x14ac:dyDescent="0.25">
      <c r="G769"/>
      <c r="H769"/>
      <c r="I769"/>
      <c r="J769"/>
      <c r="K769"/>
    </row>
    <row r="770" spans="7:11" ht="15" x14ac:dyDescent="0.25">
      <c r="G770"/>
      <c r="H770"/>
      <c r="I770"/>
      <c r="J770"/>
      <c r="K770"/>
    </row>
    <row r="771" spans="7:11" ht="15" x14ac:dyDescent="0.25">
      <c r="G771"/>
      <c r="H771"/>
      <c r="I771"/>
      <c r="J771"/>
      <c r="K771"/>
    </row>
    <row r="772" spans="7:11" ht="15" x14ac:dyDescent="0.25">
      <c r="G772"/>
      <c r="H772"/>
      <c r="I772"/>
      <c r="J772"/>
      <c r="K772"/>
    </row>
    <row r="773" spans="7:11" ht="15" x14ac:dyDescent="0.25">
      <c r="G773"/>
      <c r="H773"/>
      <c r="I773"/>
      <c r="J773"/>
      <c r="K773"/>
    </row>
    <row r="774" spans="7:11" ht="15" x14ac:dyDescent="0.25">
      <c r="G774"/>
      <c r="H774"/>
      <c r="I774"/>
      <c r="J774"/>
      <c r="K774"/>
    </row>
    <row r="775" spans="7:11" ht="15" x14ac:dyDescent="0.25">
      <c r="G775"/>
      <c r="H775"/>
      <c r="I775"/>
      <c r="J775"/>
      <c r="K775"/>
    </row>
    <row r="776" spans="7:11" ht="15" x14ac:dyDescent="0.25">
      <c r="G776"/>
      <c r="H776"/>
      <c r="I776"/>
      <c r="J776"/>
      <c r="K776"/>
    </row>
    <row r="777" spans="7:11" ht="15" x14ac:dyDescent="0.25">
      <c r="G777"/>
      <c r="H777"/>
      <c r="I777"/>
      <c r="J777"/>
      <c r="K777"/>
    </row>
    <row r="778" spans="7:11" ht="15" x14ac:dyDescent="0.25">
      <c r="G778"/>
      <c r="H778"/>
      <c r="I778"/>
      <c r="J778"/>
      <c r="K778"/>
    </row>
    <row r="779" spans="7:11" ht="15" x14ac:dyDescent="0.25">
      <c r="G779"/>
      <c r="H779"/>
      <c r="I779"/>
      <c r="J779"/>
      <c r="K779"/>
    </row>
    <row r="780" spans="7:11" ht="15" x14ac:dyDescent="0.25">
      <c r="G780"/>
      <c r="H780"/>
      <c r="I780"/>
      <c r="J780"/>
      <c r="K780"/>
    </row>
    <row r="781" spans="7:11" ht="15" x14ac:dyDescent="0.25">
      <c r="G781"/>
      <c r="H781"/>
      <c r="I781"/>
      <c r="J781"/>
      <c r="K781"/>
    </row>
    <row r="782" spans="7:11" ht="15" x14ac:dyDescent="0.25">
      <c r="G782"/>
      <c r="H782"/>
      <c r="I782"/>
      <c r="J782"/>
      <c r="K782"/>
    </row>
    <row r="783" spans="7:11" ht="15" x14ac:dyDescent="0.25">
      <c r="G783"/>
      <c r="H783"/>
      <c r="I783"/>
      <c r="J783"/>
      <c r="K783"/>
    </row>
    <row r="784" spans="7:11" ht="15" x14ac:dyDescent="0.25">
      <c r="G784"/>
      <c r="H784"/>
      <c r="I784"/>
      <c r="J784"/>
      <c r="K784"/>
    </row>
    <row r="785" spans="7:11" ht="15" x14ac:dyDescent="0.25">
      <c r="G785"/>
      <c r="H785"/>
      <c r="I785"/>
      <c r="J785"/>
      <c r="K785"/>
    </row>
    <row r="786" spans="7:11" ht="15" x14ac:dyDescent="0.25">
      <c r="G786"/>
      <c r="H786"/>
      <c r="I786"/>
      <c r="J786"/>
      <c r="K786"/>
    </row>
    <row r="787" spans="7:11" ht="15" x14ac:dyDescent="0.25">
      <c r="G787"/>
      <c r="H787"/>
      <c r="I787"/>
      <c r="J787"/>
      <c r="K787"/>
    </row>
    <row r="788" spans="7:11" ht="15" x14ac:dyDescent="0.25">
      <c r="G788"/>
      <c r="H788"/>
      <c r="I788"/>
      <c r="J788"/>
      <c r="K788"/>
    </row>
    <row r="789" spans="7:11" ht="15" x14ac:dyDescent="0.25">
      <c r="G789"/>
      <c r="H789"/>
      <c r="I789"/>
      <c r="J789"/>
      <c r="K789"/>
    </row>
    <row r="790" spans="7:11" ht="15" x14ac:dyDescent="0.25">
      <c r="G790"/>
      <c r="H790"/>
      <c r="I790"/>
      <c r="J790"/>
      <c r="K790"/>
    </row>
    <row r="791" spans="7:11" ht="15" x14ac:dyDescent="0.25">
      <c r="G791"/>
      <c r="H791"/>
      <c r="I791"/>
      <c r="J791"/>
      <c r="K791"/>
    </row>
    <row r="792" spans="7:11" ht="15" x14ac:dyDescent="0.25">
      <c r="G792"/>
      <c r="H792"/>
      <c r="I792"/>
      <c r="J792"/>
      <c r="K792"/>
    </row>
    <row r="793" spans="7:11" ht="15" x14ac:dyDescent="0.25">
      <c r="G793"/>
      <c r="H793"/>
      <c r="I793"/>
      <c r="J793"/>
      <c r="K793"/>
    </row>
    <row r="794" spans="7:11" ht="15" x14ac:dyDescent="0.25">
      <c r="G794"/>
      <c r="H794"/>
      <c r="I794"/>
      <c r="J794"/>
      <c r="K794"/>
    </row>
    <row r="795" spans="7:11" ht="15" x14ac:dyDescent="0.25">
      <c r="G795"/>
      <c r="H795"/>
      <c r="I795"/>
      <c r="J795"/>
      <c r="K795"/>
    </row>
    <row r="796" spans="7:11" ht="15" x14ac:dyDescent="0.25">
      <c r="G796"/>
      <c r="H796"/>
      <c r="I796"/>
      <c r="J796"/>
      <c r="K796"/>
    </row>
    <row r="797" spans="7:11" ht="15" x14ac:dyDescent="0.25">
      <c r="G797"/>
      <c r="H797"/>
      <c r="I797"/>
      <c r="J797"/>
      <c r="K797"/>
    </row>
    <row r="798" spans="7:11" ht="15" x14ac:dyDescent="0.25">
      <c r="G798"/>
      <c r="H798"/>
      <c r="I798"/>
      <c r="J798"/>
      <c r="K798"/>
    </row>
    <row r="799" spans="7:11" ht="15" x14ac:dyDescent="0.25">
      <c r="G799"/>
      <c r="H799"/>
      <c r="I799"/>
      <c r="J799"/>
      <c r="K799"/>
    </row>
    <row r="800" spans="7:11" ht="15" x14ac:dyDescent="0.25">
      <c r="G800"/>
      <c r="H800"/>
      <c r="I800"/>
      <c r="J800"/>
      <c r="K800"/>
    </row>
    <row r="801" spans="7:11" ht="15" x14ac:dyDescent="0.25">
      <c r="G801"/>
      <c r="H801"/>
      <c r="I801"/>
      <c r="J801"/>
      <c r="K801"/>
    </row>
    <row r="802" spans="7:11" ht="15" x14ac:dyDescent="0.25">
      <c r="G802"/>
      <c r="H802"/>
      <c r="I802"/>
      <c r="J802"/>
      <c r="K802"/>
    </row>
    <row r="803" spans="7:11" ht="15" x14ac:dyDescent="0.25">
      <c r="G803"/>
      <c r="H803"/>
      <c r="I803"/>
      <c r="J803"/>
      <c r="K803"/>
    </row>
    <row r="804" spans="7:11" ht="15" x14ac:dyDescent="0.25">
      <c r="G804"/>
      <c r="H804"/>
      <c r="I804"/>
      <c r="J804"/>
      <c r="K804"/>
    </row>
    <row r="805" spans="7:11" ht="15" x14ac:dyDescent="0.25">
      <c r="G805"/>
      <c r="H805"/>
      <c r="I805"/>
      <c r="J805"/>
      <c r="K805"/>
    </row>
    <row r="806" spans="7:11" ht="15" x14ac:dyDescent="0.25">
      <c r="G806"/>
      <c r="H806"/>
      <c r="I806"/>
      <c r="J806"/>
      <c r="K806"/>
    </row>
    <row r="807" spans="7:11" ht="15" x14ac:dyDescent="0.25">
      <c r="G807"/>
      <c r="H807"/>
      <c r="I807"/>
      <c r="J807"/>
      <c r="K807"/>
    </row>
    <row r="808" spans="7:11" ht="15" x14ac:dyDescent="0.25">
      <c r="G808"/>
      <c r="H808"/>
      <c r="I808"/>
      <c r="J808"/>
      <c r="K808"/>
    </row>
    <row r="809" spans="7:11" ht="15" x14ac:dyDescent="0.25">
      <c r="G809"/>
      <c r="H809"/>
      <c r="I809"/>
      <c r="J809"/>
      <c r="K809"/>
    </row>
    <row r="810" spans="7:11" ht="15" x14ac:dyDescent="0.25">
      <c r="G810"/>
      <c r="H810"/>
      <c r="I810"/>
      <c r="J810"/>
      <c r="K810"/>
    </row>
    <row r="811" spans="7:11" ht="15" x14ac:dyDescent="0.25">
      <c r="G811"/>
      <c r="H811"/>
      <c r="I811"/>
      <c r="J811"/>
      <c r="K811"/>
    </row>
    <row r="812" spans="7:11" ht="15" x14ac:dyDescent="0.25">
      <c r="G812"/>
      <c r="H812"/>
      <c r="I812"/>
      <c r="J812"/>
      <c r="K812"/>
    </row>
    <row r="813" spans="7:11" ht="15" x14ac:dyDescent="0.25">
      <c r="G813"/>
      <c r="H813"/>
      <c r="I813"/>
      <c r="J813"/>
      <c r="K813"/>
    </row>
    <row r="814" spans="7:11" ht="15" x14ac:dyDescent="0.25">
      <c r="G814"/>
      <c r="H814"/>
      <c r="I814"/>
      <c r="J814"/>
      <c r="K814"/>
    </row>
    <row r="815" spans="7:11" ht="15" x14ac:dyDescent="0.25">
      <c r="G815"/>
      <c r="H815"/>
      <c r="I815"/>
      <c r="J815"/>
      <c r="K815"/>
    </row>
    <row r="816" spans="7:11" ht="15" x14ac:dyDescent="0.25">
      <c r="G816"/>
      <c r="H816"/>
      <c r="I816"/>
      <c r="J816"/>
      <c r="K816"/>
    </row>
    <row r="817" spans="7:11" ht="15" x14ac:dyDescent="0.25">
      <c r="G817"/>
      <c r="H817"/>
      <c r="I817"/>
      <c r="J817"/>
      <c r="K817"/>
    </row>
    <row r="818" spans="7:11" ht="15" x14ac:dyDescent="0.25">
      <c r="G818"/>
      <c r="H818"/>
      <c r="I818"/>
      <c r="J818"/>
      <c r="K818"/>
    </row>
    <row r="819" spans="7:11" ht="15" x14ac:dyDescent="0.25">
      <c r="G819"/>
      <c r="H819"/>
      <c r="I819"/>
      <c r="J819"/>
      <c r="K819"/>
    </row>
    <row r="820" spans="7:11" ht="15" x14ac:dyDescent="0.25">
      <c r="G820"/>
      <c r="H820"/>
      <c r="I820"/>
      <c r="J820"/>
      <c r="K820"/>
    </row>
    <row r="821" spans="7:11" ht="15" x14ac:dyDescent="0.25">
      <c r="G821"/>
      <c r="H821"/>
      <c r="I821"/>
      <c r="J821"/>
      <c r="K821"/>
    </row>
    <row r="822" spans="7:11" ht="15" x14ac:dyDescent="0.25">
      <c r="G822"/>
      <c r="H822"/>
      <c r="I822"/>
      <c r="J822"/>
      <c r="K822"/>
    </row>
    <row r="823" spans="7:11" ht="15" x14ac:dyDescent="0.25">
      <c r="G823"/>
      <c r="H823"/>
      <c r="I823"/>
      <c r="J823"/>
      <c r="K823"/>
    </row>
    <row r="824" spans="7:11" ht="15" x14ac:dyDescent="0.25">
      <c r="G824"/>
      <c r="H824"/>
      <c r="I824"/>
      <c r="J824"/>
      <c r="K824"/>
    </row>
    <row r="825" spans="7:11" ht="15" x14ac:dyDescent="0.25">
      <c r="G825"/>
      <c r="H825"/>
      <c r="I825"/>
      <c r="J825"/>
      <c r="K825"/>
    </row>
    <row r="826" spans="7:11" ht="15" x14ac:dyDescent="0.25">
      <c r="G826"/>
      <c r="H826"/>
      <c r="I826"/>
      <c r="J826"/>
      <c r="K826"/>
    </row>
    <row r="827" spans="7:11" ht="15" x14ac:dyDescent="0.25">
      <c r="G827"/>
      <c r="H827"/>
      <c r="I827"/>
      <c r="J827"/>
      <c r="K827"/>
    </row>
    <row r="828" spans="7:11" ht="15" x14ac:dyDescent="0.25">
      <c r="G828"/>
      <c r="H828"/>
      <c r="I828"/>
      <c r="J828"/>
      <c r="K828"/>
    </row>
    <row r="829" spans="7:11" ht="15" x14ac:dyDescent="0.25">
      <c r="G829"/>
      <c r="H829"/>
      <c r="I829"/>
      <c r="J829"/>
      <c r="K829"/>
    </row>
    <row r="830" spans="7:11" ht="15" x14ac:dyDescent="0.25">
      <c r="G830"/>
      <c r="H830"/>
      <c r="I830"/>
      <c r="J830"/>
      <c r="K830"/>
    </row>
    <row r="831" spans="7:11" ht="15" x14ac:dyDescent="0.25">
      <c r="G831"/>
      <c r="H831"/>
      <c r="I831"/>
      <c r="J831"/>
      <c r="K831"/>
    </row>
    <row r="832" spans="7:11" ht="15" x14ac:dyDescent="0.25">
      <c r="G832"/>
      <c r="H832"/>
      <c r="I832"/>
      <c r="J832"/>
      <c r="K832"/>
    </row>
    <row r="833" spans="7:11" ht="15" x14ac:dyDescent="0.25">
      <c r="G833"/>
      <c r="H833"/>
      <c r="I833"/>
      <c r="J833"/>
      <c r="K833"/>
    </row>
    <row r="834" spans="7:11" ht="15" x14ac:dyDescent="0.25">
      <c r="G834"/>
      <c r="H834"/>
      <c r="I834"/>
      <c r="J834"/>
      <c r="K834"/>
    </row>
    <row r="835" spans="7:11" ht="15" x14ac:dyDescent="0.25">
      <c r="G835"/>
      <c r="H835"/>
      <c r="I835"/>
      <c r="J835"/>
      <c r="K835"/>
    </row>
    <row r="836" spans="7:11" ht="15" x14ac:dyDescent="0.25">
      <c r="G836"/>
      <c r="H836"/>
      <c r="I836"/>
      <c r="J836"/>
      <c r="K836"/>
    </row>
    <row r="837" spans="7:11" ht="15" x14ac:dyDescent="0.25">
      <c r="G837"/>
      <c r="H837"/>
      <c r="I837"/>
      <c r="J837"/>
      <c r="K837"/>
    </row>
    <row r="838" spans="7:11" ht="15" x14ac:dyDescent="0.25">
      <c r="G838"/>
      <c r="H838"/>
      <c r="I838"/>
      <c r="J838"/>
      <c r="K838"/>
    </row>
    <row r="839" spans="7:11" ht="15" x14ac:dyDescent="0.25">
      <c r="G839"/>
      <c r="H839"/>
      <c r="I839"/>
      <c r="J839"/>
      <c r="K839"/>
    </row>
    <row r="840" spans="7:11" ht="15" x14ac:dyDescent="0.25">
      <c r="G840"/>
      <c r="H840"/>
      <c r="I840"/>
      <c r="J840"/>
      <c r="K840"/>
    </row>
    <row r="841" spans="7:11" ht="15" x14ac:dyDescent="0.25">
      <c r="G841"/>
      <c r="H841"/>
      <c r="I841"/>
      <c r="J841"/>
      <c r="K841"/>
    </row>
    <row r="842" spans="7:11" ht="15" x14ac:dyDescent="0.25">
      <c r="G842"/>
      <c r="H842"/>
      <c r="I842"/>
      <c r="J842"/>
      <c r="K842"/>
    </row>
    <row r="843" spans="7:11" ht="15" x14ac:dyDescent="0.25">
      <c r="G843"/>
      <c r="H843"/>
      <c r="I843"/>
      <c r="J843"/>
      <c r="K843"/>
    </row>
    <row r="844" spans="7:11" ht="15" x14ac:dyDescent="0.25">
      <c r="G844"/>
      <c r="H844"/>
      <c r="I844"/>
      <c r="J844"/>
      <c r="K844"/>
    </row>
    <row r="845" spans="7:11" ht="15" x14ac:dyDescent="0.25">
      <c r="G845"/>
      <c r="H845"/>
      <c r="I845"/>
      <c r="J845"/>
      <c r="K845"/>
    </row>
    <row r="846" spans="7:11" ht="15" x14ac:dyDescent="0.25">
      <c r="G846"/>
      <c r="H846"/>
      <c r="I846"/>
      <c r="J846"/>
      <c r="K846"/>
    </row>
    <row r="847" spans="7:11" ht="15" x14ac:dyDescent="0.25">
      <c r="G847"/>
      <c r="H847"/>
      <c r="I847"/>
      <c r="J847"/>
      <c r="K847"/>
    </row>
    <row r="848" spans="7:11" ht="15" x14ac:dyDescent="0.25">
      <c r="G848"/>
      <c r="H848"/>
      <c r="I848"/>
      <c r="J848"/>
      <c r="K848"/>
    </row>
    <row r="849" spans="7:11" ht="15" x14ac:dyDescent="0.25">
      <c r="G849"/>
      <c r="H849"/>
      <c r="I849"/>
      <c r="J849"/>
      <c r="K849"/>
    </row>
    <row r="850" spans="7:11" ht="15" x14ac:dyDescent="0.25">
      <c r="G850"/>
      <c r="H850"/>
      <c r="I850"/>
      <c r="J850"/>
      <c r="K850"/>
    </row>
    <row r="851" spans="7:11" ht="15" x14ac:dyDescent="0.25">
      <c r="G851"/>
      <c r="H851"/>
      <c r="I851"/>
      <c r="J851"/>
      <c r="K851"/>
    </row>
    <row r="852" spans="7:11" ht="15" x14ac:dyDescent="0.25">
      <c r="G852"/>
      <c r="H852"/>
      <c r="I852"/>
      <c r="J852"/>
      <c r="K852"/>
    </row>
    <row r="853" spans="7:11" ht="15" x14ac:dyDescent="0.25">
      <c r="G853"/>
      <c r="H853"/>
      <c r="I853"/>
      <c r="J853"/>
      <c r="K853"/>
    </row>
    <row r="854" spans="7:11" ht="15" x14ac:dyDescent="0.25">
      <c r="G854"/>
      <c r="H854"/>
      <c r="I854"/>
      <c r="J854"/>
      <c r="K854"/>
    </row>
    <row r="855" spans="7:11" ht="15" x14ac:dyDescent="0.25">
      <c r="G855"/>
      <c r="H855"/>
      <c r="I855"/>
      <c r="J855"/>
      <c r="K855"/>
    </row>
    <row r="856" spans="7:11" ht="15" x14ac:dyDescent="0.25">
      <c r="G856"/>
      <c r="H856"/>
      <c r="I856"/>
      <c r="J856"/>
      <c r="K856"/>
    </row>
    <row r="857" spans="7:11" ht="15" x14ac:dyDescent="0.25">
      <c r="G857"/>
      <c r="H857"/>
      <c r="I857"/>
      <c r="J857"/>
      <c r="K857"/>
    </row>
    <row r="858" spans="7:11" ht="15" x14ac:dyDescent="0.25">
      <c r="G858"/>
      <c r="H858"/>
      <c r="I858"/>
      <c r="J858"/>
      <c r="K858"/>
    </row>
    <row r="859" spans="7:11" ht="15" x14ac:dyDescent="0.25">
      <c r="G859"/>
      <c r="H859"/>
      <c r="I859"/>
      <c r="J859"/>
      <c r="K859"/>
    </row>
    <row r="860" spans="7:11" ht="15" x14ac:dyDescent="0.25">
      <c r="G860"/>
      <c r="H860"/>
      <c r="I860"/>
      <c r="J860"/>
      <c r="K860"/>
    </row>
    <row r="861" spans="7:11" ht="15" x14ac:dyDescent="0.25">
      <c r="G861"/>
      <c r="H861"/>
      <c r="I861"/>
      <c r="J861"/>
      <c r="K861"/>
    </row>
    <row r="862" spans="7:11" ht="15" x14ac:dyDescent="0.25">
      <c r="G862"/>
      <c r="H862"/>
      <c r="I862"/>
      <c r="J862"/>
      <c r="K862"/>
    </row>
    <row r="863" spans="7:11" ht="15" x14ac:dyDescent="0.25">
      <c r="G863"/>
      <c r="H863"/>
      <c r="I863"/>
      <c r="J863"/>
      <c r="K863"/>
    </row>
    <row r="864" spans="7:11" ht="15" x14ac:dyDescent="0.25">
      <c r="G864"/>
      <c r="H864"/>
      <c r="I864"/>
      <c r="J864"/>
      <c r="K864"/>
    </row>
    <row r="865" spans="7:11" ht="15" x14ac:dyDescent="0.25">
      <c r="G865"/>
      <c r="H865"/>
      <c r="I865"/>
      <c r="J865"/>
      <c r="K865"/>
    </row>
    <row r="866" spans="7:11" ht="15" x14ac:dyDescent="0.25">
      <c r="G866"/>
      <c r="H866"/>
      <c r="I866"/>
      <c r="J866"/>
      <c r="K866"/>
    </row>
    <row r="867" spans="7:11" ht="15" x14ac:dyDescent="0.25">
      <c r="G867"/>
      <c r="H867"/>
      <c r="I867"/>
      <c r="J867"/>
      <c r="K867"/>
    </row>
    <row r="868" spans="7:11" ht="15" x14ac:dyDescent="0.25">
      <c r="G868"/>
      <c r="H868"/>
      <c r="I868"/>
      <c r="J868"/>
      <c r="K868"/>
    </row>
    <row r="869" spans="7:11" ht="15" x14ac:dyDescent="0.25">
      <c r="G869"/>
      <c r="H869"/>
      <c r="I869"/>
      <c r="J869"/>
      <c r="K869"/>
    </row>
    <row r="870" spans="7:11" ht="15" x14ac:dyDescent="0.25">
      <c r="G870"/>
      <c r="H870"/>
      <c r="I870"/>
      <c r="J870"/>
      <c r="K870"/>
    </row>
    <row r="871" spans="7:11" ht="15" x14ac:dyDescent="0.25">
      <c r="G871"/>
      <c r="H871"/>
      <c r="I871"/>
      <c r="J871"/>
      <c r="K871"/>
    </row>
    <row r="872" spans="7:11" ht="15" x14ac:dyDescent="0.25">
      <c r="G872"/>
      <c r="H872"/>
      <c r="I872"/>
      <c r="J872"/>
      <c r="K872"/>
    </row>
    <row r="873" spans="7:11" ht="15" x14ac:dyDescent="0.25">
      <c r="G873"/>
      <c r="H873"/>
      <c r="I873"/>
      <c r="J873"/>
      <c r="K873"/>
    </row>
    <row r="874" spans="7:11" ht="15" x14ac:dyDescent="0.25">
      <c r="G874"/>
      <c r="H874"/>
      <c r="I874"/>
      <c r="J874"/>
      <c r="K874"/>
    </row>
    <row r="875" spans="7:11" ht="15" x14ac:dyDescent="0.25">
      <c r="G875"/>
      <c r="H875"/>
      <c r="I875"/>
      <c r="J875"/>
      <c r="K875"/>
    </row>
    <row r="876" spans="7:11" ht="15" x14ac:dyDescent="0.25">
      <c r="G876"/>
      <c r="H876"/>
      <c r="I876"/>
      <c r="J876"/>
      <c r="K876"/>
    </row>
    <row r="877" spans="7:11" ht="15" x14ac:dyDescent="0.25">
      <c r="G877"/>
      <c r="H877"/>
      <c r="I877"/>
      <c r="J877"/>
      <c r="K877"/>
    </row>
    <row r="878" spans="7:11" ht="15" x14ac:dyDescent="0.25">
      <c r="G878"/>
      <c r="H878"/>
      <c r="I878"/>
      <c r="J878"/>
      <c r="K878"/>
    </row>
    <row r="879" spans="7:11" ht="15" x14ac:dyDescent="0.25">
      <c r="G879"/>
      <c r="H879"/>
      <c r="I879"/>
      <c r="J879"/>
      <c r="K879"/>
    </row>
    <row r="880" spans="7:11" ht="15" x14ac:dyDescent="0.25">
      <c r="G880"/>
      <c r="H880"/>
      <c r="I880"/>
      <c r="J880"/>
      <c r="K880"/>
    </row>
    <row r="881" spans="7:11" ht="15" x14ac:dyDescent="0.25">
      <c r="G881"/>
      <c r="H881"/>
      <c r="I881"/>
      <c r="J881"/>
      <c r="K881"/>
    </row>
    <row r="882" spans="7:11" ht="15" x14ac:dyDescent="0.25">
      <c r="G882"/>
      <c r="H882"/>
      <c r="I882"/>
      <c r="J882"/>
      <c r="K882"/>
    </row>
    <row r="883" spans="7:11" ht="15" x14ac:dyDescent="0.25">
      <c r="G883"/>
      <c r="H883"/>
      <c r="I883"/>
      <c r="J883"/>
      <c r="K883"/>
    </row>
    <row r="884" spans="7:11" ht="15" x14ac:dyDescent="0.25">
      <c r="G884"/>
      <c r="H884"/>
      <c r="I884"/>
      <c r="J884"/>
      <c r="K884"/>
    </row>
    <row r="885" spans="7:11" ht="15" x14ac:dyDescent="0.25">
      <c r="G885"/>
      <c r="H885"/>
      <c r="I885"/>
      <c r="J885"/>
      <c r="K885"/>
    </row>
    <row r="886" spans="7:11" ht="15" x14ac:dyDescent="0.25">
      <c r="G886"/>
      <c r="H886"/>
      <c r="I886"/>
      <c r="J886"/>
      <c r="K886"/>
    </row>
    <row r="887" spans="7:11" ht="15" x14ac:dyDescent="0.25">
      <c r="G887"/>
      <c r="H887"/>
      <c r="I887"/>
      <c r="J887"/>
      <c r="K887"/>
    </row>
    <row r="888" spans="7:11" ht="15" x14ac:dyDescent="0.25">
      <c r="G888"/>
      <c r="H888"/>
      <c r="I888"/>
      <c r="J888"/>
      <c r="K888"/>
    </row>
    <row r="889" spans="7:11" ht="15" x14ac:dyDescent="0.25">
      <c r="G889"/>
      <c r="H889"/>
      <c r="I889"/>
      <c r="J889"/>
      <c r="K889"/>
    </row>
    <row r="890" spans="7:11" ht="15" x14ac:dyDescent="0.25">
      <c r="G890"/>
      <c r="H890"/>
      <c r="I890"/>
      <c r="J890"/>
      <c r="K890"/>
    </row>
    <row r="891" spans="7:11" ht="15" x14ac:dyDescent="0.25">
      <c r="G891"/>
      <c r="H891"/>
      <c r="I891"/>
      <c r="J891"/>
      <c r="K891"/>
    </row>
    <row r="892" spans="7:11" ht="15" x14ac:dyDescent="0.25">
      <c r="G892"/>
      <c r="H892"/>
      <c r="I892"/>
      <c r="J892"/>
      <c r="K892"/>
    </row>
    <row r="893" spans="7:11" ht="15" x14ac:dyDescent="0.25">
      <c r="G893"/>
      <c r="H893"/>
      <c r="I893"/>
      <c r="J893"/>
      <c r="K893"/>
    </row>
    <row r="894" spans="7:11" ht="15" x14ac:dyDescent="0.25">
      <c r="G894"/>
      <c r="H894"/>
      <c r="I894"/>
      <c r="J894"/>
      <c r="K894"/>
    </row>
    <row r="895" spans="7:11" ht="15" x14ac:dyDescent="0.25">
      <c r="G895"/>
      <c r="H895"/>
      <c r="I895"/>
      <c r="J895"/>
      <c r="K895"/>
    </row>
    <row r="896" spans="7:11" ht="15" x14ac:dyDescent="0.25">
      <c r="G896"/>
      <c r="H896"/>
      <c r="I896"/>
      <c r="J896"/>
      <c r="K896"/>
    </row>
    <row r="897" spans="7:11" ht="15" x14ac:dyDescent="0.25">
      <c r="G897"/>
      <c r="H897"/>
      <c r="I897"/>
      <c r="J897"/>
      <c r="K897"/>
    </row>
    <row r="898" spans="7:11" ht="15" x14ac:dyDescent="0.25">
      <c r="G898"/>
      <c r="H898"/>
      <c r="I898"/>
      <c r="J898"/>
      <c r="K898"/>
    </row>
    <row r="899" spans="7:11" ht="15" x14ac:dyDescent="0.25">
      <c r="G899"/>
      <c r="H899"/>
      <c r="I899"/>
      <c r="J899"/>
      <c r="K899"/>
    </row>
    <row r="900" spans="7:11" ht="15" x14ac:dyDescent="0.25">
      <c r="G900"/>
      <c r="H900"/>
      <c r="I900"/>
      <c r="J900"/>
      <c r="K900"/>
    </row>
    <row r="901" spans="7:11" ht="15" x14ac:dyDescent="0.25">
      <c r="G901"/>
      <c r="H901"/>
      <c r="I901"/>
      <c r="J901"/>
      <c r="K901"/>
    </row>
    <row r="902" spans="7:11" ht="15" x14ac:dyDescent="0.25">
      <c r="G902"/>
      <c r="H902"/>
      <c r="I902"/>
      <c r="J902"/>
      <c r="K902"/>
    </row>
    <row r="903" spans="7:11" ht="15" x14ac:dyDescent="0.25">
      <c r="G903"/>
      <c r="H903"/>
      <c r="I903"/>
      <c r="J903"/>
      <c r="K903"/>
    </row>
    <row r="904" spans="7:11" ht="15" x14ac:dyDescent="0.25">
      <c r="G904"/>
      <c r="H904"/>
      <c r="I904"/>
      <c r="J904"/>
      <c r="K904"/>
    </row>
    <row r="905" spans="7:11" ht="15" x14ac:dyDescent="0.25">
      <c r="G905"/>
      <c r="H905"/>
      <c r="I905"/>
      <c r="J905"/>
      <c r="K905"/>
    </row>
    <row r="906" spans="7:11" ht="15" x14ac:dyDescent="0.25">
      <c r="G906"/>
      <c r="H906"/>
      <c r="I906"/>
      <c r="J906"/>
      <c r="K906"/>
    </row>
    <row r="907" spans="7:11" ht="15" x14ac:dyDescent="0.25">
      <c r="G907"/>
      <c r="H907"/>
      <c r="I907"/>
      <c r="J907"/>
      <c r="K907"/>
    </row>
    <row r="908" spans="7:11" ht="15" x14ac:dyDescent="0.25">
      <c r="G908"/>
      <c r="H908"/>
      <c r="I908"/>
      <c r="J908"/>
      <c r="K908"/>
    </row>
    <row r="909" spans="7:11" ht="15" x14ac:dyDescent="0.25">
      <c r="G909"/>
      <c r="H909"/>
      <c r="I909"/>
      <c r="J909"/>
      <c r="K909"/>
    </row>
    <row r="910" spans="7:11" ht="15" x14ac:dyDescent="0.25">
      <c r="G910"/>
      <c r="H910"/>
      <c r="I910"/>
      <c r="J910"/>
      <c r="K910"/>
    </row>
    <row r="911" spans="7:11" ht="15" x14ac:dyDescent="0.25">
      <c r="G911"/>
      <c r="H911"/>
      <c r="I911"/>
      <c r="J911"/>
      <c r="K911"/>
    </row>
    <row r="912" spans="7:11" ht="15" x14ac:dyDescent="0.25">
      <c r="G912"/>
      <c r="H912"/>
      <c r="I912"/>
      <c r="J912"/>
      <c r="K912"/>
    </row>
    <row r="913" spans="7:11" ht="15" x14ac:dyDescent="0.25">
      <c r="G913"/>
      <c r="H913"/>
      <c r="I913"/>
      <c r="J913"/>
      <c r="K913"/>
    </row>
    <row r="914" spans="7:11" ht="15" x14ac:dyDescent="0.25">
      <c r="G914"/>
      <c r="H914"/>
      <c r="I914"/>
      <c r="J914"/>
      <c r="K914"/>
    </row>
    <row r="915" spans="7:11" ht="15" x14ac:dyDescent="0.25">
      <c r="G915"/>
      <c r="H915"/>
      <c r="I915"/>
      <c r="J915"/>
      <c r="K915"/>
    </row>
    <row r="916" spans="7:11" ht="15" x14ac:dyDescent="0.25">
      <c r="G916"/>
      <c r="H916"/>
      <c r="I916"/>
      <c r="J916"/>
      <c r="K916"/>
    </row>
    <row r="917" spans="7:11" ht="15" x14ac:dyDescent="0.25">
      <c r="G917"/>
      <c r="H917"/>
      <c r="I917"/>
      <c r="J917"/>
      <c r="K917"/>
    </row>
    <row r="918" spans="7:11" ht="15" x14ac:dyDescent="0.25">
      <c r="G918"/>
      <c r="H918"/>
      <c r="I918"/>
      <c r="J918"/>
      <c r="K918"/>
    </row>
    <row r="919" spans="7:11" ht="15" x14ac:dyDescent="0.25">
      <c r="G919"/>
      <c r="H919"/>
      <c r="I919"/>
      <c r="J919"/>
      <c r="K919"/>
    </row>
    <row r="920" spans="7:11" ht="15" x14ac:dyDescent="0.25">
      <c r="G920"/>
      <c r="H920"/>
      <c r="I920"/>
      <c r="J920"/>
      <c r="K920"/>
    </row>
    <row r="921" spans="7:11" ht="15" x14ac:dyDescent="0.25">
      <c r="G921"/>
      <c r="H921"/>
      <c r="I921"/>
      <c r="J921"/>
      <c r="K921"/>
    </row>
    <row r="922" spans="7:11" ht="15" x14ac:dyDescent="0.25">
      <c r="G922"/>
      <c r="H922"/>
      <c r="I922"/>
      <c r="J922"/>
      <c r="K922"/>
    </row>
    <row r="923" spans="7:11" ht="15" x14ac:dyDescent="0.25">
      <c r="G923"/>
      <c r="H923"/>
      <c r="I923"/>
      <c r="J923"/>
      <c r="K923"/>
    </row>
    <row r="924" spans="7:11" ht="15" x14ac:dyDescent="0.25">
      <c r="G924"/>
      <c r="H924"/>
      <c r="I924"/>
      <c r="J924"/>
      <c r="K924"/>
    </row>
    <row r="925" spans="7:11" ht="15" x14ac:dyDescent="0.25">
      <c r="G925"/>
      <c r="H925"/>
      <c r="I925"/>
      <c r="J925"/>
      <c r="K925"/>
    </row>
    <row r="926" spans="7:11" ht="15" x14ac:dyDescent="0.25">
      <c r="G926"/>
      <c r="H926"/>
      <c r="I926"/>
      <c r="J926"/>
      <c r="K926"/>
    </row>
    <row r="927" spans="7:11" ht="15" x14ac:dyDescent="0.25">
      <c r="G927"/>
      <c r="H927"/>
      <c r="I927"/>
      <c r="J927"/>
      <c r="K927"/>
    </row>
    <row r="928" spans="7:11" ht="15" x14ac:dyDescent="0.25">
      <c r="G928"/>
      <c r="H928"/>
      <c r="I928"/>
      <c r="J928"/>
      <c r="K928"/>
    </row>
    <row r="929" spans="7:11" ht="15" x14ac:dyDescent="0.25">
      <c r="G929"/>
      <c r="H929"/>
      <c r="I929"/>
      <c r="J929"/>
      <c r="K929"/>
    </row>
    <row r="930" spans="7:11" ht="15" x14ac:dyDescent="0.25">
      <c r="G930"/>
      <c r="H930"/>
      <c r="I930"/>
      <c r="J930"/>
      <c r="K930"/>
    </row>
    <row r="931" spans="7:11" ht="15" x14ac:dyDescent="0.25">
      <c r="G931"/>
      <c r="H931"/>
      <c r="I931"/>
      <c r="J931"/>
      <c r="K931"/>
    </row>
    <row r="932" spans="7:11" ht="15" x14ac:dyDescent="0.25">
      <c r="G932"/>
      <c r="H932"/>
      <c r="I932"/>
      <c r="J932"/>
      <c r="K932"/>
    </row>
    <row r="933" spans="7:11" ht="15" x14ac:dyDescent="0.25">
      <c r="G933"/>
      <c r="H933"/>
      <c r="I933"/>
      <c r="J933"/>
      <c r="K933"/>
    </row>
    <row r="934" spans="7:11" ht="15" x14ac:dyDescent="0.25">
      <c r="G934"/>
      <c r="H934"/>
      <c r="I934"/>
      <c r="J934"/>
      <c r="K934"/>
    </row>
    <row r="935" spans="7:11" ht="15" x14ac:dyDescent="0.25">
      <c r="G935"/>
      <c r="H935"/>
      <c r="I935"/>
      <c r="J935"/>
      <c r="K935"/>
    </row>
    <row r="936" spans="7:11" ht="15" x14ac:dyDescent="0.25">
      <c r="G936"/>
      <c r="H936"/>
      <c r="I936"/>
      <c r="J936"/>
      <c r="K936"/>
    </row>
    <row r="937" spans="7:11" ht="15" x14ac:dyDescent="0.25">
      <c r="G937"/>
      <c r="H937"/>
      <c r="I937"/>
      <c r="J937"/>
      <c r="K937"/>
    </row>
    <row r="938" spans="7:11" ht="15" x14ac:dyDescent="0.25">
      <c r="G938"/>
      <c r="H938"/>
      <c r="I938"/>
      <c r="J938"/>
      <c r="K938"/>
    </row>
    <row r="939" spans="7:11" ht="15" x14ac:dyDescent="0.25">
      <c r="G939"/>
      <c r="H939"/>
      <c r="I939"/>
      <c r="J939"/>
      <c r="K939"/>
    </row>
    <row r="940" spans="7:11" ht="15" x14ac:dyDescent="0.25">
      <c r="G940"/>
      <c r="H940"/>
      <c r="I940"/>
      <c r="J940"/>
      <c r="K940"/>
    </row>
    <row r="941" spans="7:11" ht="15" x14ac:dyDescent="0.25">
      <c r="G941"/>
      <c r="H941"/>
      <c r="I941"/>
      <c r="J941"/>
      <c r="K941"/>
    </row>
    <row r="942" spans="7:11" ht="15" x14ac:dyDescent="0.25">
      <c r="G942"/>
      <c r="H942"/>
      <c r="I942"/>
      <c r="J942"/>
      <c r="K942"/>
    </row>
    <row r="943" spans="7:11" ht="15" x14ac:dyDescent="0.25">
      <c r="G943"/>
      <c r="H943"/>
      <c r="I943"/>
      <c r="J943"/>
      <c r="K943"/>
    </row>
    <row r="944" spans="7:11" ht="15" x14ac:dyDescent="0.25">
      <c r="G944"/>
      <c r="H944"/>
      <c r="I944"/>
      <c r="J944"/>
      <c r="K944"/>
    </row>
    <row r="945" spans="7:11" ht="15" x14ac:dyDescent="0.25">
      <c r="G945"/>
      <c r="H945"/>
      <c r="I945"/>
      <c r="J945"/>
      <c r="K945"/>
    </row>
    <row r="946" spans="7:11" ht="15" x14ac:dyDescent="0.25">
      <c r="G946"/>
      <c r="H946"/>
      <c r="I946"/>
      <c r="J946"/>
      <c r="K946"/>
    </row>
    <row r="947" spans="7:11" ht="15" x14ac:dyDescent="0.25">
      <c r="G947"/>
      <c r="H947"/>
      <c r="I947"/>
      <c r="J947"/>
      <c r="K947"/>
    </row>
    <row r="948" spans="7:11" ht="15" x14ac:dyDescent="0.25">
      <c r="G948"/>
      <c r="H948"/>
      <c r="I948"/>
      <c r="J948"/>
      <c r="K948"/>
    </row>
    <row r="949" spans="7:11" ht="15" x14ac:dyDescent="0.25">
      <c r="G949"/>
      <c r="H949"/>
      <c r="I949"/>
      <c r="J949"/>
      <c r="K949"/>
    </row>
    <row r="950" spans="7:11" ht="15" x14ac:dyDescent="0.25">
      <c r="G950"/>
      <c r="H950"/>
      <c r="I950"/>
      <c r="J950"/>
      <c r="K950"/>
    </row>
    <row r="951" spans="7:11" ht="15" x14ac:dyDescent="0.25">
      <c r="G951"/>
      <c r="H951"/>
      <c r="I951"/>
      <c r="J951"/>
      <c r="K951"/>
    </row>
    <row r="952" spans="7:11" ht="15" x14ac:dyDescent="0.25">
      <c r="G952"/>
      <c r="H952"/>
      <c r="I952"/>
      <c r="J952"/>
      <c r="K952"/>
    </row>
    <row r="953" spans="7:11" ht="15" x14ac:dyDescent="0.25">
      <c r="G953"/>
      <c r="H953"/>
      <c r="I953"/>
      <c r="J953"/>
      <c r="K953"/>
    </row>
  </sheetData>
  <sheetProtection selectLockedCells="1" selectUnlockedCells="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2F4F08-EBF4-4AF0-820F-DE66B86FEABF}">
  <sheetPr codeName="Sheet6"/>
  <dimension ref="A1"/>
  <sheetViews>
    <sheetView showGridLines="0" showRowColHeaders="0" tabSelected="1" topLeftCell="A3" zoomScale="40" zoomScaleNormal="40" workbookViewId="0">
      <selection activeCell="A89" sqref="A89"/>
    </sheetView>
  </sheetViews>
  <sheetFormatPr defaultRowHeight="15" x14ac:dyDescent="0.25"/>
  <cols>
    <col min="1" max="16384" width="9.140625" style="1"/>
  </cols>
  <sheetData/>
  <sheetProtection sheet="1" objects="1" pivotTables="0"/>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Props1.xml><?xml version="1.0" encoding="utf-8"?>
<ds:datastoreItem xmlns:ds="http://schemas.openxmlformats.org/officeDocument/2006/customXml" ds:itemID="{7EF2DCB6-7D36-4CE7-8242-60CED0CD4F9C}">
  <ds:schemaRefs/>
</ds:datastoreItem>
</file>

<file path=customXml/itemProps2.xml><?xml version="1.0" encoding="utf-8"?>
<ds:datastoreItem xmlns:ds="http://schemas.openxmlformats.org/officeDocument/2006/customXml" ds:itemID="{58FDBBCB-371B-4154-86C9-964D78322090}">
  <ds:schemaRefs/>
</ds:datastoreItem>
</file>

<file path=customXml/itemProps3.xml><?xml version="1.0" encoding="utf-8"?>
<ds:datastoreItem xmlns:ds="http://schemas.openxmlformats.org/officeDocument/2006/customXml" ds:itemID="{94F1C43D-9A17-4AF7-B06E-AAEA364E2936}">
  <ds:schemaRefs/>
</ds:datastoreItem>
</file>

<file path=customXml/itemProps4.xml><?xml version="1.0" encoding="utf-8"?>
<ds:datastoreItem xmlns:ds="http://schemas.openxmlformats.org/officeDocument/2006/customXml" ds:itemID="{B67E4ED5-FDEE-4089-AE7F-E2249E1D0081}">
  <ds:schemaRefs/>
</ds:datastoreItem>
</file>

<file path=customXml/itemProps5.xml><?xml version="1.0" encoding="utf-8"?>
<ds:datastoreItem xmlns:ds="http://schemas.openxmlformats.org/officeDocument/2006/customXml" ds:itemID="{238E5FA5-F749-4EC4-BA9B-2B0C9D0A7BDB}">
  <ds:schemaRefs/>
</ds:datastoreItem>
</file>

<file path=customXml/itemProps6.xml><?xml version="1.0" encoding="utf-8"?>
<ds:datastoreItem xmlns:ds="http://schemas.openxmlformats.org/officeDocument/2006/customXml" ds:itemID="{36029544-E0D9-4EFC-AD0C-508D594BAC83}">
  <ds:schemaRefs/>
</ds:datastoreItem>
</file>

<file path=customXml/itemProps7.xml><?xml version="1.0" encoding="utf-8"?>
<ds:datastoreItem xmlns:ds="http://schemas.openxmlformats.org/officeDocument/2006/customXml" ds:itemID="{1F703C14-ED0C-4768-95CB-BDFA1B4DB4FA}">
  <ds:schemaRefs/>
</ds:datastoreItem>
</file>

<file path=customXml/itemProps8.xml><?xml version="1.0" encoding="utf-8"?>
<ds:datastoreItem xmlns:ds="http://schemas.openxmlformats.org/officeDocument/2006/customXml" ds:itemID="{85B3AA9E-2F64-496A-8B7B-26B857029921}">
  <ds:schemaRefs/>
</ds:datastoreItem>
</file>

<file path=customXml/itemProps9.xml><?xml version="1.0" encoding="utf-8"?>
<ds:datastoreItem xmlns:ds="http://schemas.openxmlformats.org/officeDocument/2006/customXml" ds:itemID="{06928555-6103-42EB-86C2-5AC8411D8747}">
  <ds:schemaRefs/>
</ds:datastoreItem>
</file>

<file path=customXml/itemProps10.xml><?xml version="1.0" encoding="utf-8"?>
<ds:datastoreItem xmlns:ds="http://schemas.openxmlformats.org/officeDocument/2006/customXml" ds:itemID="{30188E53-C03A-47A3-A534-12B9219BBB83}">
  <ds:schemaRefs/>
</ds:datastoreItem>
</file>

<file path=customXml/itemProps11.xml><?xml version="1.0" encoding="utf-8"?>
<ds:datastoreItem xmlns:ds="http://schemas.openxmlformats.org/officeDocument/2006/customXml" ds:itemID="{C47B2106-4A5A-44C4-BF5D-4C0AE3069AE4}">
  <ds:schemaRefs/>
</ds:datastoreItem>
</file>

<file path=customXml/itemProps12.xml><?xml version="1.0" encoding="utf-8"?>
<ds:datastoreItem xmlns:ds="http://schemas.openxmlformats.org/officeDocument/2006/customXml" ds:itemID="{32C53BA9-F06F-4605-A357-7A41C0708675}">
  <ds:schemaRefs/>
</ds:datastoreItem>
</file>

<file path=customXml/itemProps13.xml><?xml version="1.0" encoding="utf-8"?>
<ds:datastoreItem xmlns:ds="http://schemas.openxmlformats.org/officeDocument/2006/customXml" ds:itemID="{1B61A86B-F9A2-4FF6-89C4-191EABF53E96}">
  <ds:schemaRefs/>
</ds:datastoreItem>
</file>

<file path=customXml/itemProps14.xml><?xml version="1.0" encoding="utf-8"?>
<ds:datastoreItem xmlns:ds="http://schemas.openxmlformats.org/officeDocument/2006/customXml" ds:itemID="{A8E54A64-97C1-41EC-AD00-8444FC23AA87}">
  <ds:schemaRefs/>
</ds:datastoreItem>
</file>

<file path=customXml/itemProps15.xml><?xml version="1.0" encoding="utf-8"?>
<ds:datastoreItem xmlns:ds="http://schemas.openxmlformats.org/officeDocument/2006/customXml" ds:itemID="{C4A227C7-37C4-43C3-A99C-7120753EFE2F}">
  <ds:schemaRefs/>
</ds:datastoreItem>
</file>

<file path=customXml/itemProps16.xml><?xml version="1.0" encoding="utf-8"?>
<ds:datastoreItem xmlns:ds="http://schemas.openxmlformats.org/officeDocument/2006/customXml" ds:itemID="{6C632FB4-29CD-4C46-8088-A4622E7294E2}">
  <ds:schemaRefs/>
</ds:datastoreItem>
</file>

<file path=customXml/itemProps17.xml><?xml version="1.0" encoding="utf-8"?>
<ds:datastoreItem xmlns:ds="http://schemas.openxmlformats.org/officeDocument/2006/customXml" ds:itemID="{4D0B293A-865D-4B1E-AE25-C9B44DCA65C2}">
  <ds:schemaRefs/>
</ds:datastoreItem>
</file>

<file path=customXml/itemProps18.xml><?xml version="1.0" encoding="utf-8"?>
<ds:datastoreItem xmlns:ds="http://schemas.openxmlformats.org/officeDocument/2006/customXml" ds:itemID="{1A7273C3-8EF1-4CB6-9BD3-4F192A86DC92}">
  <ds:schemaRefs/>
</ds:datastoreItem>
</file>

<file path=customXml/itemProps19.xml><?xml version="1.0" encoding="utf-8"?>
<ds:datastoreItem xmlns:ds="http://schemas.openxmlformats.org/officeDocument/2006/customXml" ds:itemID="{D7DEEF09-B464-4071-BD5D-53E748FD3CFB}">
  <ds:schemaRefs/>
</ds:datastoreItem>
</file>

<file path=customXml/itemProps20.xml><?xml version="1.0" encoding="utf-8"?>
<ds:datastoreItem xmlns:ds="http://schemas.openxmlformats.org/officeDocument/2006/customXml" ds:itemID="{A5670FF3-B25A-44AB-9485-056A3F7CA63E}">
  <ds:schemaRefs/>
</ds:datastoreItem>
</file>

<file path=customXml/itemProps21.xml><?xml version="1.0" encoding="utf-8"?>
<ds:datastoreItem xmlns:ds="http://schemas.openxmlformats.org/officeDocument/2006/customXml" ds:itemID="{202DC21E-4E95-4226-9C44-BA20633130BE}">
  <ds:schemaRefs/>
</ds:datastoreItem>
</file>

<file path=customXml/itemProps22.xml><?xml version="1.0" encoding="utf-8"?>
<ds:datastoreItem xmlns:ds="http://schemas.openxmlformats.org/officeDocument/2006/customXml" ds:itemID="{DD3BE09E-FBE4-46D4-BC02-F77206F4753B}">
  <ds:schemaRefs/>
</ds:datastoreItem>
</file>

<file path=customXml/itemProps23.xml><?xml version="1.0" encoding="utf-8"?>
<ds:datastoreItem xmlns:ds="http://schemas.openxmlformats.org/officeDocument/2006/customXml" ds:itemID="{DBE6E1DC-D3C6-46CE-9E0B-BFAA92798153}">
  <ds:schemaRefs/>
</ds:datastoreItem>
</file>

<file path=customXml/itemProps24.xml><?xml version="1.0" encoding="utf-8"?>
<ds:datastoreItem xmlns:ds="http://schemas.openxmlformats.org/officeDocument/2006/customXml" ds:itemID="{51A3CCDE-F13B-4C46-9C32-C4E3B4805332}">
  <ds:schemaRefs/>
</ds:datastoreItem>
</file>

<file path=customXml/itemProps25.xml><?xml version="1.0" encoding="utf-8"?>
<ds:datastoreItem xmlns:ds="http://schemas.openxmlformats.org/officeDocument/2006/customXml" ds:itemID="{3D3AA689-DA8A-429A-A8DE-60BF89BF11C2}">
  <ds:schemaRefs/>
</ds:datastoreItem>
</file>

<file path=customXml/itemProps26.xml><?xml version="1.0" encoding="utf-8"?>
<ds:datastoreItem xmlns:ds="http://schemas.openxmlformats.org/officeDocument/2006/customXml" ds:itemID="{123DDCAD-68B1-420E-AEE8-45D8556F7CBF}">
  <ds:schemaRefs/>
</ds:datastoreItem>
</file>

<file path=customXml/itemProps27.xml><?xml version="1.0" encoding="utf-8"?>
<ds:datastoreItem xmlns:ds="http://schemas.openxmlformats.org/officeDocument/2006/customXml" ds:itemID="{6A66D58C-6CB1-47C2-85F8-44F67FDFD167}">
  <ds:schemaRefs/>
</ds:datastoreItem>
</file>

<file path=customXml/itemProps28.xml><?xml version="1.0" encoding="utf-8"?>
<ds:datastoreItem xmlns:ds="http://schemas.openxmlformats.org/officeDocument/2006/customXml" ds:itemID="{A4C66738-D486-499A-B1D2-7795D198B331}">
  <ds:schemaRefs/>
</ds:datastoreItem>
</file>

<file path=customXml/itemProps29.xml><?xml version="1.0" encoding="utf-8"?>
<ds:datastoreItem xmlns:ds="http://schemas.openxmlformats.org/officeDocument/2006/customXml" ds:itemID="{11746CAD-4B24-41AE-98A6-170A55F035FE}">
  <ds:schemaRefs/>
</ds:datastoreItem>
</file>

<file path=customXml/itemProps30.xml><?xml version="1.0" encoding="utf-8"?>
<ds:datastoreItem xmlns:ds="http://schemas.openxmlformats.org/officeDocument/2006/customXml" ds:itemID="{80AC16F3-8B53-491D-B09A-060B8B2F4DB4}">
  <ds:schemaRefs/>
</ds:datastoreItem>
</file>

<file path=customXml/itemProps31.xml><?xml version="1.0" encoding="utf-8"?>
<ds:datastoreItem xmlns:ds="http://schemas.openxmlformats.org/officeDocument/2006/customXml" ds:itemID="{6588B58F-AC24-4027-88E3-70237D286623}">
  <ds:schemaRefs/>
</ds:datastoreItem>
</file>

<file path=customXml/itemProps32.xml><?xml version="1.0" encoding="utf-8"?>
<ds:datastoreItem xmlns:ds="http://schemas.openxmlformats.org/officeDocument/2006/customXml" ds:itemID="{7B447EEA-B30C-4E49-9B66-2B177454EBA8}">
  <ds:schemaRefs/>
</ds:datastoreItem>
</file>

<file path=customXml/itemProps33.xml><?xml version="1.0" encoding="utf-8"?>
<ds:datastoreItem xmlns:ds="http://schemas.openxmlformats.org/officeDocument/2006/customXml" ds:itemID="{4EC75534-B451-4DCC-91FD-E7C927734D73}">
  <ds:schemaRefs/>
</ds:datastoreItem>
</file>

<file path=customXml/itemProps34.xml><?xml version="1.0" encoding="utf-8"?>
<ds:datastoreItem xmlns:ds="http://schemas.openxmlformats.org/officeDocument/2006/customXml" ds:itemID="{F1713874-B69A-4605-82EF-39DA4CEC8009}">
  <ds:schemaRefs/>
</ds:datastoreItem>
</file>

<file path=customXml/itemProps35.xml><?xml version="1.0" encoding="utf-8"?>
<ds:datastoreItem xmlns:ds="http://schemas.openxmlformats.org/officeDocument/2006/customXml" ds:itemID="{7EE9071D-1CBD-42B6-B4D3-ECDB25935074}">
  <ds:schemaRefs/>
</ds:datastoreItem>
</file>

<file path=customXml/itemProps36.xml><?xml version="1.0" encoding="utf-8"?>
<ds:datastoreItem xmlns:ds="http://schemas.openxmlformats.org/officeDocument/2006/customXml" ds:itemID="{2DA90899-4D7A-4232-A43C-02F5B668A5F5}">
  <ds:schemaRefs/>
</ds:datastoreItem>
</file>

<file path=customXml/itemProps37.xml><?xml version="1.0" encoding="utf-8"?>
<ds:datastoreItem xmlns:ds="http://schemas.openxmlformats.org/officeDocument/2006/customXml" ds:itemID="{9ED97F6E-B66D-4E72-A9FC-4DDDEE5B6E69}">
  <ds:schemaRefs/>
</ds:datastoreItem>
</file>

<file path=customXml/itemProps38.xml><?xml version="1.0" encoding="utf-8"?>
<ds:datastoreItem xmlns:ds="http://schemas.openxmlformats.org/officeDocument/2006/customXml" ds:itemID="{F2EE16BC-84F4-4CF9-810D-A7D3199E3CBA}">
  <ds:schemaRefs/>
</ds:datastoreItem>
</file>

<file path=customXml/itemProps39.xml><?xml version="1.0" encoding="utf-8"?>
<ds:datastoreItem xmlns:ds="http://schemas.openxmlformats.org/officeDocument/2006/customXml" ds:itemID="{E3576FDD-CA21-40F0-86A8-44F8FB180CFF}">
  <ds:schemaRefs/>
</ds:datastoreItem>
</file>

<file path=customXml/itemProps40.xml><?xml version="1.0" encoding="utf-8"?>
<ds:datastoreItem xmlns:ds="http://schemas.openxmlformats.org/officeDocument/2006/customXml" ds:itemID="{789387BD-336E-4753-AE58-0B86EFA14A6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14</vt:i4>
      </vt:variant>
    </vt:vector>
  </HeadingPairs>
  <TitlesOfParts>
    <vt:vector size="17" baseType="lpstr">
      <vt:lpstr>Insights Log</vt:lpstr>
      <vt:lpstr>Analysis</vt:lpstr>
      <vt:lpstr>Dashboard</vt:lpstr>
      <vt:lpstr>AOV</vt:lpstr>
      <vt:lpstr>NoRev</vt:lpstr>
      <vt:lpstr>Orders</vt:lpstr>
      <vt:lpstr>PerNoRev</vt:lpstr>
      <vt:lpstr>PerYesRev</vt:lpstr>
      <vt:lpstr>PMargin</vt:lpstr>
      <vt:lpstr>Profit</vt:lpstr>
      <vt:lpstr>Revenue</vt:lpstr>
      <vt:lpstr>YesRev</vt:lpstr>
      <vt:lpstr>YoYAoV</vt:lpstr>
      <vt:lpstr>YoYMarg</vt:lpstr>
      <vt:lpstr>YoYOrd</vt:lpstr>
      <vt:lpstr>YoYProf</vt:lpstr>
      <vt:lpstr>YoYRev</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Jerrem Asante Gyimah</dc:creator>
  <cp:lastModifiedBy>Jerrem Asante Gyimah</cp:lastModifiedBy>
  <dcterms:created xsi:type="dcterms:W3CDTF">2026-04-30T22:51:51Z</dcterms:created>
  <dcterms:modified xsi:type="dcterms:W3CDTF">2026-07-21T18:54:45Z</dcterms:modified>
</cp:coreProperties>
</file>